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drawings/drawing2.xml" ContentType="application/vnd.openxmlformats-officedocument.drawing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3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4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5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drawings/drawing6.xml" ContentType="application/vnd.openxmlformats-officedocument.drawing+xml"/>
  <Override PartName="/xl/charts/chart65.xml" ContentType="application/vnd.openxmlformats-officedocument.drawingml.chart+xml"/>
  <Override PartName="/xl/charts/style65.xml" ContentType="application/vnd.ms-office.chartstyle+xml"/>
  <Override PartName="/xl/charts/colors65.xml" ContentType="application/vnd.ms-office.chartcolorstyle+xml"/>
  <Override PartName="/xl/charts/chart66.xml" ContentType="application/vnd.openxmlformats-officedocument.drawingml.chart+xml"/>
  <Override PartName="/xl/charts/style66.xml" ContentType="application/vnd.ms-office.chartstyle+xml"/>
  <Override PartName="/xl/charts/colors66.xml" ContentType="application/vnd.ms-office.chartcolorstyle+xml"/>
  <Override PartName="/xl/charts/chart67.xml" ContentType="application/vnd.openxmlformats-officedocument.drawingml.chart+xml"/>
  <Override PartName="/xl/charts/style67.xml" ContentType="application/vnd.ms-office.chartstyle+xml"/>
  <Override PartName="/xl/charts/colors67.xml" ContentType="application/vnd.ms-office.chartcolorstyle+xml"/>
  <Override PartName="/xl/charts/chart68.xml" ContentType="application/vnd.openxmlformats-officedocument.drawingml.chart+xml"/>
  <Override PartName="/xl/charts/style68.xml" ContentType="application/vnd.ms-office.chartstyle+xml"/>
  <Override PartName="/xl/charts/colors68.xml" ContentType="application/vnd.ms-office.chartcolorstyle+xml"/>
  <Override PartName="/xl/charts/chart69.xml" ContentType="application/vnd.openxmlformats-officedocument.drawingml.chart+xml"/>
  <Override PartName="/xl/charts/style69.xml" ContentType="application/vnd.ms-office.chartstyle+xml"/>
  <Override PartName="/xl/charts/colors69.xml" ContentType="application/vnd.ms-office.chartcolorstyle+xml"/>
  <Override PartName="/xl/charts/chart70.xml" ContentType="application/vnd.openxmlformats-officedocument.drawingml.chart+xml"/>
  <Override PartName="/xl/charts/style70.xml" ContentType="application/vnd.ms-office.chartstyle+xml"/>
  <Override PartName="/xl/charts/colors70.xml" ContentType="application/vnd.ms-office.chartcolorstyle+xml"/>
  <Override PartName="/xl/charts/chart71.xml" ContentType="application/vnd.openxmlformats-officedocument.drawingml.chart+xml"/>
  <Override PartName="/xl/charts/style71.xml" ContentType="application/vnd.ms-office.chartstyle+xml"/>
  <Override PartName="/xl/charts/colors71.xml" ContentType="application/vnd.ms-office.chartcolorstyle+xml"/>
  <Override PartName="/xl/charts/chart72.xml" ContentType="application/vnd.openxmlformats-officedocument.drawingml.chart+xml"/>
  <Override PartName="/xl/charts/style72.xml" ContentType="application/vnd.ms-office.chartstyle+xml"/>
  <Override PartName="/xl/charts/colors72.xml" ContentType="application/vnd.ms-office.chartcolorstyle+xml"/>
  <Override PartName="/xl/drawings/drawing7.xml" ContentType="application/vnd.openxmlformats-officedocument.drawing+xml"/>
  <Override PartName="/xl/charts/chart73.xml" ContentType="application/vnd.openxmlformats-officedocument.drawingml.chart+xml"/>
  <Override PartName="/xl/charts/style73.xml" ContentType="application/vnd.ms-office.chartstyle+xml"/>
  <Override PartName="/xl/charts/colors73.xml" ContentType="application/vnd.ms-office.chartcolorstyle+xml"/>
  <Override PartName="/xl/charts/chart74.xml" ContentType="application/vnd.openxmlformats-officedocument.drawingml.chart+xml"/>
  <Override PartName="/xl/charts/style74.xml" ContentType="application/vnd.ms-office.chartstyle+xml"/>
  <Override PartName="/xl/charts/colors74.xml" ContentType="application/vnd.ms-office.chartcolorstyle+xml"/>
  <Override PartName="/xl/charts/chart75.xml" ContentType="application/vnd.openxmlformats-officedocument.drawingml.chart+xml"/>
  <Override PartName="/xl/charts/style75.xml" ContentType="application/vnd.ms-office.chartstyle+xml"/>
  <Override PartName="/xl/charts/colors75.xml" ContentType="application/vnd.ms-office.chartcolorstyle+xml"/>
  <Override PartName="/xl/charts/chart76.xml" ContentType="application/vnd.openxmlformats-officedocument.drawingml.chart+xml"/>
  <Override PartName="/xl/charts/style76.xml" ContentType="application/vnd.ms-office.chartstyle+xml"/>
  <Override PartName="/xl/charts/colors76.xml" ContentType="application/vnd.ms-office.chartcolorstyle+xml"/>
  <Override PartName="/xl/charts/chart77.xml" ContentType="application/vnd.openxmlformats-officedocument.drawingml.chart+xml"/>
  <Override PartName="/xl/charts/style77.xml" ContentType="application/vnd.ms-office.chartstyle+xml"/>
  <Override PartName="/xl/charts/colors77.xml" ContentType="application/vnd.ms-office.chartcolorstyle+xml"/>
  <Override PartName="/xl/charts/chart78.xml" ContentType="application/vnd.openxmlformats-officedocument.drawingml.chart+xml"/>
  <Override PartName="/xl/charts/style78.xml" ContentType="application/vnd.ms-office.chartstyle+xml"/>
  <Override PartName="/xl/charts/colors78.xml" ContentType="application/vnd.ms-office.chartcolorstyle+xml"/>
  <Override PartName="/xl/charts/chart79.xml" ContentType="application/vnd.openxmlformats-officedocument.drawingml.chart+xml"/>
  <Override PartName="/xl/charts/style79.xml" ContentType="application/vnd.ms-office.chartstyle+xml"/>
  <Override PartName="/xl/charts/colors79.xml" ContentType="application/vnd.ms-office.chartcolorstyle+xml"/>
  <Override PartName="/xl/charts/chart80.xml" ContentType="application/vnd.openxmlformats-officedocument.drawingml.chart+xml"/>
  <Override PartName="/xl/charts/style80.xml" ContentType="application/vnd.ms-office.chartstyle+xml"/>
  <Override PartName="/xl/charts/colors80.xml" ContentType="application/vnd.ms-office.chartcolorstyle+xml"/>
  <Override PartName="/xl/drawings/drawing8.xml" ContentType="application/vnd.openxmlformats-officedocument.drawing+xml"/>
  <Override PartName="/xl/charts/chart81.xml" ContentType="application/vnd.openxmlformats-officedocument.drawingml.chart+xml"/>
  <Override PartName="/xl/charts/style81.xml" ContentType="application/vnd.ms-office.chartstyle+xml"/>
  <Override PartName="/xl/charts/colors81.xml" ContentType="application/vnd.ms-office.chartcolorstyle+xml"/>
  <Override PartName="/xl/charts/chart82.xml" ContentType="application/vnd.openxmlformats-officedocument.drawingml.chart+xml"/>
  <Override PartName="/xl/charts/style82.xml" ContentType="application/vnd.ms-office.chartstyle+xml"/>
  <Override PartName="/xl/charts/colors82.xml" ContentType="application/vnd.ms-office.chartcolorstyle+xml"/>
  <Override PartName="/xl/charts/chart83.xml" ContentType="application/vnd.openxmlformats-officedocument.drawingml.chart+xml"/>
  <Override PartName="/xl/charts/style83.xml" ContentType="application/vnd.ms-office.chartstyle+xml"/>
  <Override PartName="/xl/charts/colors83.xml" ContentType="application/vnd.ms-office.chartcolorstyle+xml"/>
  <Override PartName="/xl/charts/chart84.xml" ContentType="application/vnd.openxmlformats-officedocument.drawingml.chart+xml"/>
  <Override PartName="/xl/charts/style84.xml" ContentType="application/vnd.ms-office.chartstyle+xml"/>
  <Override PartName="/xl/charts/colors84.xml" ContentType="application/vnd.ms-office.chartcolorstyle+xml"/>
  <Override PartName="/xl/charts/chart85.xml" ContentType="application/vnd.openxmlformats-officedocument.drawingml.chart+xml"/>
  <Override PartName="/xl/charts/style85.xml" ContentType="application/vnd.ms-office.chartstyle+xml"/>
  <Override PartName="/xl/charts/colors85.xml" ContentType="application/vnd.ms-office.chartcolorstyle+xml"/>
  <Override PartName="/xl/charts/chart86.xml" ContentType="application/vnd.openxmlformats-officedocument.drawingml.chart+xml"/>
  <Override PartName="/xl/charts/style86.xml" ContentType="application/vnd.ms-office.chartstyle+xml"/>
  <Override PartName="/xl/charts/colors86.xml" ContentType="application/vnd.ms-office.chartcolorstyle+xml"/>
  <Override PartName="/xl/charts/chart87.xml" ContentType="application/vnd.openxmlformats-officedocument.drawingml.chart+xml"/>
  <Override PartName="/xl/charts/style87.xml" ContentType="application/vnd.ms-office.chartstyle+xml"/>
  <Override PartName="/xl/charts/colors87.xml" ContentType="application/vnd.ms-office.chartcolorstyle+xml"/>
  <Override PartName="/xl/charts/chart88.xml" ContentType="application/vnd.openxmlformats-officedocument.drawingml.chart+xml"/>
  <Override PartName="/xl/charts/style88.xml" ContentType="application/vnd.ms-office.chartstyle+xml"/>
  <Override PartName="/xl/charts/colors88.xml" ContentType="application/vnd.ms-office.chartcolorstyle+xml"/>
  <Override PartName="/xl/drawings/drawing9.xml" ContentType="application/vnd.openxmlformats-officedocument.drawing+xml"/>
  <Override PartName="/xl/charts/chart89.xml" ContentType="application/vnd.openxmlformats-officedocument.drawingml.chart+xml"/>
  <Override PartName="/xl/charts/style89.xml" ContentType="application/vnd.ms-office.chartstyle+xml"/>
  <Override PartName="/xl/charts/colors89.xml" ContentType="application/vnd.ms-office.chartcolorstyle+xml"/>
  <Override PartName="/xl/charts/chart90.xml" ContentType="application/vnd.openxmlformats-officedocument.drawingml.chart+xml"/>
  <Override PartName="/xl/charts/style90.xml" ContentType="application/vnd.ms-office.chartstyle+xml"/>
  <Override PartName="/xl/charts/colors90.xml" ContentType="application/vnd.ms-office.chartcolorstyle+xml"/>
  <Override PartName="/xl/charts/chart91.xml" ContentType="application/vnd.openxmlformats-officedocument.drawingml.chart+xml"/>
  <Override PartName="/xl/charts/style91.xml" ContentType="application/vnd.ms-office.chartstyle+xml"/>
  <Override PartName="/xl/charts/colors91.xml" ContentType="application/vnd.ms-office.chartcolorstyle+xml"/>
  <Override PartName="/xl/charts/chart92.xml" ContentType="application/vnd.openxmlformats-officedocument.drawingml.chart+xml"/>
  <Override PartName="/xl/charts/style92.xml" ContentType="application/vnd.ms-office.chartstyle+xml"/>
  <Override PartName="/xl/charts/colors92.xml" ContentType="application/vnd.ms-office.chartcolorstyle+xml"/>
  <Override PartName="/xl/charts/chart93.xml" ContentType="application/vnd.openxmlformats-officedocument.drawingml.chart+xml"/>
  <Override PartName="/xl/charts/style93.xml" ContentType="application/vnd.ms-office.chartstyle+xml"/>
  <Override PartName="/xl/charts/colors93.xml" ContentType="application/vnd.ms-office.chartcolorstyle+xml"/>
  <Override PartName="/xl/charts/chart94.xml" ContentType="application/vnd.openxmlformats-officedocument.drawingml.chart+xml"/>
  <Override PartName="/xl/charts/style94.xml" ContentType="application/vnd.ms-office.chartstyle+xml"/>
  <Override PartName="/xl/charts/colors94.xml" ContentType="application/vnd.ms-office.chartcolorstyle+xml"/>
  <Override PartName="/xl/charts/chart95.xml" ContentType="application/vnd.openxmlformats-officedocument.drawingml.chart+xml"/>
  <Override PartName="/xl/charts/style95.xml" ContentType="application/vnd.ms-office.chartstyle+xml"/>
  <Override PartName="/xl/charts/colors95.xml" ContentType="application/vnd.ms-office.chartcolorstyle+xml"/>
  <Override PartName="/xl/charts/chart96.xml" ContentType="application/vnd.openxmlformats-officedocument.drawingml.chart+xml"/>
  <Override PartName="/xl/charts/style96.xml" ContentType="application/vnd.ms-office.chartstyle+xml"/>
  <Override PartName="/xl/charts/colors96.xml" ContentType="application/vnd.ms-office.chartcolorstyle+xml"/>
  <Override PartName="/xl/drawings/drawing10.xml" ContentType="application/vnd.openxmlformats-officedocument.drawing+xml"/>
  <Override PartName="/xl/charts/chart97.xml" ContentType="application/vnd.openxmlformats-officedocument.drawingml.chart+xml"/>
  <Override PartName="/xl/charts/style97.xml" ContentType="application/vnd.ms-office.chartstyle+xml"/>
  <Override PartName="/xl/charts/colors97.xml" ContentType="application/vnd.ms-office.chartcolorstyle+xml"/>
  <Override PartName="/xl/charts/chart98.xml" ContentType="application/vnd.openxmlformats-officedocument.drawingml.chart+xml"/>
  <Override PartName="/xl/charts/style98.xml" ContentType="application/vnd.ms-office.chartstyle+xml"/>
  <Override PartName="/xl/charts/colors98.xml" ContentType="application/vnd.ms-office.chartcolorstyle+xml"/>
  <Override PartName="/xl/charts/chart99.xml" ContentType="application/vnd.openxmlformats-officedocument.drawingml.chart+xml"/>
  <Override PartName="/xl/charts/style99.xml" ContentType="application/vnd.ms-office.chartstyle+xml"/>
  <Override PartName="/xl/charts/colors99.xml" ContentType="application/vnd.ms-office.chartcolorstyle+xml"/>
  <Override PartName="/xl/charts/chart100.xml" ContentType="application/vnd.openxmlformats-officedocument.drawingml.chart+xml"/>
  <Override PartName="/xl/charts/style100.xml" ContentType="application/vnd.ms-office.chartstyle+xml"/>
  <Override PartName="/xl/charts/colors100.xml" ContentType="application/vnd.ms-office.chartcolorstyle+xml"/>
  <Override PartName="/xl/charts/chart101.xml" ContentType="application/vnd.openxmlformats-officedocument.drawingml.chart+xml"/>
  <Override PartName="/xl/charts/style101.xml" ContentType="application/vnd.ms-office.chartstyle+xml"/>
  <Override PartName="/xl/charts/colors101.xml" ContentType="application/vnd.ms-office.chartcolorstyle+xml"/>
  <Override PartName="/xl/charts/chart102.xml" ContentType="application/vnd.openxmlformats-officedocument.drawingml.chart+xml"/>
  <Override PartName="/xl/charts/style102.xml" ContentType="application/vnd.ms-office.chartstyle+xml"/>
  <Override PartName="/xl/charts/colors102.xml" ContentType="application/vnd.ms-office.chartcolorstyle+xml"/>
  <Override PartName="/xl/charts/chart103.xml" ContentType="application/vnd.openxmlformats-officedocument.drawingml.chart+xml"/>
  <Override PartName="/xl/charts/style103.xml" ContentType="application/vnd.ms-office.chartstyle+xml"/>
  <Override PartName="/xl/charts/colors103.xml" ContentType="application/vnd.ms-office.chartcolorstyle+xml"/>
  <Override PartName="/xl/charts/chart104.xml" ContentType="application/vnd.openxmlformats-officedocument.drawingml.chart+xml"/>
  <Override PartName="/xl/charts/style104.xml" ContentType="application/vnd.ms-office.chartstyle+xml"/>
  <Override PartName="/xl/charts/colors104.xml" ContentType="application/vnd.ms-office.chartcolorstyle+xml"/>
  <Override PartName="/xl/drawings/drawing11.xml" ContentType="application/vnd.openxmlformats-officedocument.drawing+xml"/>
  <Override PartName="/xl/charts/chart105.xml" ContentType="application/vnd.openxmlformats-officedocument.drawingml.chart+xml"/>
  <Override PartName="/xl/charts/style105.xml" ContentType="application/vnd.ms-office.chartstyle+xml"/>
  <Override PartName="/xl/charts/colors105.xml" ContentType="application/vnd.ms-office.chartcolorstyle+xml"/>
  <Override PartName="/xl/charts/chart106.xml" ContentType="application/vnd.openxmlformats-officedocument.drawingml.chart+xml"/>
  <Override PartName="/xl/charts/style106.xml" ContentType="application/vnd.ms-office.chartstyle+xml"/>
  <Override PartName="/xl/charts/colors106.xml" ContentType="application/vnd.ms-office.chartcolorstyle+xml"/>
  <Override PartName="/xl/charts/chart107.xml" ContentType="application/vnd.openxmlformats-officedocument.drawingml.chart+xml"/>
  <Override PartName="/xl/charts/style107.xml" ContentType="application/vnd.ms-office.chartstyle+xml"/>
  <Override PartName="/xl/charts/colors107.xml" ContentType="application/vnd.ms-office.chartcolorstyle+xml"/>
  <Override PartName="/xl/charts/chart108.xml" ContentType="application/vnd.openxmlformats-officedocument.drawingml.chart+xml"/>
  <Override PartName="/xl/charts/style108.xml" ContentType="application/vnd.ms-office.chartstyle+xml"/>
  <Override PartName="/xl/charts/colors108.xml" ContentType="application/vnd.ms-office.chartcolorstyle+xml"/>
  <Override PartName="/xl/charts/chart109.xml" ContentType="application/vnd.openxmlformats-officedocument.drawingml.chart+xml"/>
  <Override PartName="/xl/charts/style109.xml" ContentType="application/vnd.ms-office.chartstyle+xml"/>
  <Override PartName="/xl/charts/colors109.xml" ContentType="application/vnd.ms-office.chartcolorstyle+xml"/>
  <Override PartName="/xl/charts/chart110.xml" ContentType="application/vnd.openxmlformats-officedocument.drawingml.chart+xml"/>
  <Override PartName="/xl/charts/style110.xml" ContentType="application/vnd.ms-office.chartstyle+xml"/>
  <Override PartName="/xl/charts/colors110.xml" ContentType="application/vnd.ms-office.chartcolorstyle+xml"/>
  <Override PartName="/xl/charts/chart111.xml" ContentType="application/vnd.openxmlformats-officedocument.drawingml.chart+xml"/>
  <Override PartName="/xl/charts/style111.xml" ContentType="application/vnd.ms-office.chartstyle+xml"/>
  <Override PartName="/xl/charts/colors111.xml" ContentType="application/vnd.ms-office.chartcolorstyle+xml"/>
  <Override PartName="/xl/charts/chart112.xml" ContentType="application/vnd.openxmlformats-officedocument.drawingml.chart+xml"/>
  <Override PartName="/xl/charts/style112.xml" ContentType="application/vnd.ms-office.chartstyle+xml"/>
  <Override PartName="/xl/charts/colors112.xml" ContentType="application/vnd.ms-office.chartcolorstyle+xml"/>
  <Override PartName="/xl/drawings/drawing12.xml" ContentType="application/vnd.openxmlformats-officedocument.drawing+xml"/>
  <Override PartName="/xl/charts/chart113.xml" ContentType="application/vnd.openxmlformats-officedocument.drawingml.chart+xml"/>
  <Override PartName="/xl/charts/style113.xml" ContentType="application/vnd.ms-office.chartstyle+xml"/>
  <Override PartName="/xl/charts/colors113.xml" ContentType="application/vnd.ms-office.chartcolorstyle+xml"/>
  <Override PartName="/xl/charts/chart114.xml" ContentType="application/vnd.openxmlformats-officedocument.drawingml.chart+xml"/>
  <Override PartName="/xl/charts/style114.xml" ContentType="application/vnd.ms-office.chartstyle+xml"/>
  <Override PartName="/xl/charts/colors114.xml" ContentType="application/vnd.ms-office.chartcolorstyle+xml"/>
  <Override PartName="/xl/charts/chart115.xml" ContentType="application/vnd.openxmlformats-officedocument.drawingml.chart+xml"/>
  <Override PartName="/xl/charts/style115.xml" ContentType="application/vnd.ms-office.chartstyle+xml"/>
  <Override PartName="/xl/charts/colors115.xml" ContentType="application/vnd.ms-office.chartcolorstyle+xml"/>
  <Override PartName="/xl/charts/chart116.xml" ContentType="application/vnd.openxmlformats-officedocument.drawingml.chart+xml"/>
  <Override PartName="/xl/charts/style116.xml" ContentType="application/vnd.ms-office.chartstyle+xml"/>
  <Override PartName="/xl/charts/colors116.xml" ContentType="application/vnd.ms-office.chartcolorstyle+xml"/>
  <Override PartName="/xl/charts/chart117.xml" ContentType="application/vnd.openxmlformats-officedocument.drawingml.chart+xml"/>
  <Override PartName="/xl/charts/style117.xml" ContentType="application/vnd.ms-office.chartstyle+xml"/>
  <Override PartName="/xl/charts/colors117.xml" ContentType="application/vnd.ms-office.chartcolorstyle+xml"/>
  <Override PartName="/xl/charts/chart118.xml" ContentType="application/vnd.openxmlformats-officedocument.drawingml.chart+xml"/>
  <Override PartName="/xl/charts/style118.xml" ContentType="application/vnd.ms-office.chartstyle+xml"/>
  <Override PartName="/xl/charts/colors118.xml" ContentType="application/vnd.ms-office.chartcolorstyle+xml"/>
  <Override PartName="/xl/charts/chart119.xml" ContentType="application/vnd.openxmlformats-officedocument.drawingml.chart+xml"/>
  <Override PartName="/xl/charts/style119.xml" ContentType="application/vnd.ms-office.chartstyle+xml"/>
  <Override PartName="/xl/charts/colors119.xml" ContentType="application/vnd.ms-office.chartcolorstyle+xml"/>
  <Override PartName="/xl/charts/chart120.xml" ContentType="application/vnd.openxmlformats-officedocument.drawingml.chart+xml"/>
  <Override PartName="/xl/charts/style120.xml" ContentType="application/vnd.ms-office.chartstyle+xml"/>
  <Override PartName="/xl/charts/colors120.xml" ContentType="application/vnd.ms-office.chartcolorstyle+xml"/>
  <Override PartName="/xl/drawings/drawing13.xml" ContentType="application/vnd.openxmlformats-officedocument.drawing+xml"/>
  <Override PartName="/xl/charts/chart121.xml" ContentType="application/vnd.openxmlformats-officedocument.drawingml.chart+xml"/>
  <Override PartName="/xl/charts/style121.xml" ContentType="application/vnd.ms-office.chartstyle+xml"/>
  <Override PartName="/xl/charts/colors121.xml" ContentType="application/vnd.ms-office.chartcolorstyle+xml"/>
  <Override PartName="/xl/charts/chart122.xml" ContentType="application/vnd.openxmlformats-officedocument.drawingml.chart+xml"/>
  <Override PartName="/xl/charts/style122.xml" ContentType="application/vnd.ms-office.chartstyle+xml"/>
  <Override PartName="/xl/charts/colors122.xml" ContentType="application/vnd.ms-office.chartcolorstyle+xml"/>
  <Override PartName="/xl/charts/chart123.xml" ContentType="application/vnd.openxmlformats-officedocument.drawingml.chart+xml"/>
  <Override PartName="/xl/charts/style123.xml" ContentType="application/vnd.ms-office.chartstyle+xml"/>
  <Override PartName="/xl/charts/colors123.xml" ContentType="application/vnd.ms-office.chartcolorstyle+xml"/>
  <Override PartName="/xl/charts/chart124.xml" ContentType="application/vnd.openxmlformats-officedocument.drawingml.chart+xml"/>
  <Override PartName="/xl/charts/style124.xml" ContentType="application/vnd.ms-office.chartstyle+xml"/>
  <Override PartName="/xl/charts/colors124.xml" ContentType="application/vnd.ms-office.chartcolorstyle+xml"/>
  <Override PartName="/xl/charts/chart125.xml" ContentType="application/vnd.openxmlformats-officedocument.drawingml.chart+xml"/>
  <Override PartName="/xl/charts/style125.xml" ContentType="application/vnd.ms-office.chartstyle+xml"/>
  <Override PartName="/xl/charts/colors125.xml" ContentType="application/vnd.ms-office.chartcolorstyle+xml"/>
  <Override PartName="/xl/charts/chart126.xml" ContentType="application/vnd.openxmlformats-officedocument.drawingml.chart+xml"/>
  <Override PartName="/xl/charts/style126.xml" ContentType="application/vnd.ms-office.chartstyle+xml"/>
  <Override PartName="/xl/charts/colors126.xml" ContentType="application/vnd.ms-office.chartcolorstyle+xml"/>
  <Override PartName="/xl/charts/chart127.xml" ContentType="application/vnd.openxmlformats-officedocument.drawingml.chart+xml"/>
  <Override PartName="/xl/charts/style127.xml" ContentType="application/vnd.ms-office.chartstyle+xml"/>
  <Override PartName="/xl/charts/colors127.xml" ContentType="application/vnd.ms-office.chartcolorstyle+xml"/>
  <Override PartName="/xl/charts/chart128.xml" ContentType="application/vnd.openxmlformats-officedocument.drawingml.chart+xml"/>
  <Override PartName="/xl/charts/style128.xml" ContentType="application/vnd.ms-office.chartstyle+xml"/>
  <Override PartName="/xl/charts/colors128.xml" ContentType="application/vnd.ms-office.chartcolorstyle+xml"/>
  <Override PartName="/xl/drawings/drawing14.xml" ContentType="application/vnd.openxmlformats-officedocument.drawing+xml"/>
  <Override PartName="/xl/charts/chart129.xml" ContentType="application/vnd.openxmlformats-officedocument.drawingml.chart+xml"/>
  <Override PartName="/xl/charts/style129.xml" ContentType="application/vnd.ms-office.chartstyle+xml"/>
  <Override PartName="/xl/charts/colors129.xml" ContentType="application/vnd.ms-office.chartcolorstyle+xml"/>
  <Override PartName="/xl/charts/chart130.xml" ContentType="application/vnd.openxmlformats-officedocument.drawingml.chart+xml"/>
  <Override PartName="/xl/charts/style130.xml" ContentType="application/vnd.ms-office.chartstyle+xml"/>
  <Override PartName="/xl/charts/colors130.xml" ContentType="application/vnd.ms-office.chartcolorstyle+xml"/>
  <Override PartName="/xl/charts/chart131.xml" ContentType="application/vnd.openxmlformats-officedocument.drawingml.chart+xml"/>
  <Override PartName="/xl/charts/style131.xml" ContentType="application/vnd.ms-office.chartstyle+xml"/>
  <Override PartName="/xl/charts/colors131.xml" ContentType="application/vnd.ms-office.chartcolorstyle+xml"/>
  <Override PartName="/xl/charts/chart132.xml" ContentType="application/vnd.openxmlformats-officedocument.drawingml.chart+xml"/>
  <Override PartName="/xl/charts/style132.xml" ContentType="application/vnd.ms-office.chartstyle+xml"/>
  <Override PartName="/xl/charts/colors132.xml" ContentType="application/vnd.ms-office.chartcolorstyle+xml"/>
  <Override PartName="/xl/charts/chart133.xml" ContentType="application/vnd.openxmlformats-officedocument.drawingml.chart+xml"/>
  <Override PartName="/xl/charts/style133.xml" ContentType="application/vnd.ms-office.chartstyle+xml"/>
  <Override PartName="/xl/charts/colors133.xml" ContentType="application/vnd.ms-office.chartcolorstyle+xml"/>
  <Override PartName="/xl/charts/chart134.xml" ContentType="application/vnd.openxmlformats-officedocument.drawingml.chart+xml"/>
  <Override PartName="/xl/charts/style134.xml" ContentType="application/vnd.ms-office.chartstyle+xml"/>
  <Override PartName="/xl/charts/colors134.xml" ContentType="application/vnd.ms-office.chartcolorstyle+xml"/>
  <Override PartName="/xl/charts/chart135.xml" ContentType="application/vnd.openxmlformats-officedocument.drawingml.chart+xml"/>
  <Override PartName="/xl/charts/style135.xml" ContentType="application/vnd.ms-office.chartstyle+xml"/>
  <Override PartName="/xl/charts/colors135.xml" ContentType="application/vnd.ms-office.chartcolorstyle+xml"/>
  <Override PartName="/xl/charts/chart136.xml" ContentType="application/vnd.openxmlformats-officedocument.drawingml.chart+xml"/>
  <Override PartName="/xl/charts/style136.xml" ContentType="application/vnd.ms-office.chartstyle+xml"/>
  <Override PartName="/xl/charts/colors136.xml" ContentType="application/vnd.ms-office.chartcolorstyle+xml"/>
  <Override PartName="/xl/drawings/drawing15.xml" ContentType="application/vnd.openxmlformats-officedocument.drawing+xml"/>
  <Override PartName="/xl/charts/chart137.xml" ContentType="application/vnd.openxmlformats-officedocument.drawingml.chart+xml"/>
  <Override PartName="/xl/charts/style137.xml" ContentType="application/vnd.ms-office.chartstyle+xml"/>
  <Override PartName="/xl/charts/colors137.xml" ContentType="application/vnd.ms-office.chartcolorstyle+xml"/>
  <Override PartName="/xl/charts/chart138.xml" ContentType="application/vnd.openxmlformats-officedocument.drawingml.chart+xml"/>
  <Override PartName="/xl/charts/style138.xml" ContentType="application/vnd.ms-office.chartstyle+xml"/>
  <Override PartName="/xl/charts/colors138.xml" ContentType="application/vnd.ms-office.chartcolorstyle+xml"/>
  <Override PartName="/xl/charts/chart139.xml" ContentType="application/vnd.openxmlformats-officedocument.drawingml.chart+xml"/>
  <Override PartName="/xl/charts/style139.xml" ContentType="application/vnd.ms-office.chartstyle+xml"/>
  <Override PartName="/xl/charts/colors139.xml" ContentType="application/vnd.ms-office.chartcolorstyle+xml"/>
  <Override PartName="/xl/charts/chart140.xml" ContentType="application/vnd.openxmlformats-officedocument.drawingml.chart+xml"/>
  <Override PartName="/xl/charts/style140.xml" ContentType="application/vnd.ms-office.chartstyle+xml"/>
  <Override PartName="/xl/charts/colors140.xml" ContentType="application/vnd.ms-office.chartcolorstyle+xml"/>
  <Override PartName="/xl/charts/chart141.xml" ContentType="application/vnd.openxmlformats-officedocument.drawingml.chart+xml"/>
  <Override PartName="/xl/charts/style141.xml" ContentType="application/vnd.ms-office.chartstyle+xml"/>
  <Override PartName="/xl/charts/colors141.xml" ContentType="application/vnd.ms-office.chartcolorstyle+xml"/>
  <Override PartName="/xl/charts/chart142.xml" ContentType="application/vnd.openxmlformats-officedocument.drawingml.chart+xml"/>
  <Override PartName="/xl/charts/style142.xml" ContentType="application/vnd.ms-office.chartstyle+xml"/>
  <Override PartName="/xl/charts/colors142.xml" ContentType="application/vnd.ms-office.chartcolorstyle+xml"/>
  <Override PartName="/xl/charts/chart143.xml" ContentType="application/vnd.openxmlformats-officedocument.drawingml.chart+xml"/>
  <Override PartName="/xl/charts/style143.xml" ContentType="application/vnd.ms-office.chartstyle+xml"/>
  <Override PartName="/xl/charts/colors143.xml" ContentType="application/vnd.ms-office.chartcolorstyle+xml"/>
  <Override PartName="/xl/charts/chart144.xml" ContentType="application/vnd.openxmlformats-officedocument.drawingml.chart+xml"/>
  <Override PartName="/xl/charts/style144.xml" ContentType="application/vnd.ms-office.chartstyle+xml"/>
  <Override PartName="/xl/charts/colors144.xml" ContentType="application/vnd.ms-office.chartcolorstyle+xml"/>
  <Override PartName="/xl/drawings/drawing16.xml" ContentType="application/vnd.openxmlformats-officedocument.drawing+xml"/>
  <Override PartName="/xl/charts/chart145.xml" ContentType="application/vnd.openxmlformats-officedocument.drawingml.chart+xml"/>
  <Override PartName="/xl/charts/style145.xml" ContentType="application/vnd.ms-office.chartstyle+xml"/>
  <Override PartName="/xl/charts/colors145.xml" ContentType="application/vnd.ms-office.chartcolorstyle+xml"/>
  <Override PartName="/xl/charts/chart146.xml" ContentType="application/vnd.openxmlformats-officedocument.drawingml.chart+xml"/>
  <Override PartName="/xl/charts/style146.xml" ContentType="application/vnd.ms-office.chartstyle+xml"/>
  <Override PartName="/xl/charts/colors146.xml" ContentType="application/vnd.ms-office.chartcolorstyle+xml"/>
  <Override PartName="/xl/charts/chart147.xml" ContentType="application/vnd.openxmlformats-officedocument.drawingml.chart+xml"/>
  <Override PartName="/xl/charts/style147.xml" ContentType="application/vnd.ms-office.chartstyle+xml"/>
  <Override PartName="/xl/charts/colors147.xml" ContentType="application/vnd.ms-office.chartcolorstyle+xml"/>
  <Override PartName="/xl/charts/chart148.xml" ContentType="application/vnd.openxmlformats-officedocument.drawingml.chart+xml"/>
  <Override PartName="/xl/charts/style148.xml" ContentType="application/vnd.ms-office.chartstyle+xml"/>
  <Override PartName="/xl/charts/colors148.xml" ContentType="application/vnd.ms-office.chartcolorstyle+xml"/>
  <Override PartName="/xl/charts/chart149.xml" ContentType="application/vnd.openxmlformats-officedocument.drawingml.chart+xml"/>
  <Override PartName="/xl/charts/style149.xml" ContentType="application/vnd.ms-office.chartstyle+xml"/>
  <Override PartName="/xl/charts/colors149.xml" ContentType="application/vnd.ms-office.chartcolorstyle+xml"/>
  <Override PartName="/xl/charts/chart150.xml" ContentType="application/vnd.openxmlformats-officedocument.drawingml.chart+xml"/>
  <Override PartName="/xl/charts/style150.xml" ContentType="application/vnd.ms-office.chartstyle+xml"/>
  <Override PartName="/xl/charts/colors150.xml" ContentType="application/vnd.ms-office.chartcolorstyle+xml"/>
  <Override PartName="/xl/charts/chart151.xml" ContentType="application/vnd.openxmlformats-officedocument.drawingml.chart+xml"/>
  <Override PartName="/xl/charts/style151.xml" ContentType="application/vnd.ms-office.chartstyle+xml"/>
  <Override PartName="/xl/charts/colors151.xml" ContentType="application/vnd.ms-office.chartcolorstyle+xml"/>
  <Override PartName="/xl/charts/chart152.xml" ContentType="application/vnd.openxmlformats-officedocument.drawingml.chart+xml"/>
  <Override PartName="/xl/charts/style152.xml" ContentType="application/vnd.ms-office.chartstyle+xml"/>
  <Override PartName="/xl/charts/colors152.xml" ContentType="application/vnd.ms-office.chartcolorstyle+xml"/>
  <Override PartName="/xl/drawings/drawing17.xml" ContentType="application/vnd.openxmlformats-officedocument.drawing+xml"/>
  <Override PartName="/xl/charts/chart153.xml" ContentType="application/vnd.openxmlformats-officedocument.drawingml.chart+xml"/>
  <Override PartName="/xl/charts/style153.xml" ContentType="application/vnd.ms-office.chartstyle+xml"/>
  <Override PartName="/xl/charts/colors153.xml" ContentType="application/vnd.ms-office.chartcolorstyle+xml"/>
  <Override PartName="/xl/charts/chart154.xml" ContentType="application/vnd.openxmlformats-officedocument.drawingml.chart+xml"/>
  <Override PartName="/xl/charts/style154.xml" ContentType="application/vnd.ms-office.chartstyle+xml"/>
  <Override PartName="/xl/charts/colors154.xml" ContentType="application/vnd.ms-office.chartcolorstyle+xml"/>
  <Override PartName="/xl/charts/chart155.xml" ContentType="application/vnd.openxmlformats-officedocument.drawingml.chart+xml"/>
  <Override PartName="/xl/charts/style155.xml" ContentType="application/vnd.ms-office.chartstyle+xml"/>
  <Override PartName="/xl/charts/colors155.xml" ContentType="application/vnd.ms-office.chartcolorstyle+xml"/>
  <Override PartName="/xl/charts/chart156.xml" ContentType="application/vnd.openxmlformats-officedocument.drawingml.chart+xml"/>
  <Override PartName="/xl/charts/style156.xml" ContentType="application/vnd.ms-office.chartstyle+xml"/>
  <Override PartName="/xl/charts/colors156.xml" ContentType="application/vnd.ms-office.chartcolorstyle+xml"/>
  <Override PartName="/xl/charts/chart157.xml" ContentType="application/vnd.openxmlformats-officedocument.drawingml.chart+xml"/>
  <Override PartName="/xl/charts/style157.xml" ContentType="application/vnd.ms-office.chartstyle+xml"/>
  <Override PartName="/xl/charts/colors157.xml" ContentType="application/vnd.ms-office.chartcolorstyle+xml"/>
  <Override PartName="/xl/charts/chart158.xml" ContentType="application/vnd.openxmlformats-officedocument.drawingml.chart+xml"/>
  <Override PartName="/xl/charts/style158.xml" ContentType="application/vnd.ms-office.chartstyle+xml"/>
  <Override PartName="/xl/charts/colors158.xml" ContentType="application/vnd.ms-office.chartcolorstyle+xml"/>
  <Override PartName="/xl/charts/chart159.xml" ContentType="application/vnd.openxmlformats-officedocument.drawingml.chart+xml"/>
  <Override PartName="/xl/charts/style159.xml" ContentType="application/vnd.ms-office.chartstyle+xml"/>
  <Override PartName="/xl/charts/colors159.xml" ContentType="application/vnd.ms-office.chartcolorstyle+xml"/>
  <Override PartName="/xl/charts/chart160.xml" ContentType="application/vnd.openxmlformats-officedocument.drawingml.chart+xml"/>
  <Override PartName="/xl/charts/style160.xml" ContentType="application/vnd.ms-office.chartstyle+xml"/>
  <Override PartName="/xl/charts/colors160.xml" ContentType="application/vnd.ms-office.chartcolorstyle+xml"/>
  <Override PartName="/xl/drawings/drawing18.xml" ContentType="application/vnd.openxmlformats-officedocument.drawing+xml"/>
  <Override PartName="/xl/charts/chart161.xml" ContentType="application/vnd.openxmlformats-officedocument.drawingml.chart+xml"/>
  <Override PartName="/xl/charts/style161.xml" ContentType="application/vnd.ms-office.chartstyle+xml"/>
  <Override PartName="/xl/charts/colors161.xml" ContentType="application/vnd.ms-office.chartcolorstyle+xml"/>
  <Override PartName="/xl/charts/chart162.xml" ContentType="application/vnd.openxmlformats-officedocument.drawingml.chart+xml"/>
  <Override PartName="/xl/charts/style162.xml" ContentType="application/vnd.ms-office.chartstyle+xml"/>
  <Override PartName="/xl/charts/colors162.xml" ContentType="application/vnd.ms-office.chartcolorstyle+xml"/>
  <Override PartName="/xl/charts/chart163.xml" ContentType="application/vnd.openxmlformats-officedocument.drawingml.chart+xml"/>
  <Override PartName="/xl/charts/style163.xml" ContentType="application/vnd.ms-office.chartstyle+xml"/>
  <Override PartName="/xl/charts/colors163.xml" ContentType="application/vnd.ms-office.chartcolorstyle+xml"/>
  <Override PartName="/xl/charts/chart164.xml" ContentType="application/vnd.openxmlformats-officedocument.drawingml.chart+xml"/>
  <Override PartName="/xl/charts/style164.xml" ContentType="application/vnd.ms-office.chartstyle+xml"/>
  <Override PartName="/xl/charts/colors164.xml" ContentType="application/vnd.ms-office.chartcolorstyle+xml"/>
  <Override PartName="/xl/charts/chart165.xml" ContentType="application/vnd.openxmlformats-officedocument.drawingml.chart+xml"/>
  <Override PartName="/xl/charts/style165.xml" ContentType="application/vnd.ms-office.chartstyle+xml"/>
  <Override PartName="/xl/charts/colors165.xml" ContentType="application/vnd.ms-office.chartcolorstyle+xml"/>
  <Override PartName="/xl/charts/chart166.xml" ContentType="application/vnd.openxmlformats-officedocument.drawingml.chart+xml"/>
  <Override PartName="/xl/charts/style166.xml" ContentType="application/vnd.ms-office.chartstyle+xml"/>
  <Override PartName="/xl/charts/colors166.xml" ContentType="application/vnd.ms-office.chartcolorstyle+xml"/>
  <Override PartName="/xl/charts/chart167.xml" ContentType="application/vnd.openxmlformats-officedocument.drawingml.chart+xml"/>
  <Override PartName="/xl/charts/style167.xml" ContentType="application/vnd.ms-office.chartstyle+xml"/>
  <Override PartName="/xl/charts/colors167.xml" ContentType="application/vnd.ms-office.chartcolorstyle+xml"/>
  <Override PartName="/xl/charts/chart168.xml" ContentType="application/vnd.openxmlformats-officedocument.drawingml.chart+xml"/>
  <Override PartName="/xl/charts/style168.xml" ContentType="application/vnd.ms-office.chartstyle+xml"/>
  <Override PartName="/xl/charts/colors168.xml" ContentType="application/vnd.ms-office.chartcolorstyle+xml"/>
  <Override PartName="/xl/drawings/drawing19.xml" ContentType="application/vnd.openxmlformats-officedocument.drawing+xml"/>
  <Override PartName="/xl/charts/chart169.xml" ContentType="application/vnd.openxmlformats-officedocument.drawingml.chart+xml"/>
  <Override PartName="/xl/charts/style169.xml" ContentType="application/vnd.ms-office.chartstyle+xml"/>
  <Override PartName="/xl/charts/colors169.xml" ContentType="application/vnd.ms-office.chartcolorstyle+xml"/>
  <Override PartName="/xl/charts/chart170.xml" ContentType="application/vnd.openxmlformats-officedocument.drawingml.chart+xml"/>
  <Override PartName="/xl/charts/style170.xml" ContentType="application/vnd.ms-office.chartstyle+xml"/>
  <Override PartName="/xl/charts/colors170.xml" ContentType="application/vnd.ms-office.chartcolorstyle+xml"/>
  <Override PartName="/xl/charts/chart171.xml" ContentType="application/vnd.openxmlformats-officedocument.drawingml.chart+xml"/>
  <Override PartName="/xl/charts/style171.xml" ContentType="application/vnd.ms-office.chartstyle+xml"/>
  <Override PartName="/xl/charts/colors171.xml" ContentType="application/vnd.ms-office.chartcolorstyle+xml"/>
  <Override PartName="/xl/charts/chart172.xml" ContentType="application/vnd.openxmlformats-officedocument.drawingml.chart+xml"/>
  <Override PartName="/xl/charts/style172.xml" ContentType="application/vnd.ms-office.chartstyle+xml"/>
  <Override PartName="/xl/charts/colors172.xml" ContentType="application/vnd.ms-office.chartcolorstyle+xml"/>
  <Override PartName="/xl/charts/chart173.xml" ContentType="application/vnd.openxmlformats-officedocument.drawingml.chart+xml"/>
  <Override PartName="/xl/charts/style173.xml" ContentType="application/vnd.ms-office.chartstyle+xml"/>
  <Override PartName="/xl/charts/colors173.xml" ContentType="application/vnd.ms-office.chartcolorstyle+xml"/>
  <Override PartName="/xl/charts/chart174.xml" ContentType="application/vnd.openxmlformats-officedocument.drawingml.chart+xml"/>
  <Override PartName="/xl/charts/style174.xml" ContentType="application/vnd.ms-office.chartstyle+xml"/>
  <Override PartName="/xl/charts/colors174.xml" ContentType="application/vnd.ms-office.chartcolorstyle+xml"/>
  <Override PartName="/xl/charts/chart175.xml" ContentType="application/vnd.openxmlformats-officedocument.drawingml.chart+xml"/>
  <Override PartName="/xl/charts/style175.xml" ContentType="application/vnd.ms-office.chartstyle+xml"/>
  <Override PartName="/xl/charts/colors175.xml" ContentType="application/vnd.ms-office.chartcolorstyle+xml"/>
  <Override PartName="/xl/charts/chart176.xml" ContentType="application/vnd.openxmlformats-officedocument.drawingml.chart+xml"/>
  <Override PartName="/xl/charts/style176.xml" ContentType="application/vnd.ms-office.chartstyle+xml"/>
  <Override PartName="/xl/charts/colors17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wraseman\Hazen and Sawyer\Stanford, Benjamin - Loxahatchee DBF Evaluation\Data Analysis - Billy\"/>
    </mc:Choice>
  </mc:AlternateContent>
  <xr:revisionPtr revIDLastSave="4" documentId="13_ncr:1_{C802C976-7F64-4F6B-9F3B-1A0EAA692DE3}" xr6:coauthVersionLast="44" xr6:coauthVersionMax="44" xr10:uidLastSave="{71F38339-C052-4273-A76D-E7BC213E7032}"/>
  <bookViews>
    <workbookView xWindow="-120" yWindow="-120" windowWidth="20730" windowHeight="11160" tabRatio="945" activeTab="4" xr2:uid="{00000000-000D-0000-FFFF-FFFF00000000}"/>
  </bookViews>
  <sheets>
    <sheet name="Average" sheetId="1" r:id="rId1"/>
    <sheet name="Summary" sheetId="3" r:id="rId2"/>
    <sheet name="2016 Pathogens" sheetId="13" r:id="rId3"/>
    <sheet name="03-06-18" sheetId="2" r:id="rId4"/>
    <sheet name="03-20-18" sheetId="5" r:id="rId5"/>
    <sheet name="04-03-18" sheetId="7" r:id="rId6"/>
    <sheet name="04-17-18" sheetId="8" r:id="rId7"/>
    <sheet name="05-01-18" sheetId="10" r:id="rId8"/>
    <sheet name="05-15-18" sheetId="12" r:id="rId9"/>
    <sheet name="07-10-18 (1)" sheetId="14" r:id="rId10"/>
    <sheet name="07-10-18 (2)" sheetId="15" r:id="rId11"/>
    <sheet name="07-10-18 (3)" sheetId="16" r:id="rId12"/>
    <sheet name="07-17-18" sheetId="17" r:id="rId13"/>
    <sheet name="11-13-18" sheetId="18" r:id="rId14"/>
    <sheet name="11-27-18" sheetId="19" r:id="rId15"/>
    <sheet name="12-04-18" sheetId="20" r:id="rId16"/>
    <sheet name="12-18-18" sheetId="21" r:id="rId17"/>
    <sheet name="01-08-19" sheetId="22" r:id="rId18"/>
    <sheet name="03-05-19" sheetId="24" r:id="rId19"/>
    <sheet name="03-26-19" sheetId="23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L144" i="24" l="1"/>
  <c r="AJ144" i="24"/>
  <c r="AH144" i="24"/>
  <c r="AL143" i="24"/>
  <c r="AU48" i="24" s="1"/>
  <c r="AJ143" i="24"/>
  <c r="AH143" i="24"/>
  <c r="AL142" i="24"/>
  <c r="AJ142" i="24"/>
  <c r="AS47" i="24" s="1"/>
  <c r="AH142" i="24"/>
  <c r="AL141" i="24"/>
  <c r="AJ141" i="24"/>
  <c r="AS46" i="24" s="1"/>
  <c r="AH141" i="24"/>
  <c r="AQ46" i="24" s="1"/>
  <c r="AL140" i="24"/>
  <c r="AJ140" i="24"/>
  <c r="AH140" i="24"/>
  <c r="AL108" i="24"/>
  <c r="AU43" i="24" s="1"/>
  <c r="AJ108" i="24"/>
  <c r="AH108" i="24"/>
  <c r="AL107" i="24"/>
  <c r="AJ107" i="24"/>
  <c r="AS42" i="24" s="1"/>
  <c r="AH107" i="24"/>
  <c r="AL106" i="24"/>
  <c r="AJ106" i="24"/>
  <c r="AH106" i="24"/>
  <c r="AQ41" i="24" s="1"/>
  <c r="AL74" i="24"/>
  <c r="AJ74" i="24"/>
  <c r="AH74" i="24"/>
  <c r="AL73" i="24"/>
  <c r="AU38" i="24" s="1"/>
  <c r="AJ73" i="24"/>
  <c r="AH73" i="24"/>
  <c r="AL72" i="24"/>
  <c r="AU37" i="24" s="1"/>
  <c r="AJ72" i="24"/>
  <c r="AS37" i="24" s="1"/>
  <c r="AH72" i="24"/>
  <c r="AU49" i="24"/>
  <c r="AS49" i="24"/>
  <c r="AQ49" i="24"/>
  <c r="AS48" i="24"/>
  <c r="AQ48" i="24"/>
  <c r="AU47" i="24"/>
  <c r="AQ47" i="24"/>
  <c r="AU46" i="24"/>
  <c r="AU45" i="24"/>
  <c r="AS45" i="24"/>
  <c r="AQ45" i="24"/>
  <c r="AS43" i="24"/>
  <c r="AQ43" i="24"/>
  <c r="AU42" i="24"/>
  <c r="AQ42" i="24"/>
  <c r="AU41" i="24"/>
  <c r="AS41" i="24"/>
  <c r="AL40" i="24"/>
  <c r="AJ40" i="24"/>
  <c r="AS35" i="24" s="1"/>
  <c r="AH40" i="24"/>
  <c r="AQ35" i="24" s="1"/>
  <c r="AU39" i="24"/>
  <c r="AS39" i="24"/>
  <c r="AQ39" i="24"/>
  <c r="AL39" i="24"/>
  <c r="AU34" i="24" s="1"/>
  <c r="AJ39" i="24"/>
  <c r="AS34" i="24" s="1"/>
  <c r="AH39" i="24"/>
  <c r="AS38" i="24"/>
  <c r="AQ38" i="24"/>
  <c r="AL38" i="24"/>
  <c r="AJ38" i="24"/>
  <c r="AS33" i="24" s="1"/>
  <c r="AH38" i="24"/>
  <c r="AQ33" i="24" s="1"/>
  <c r="AQ37" i="24"/>
  <c r="AU35" i="24"/>
  <c r="AQ34" i="24"/>
  <c r="AU33" i="24"/>
  <c r="AU30" i="24"/>
  <c r="AU24" i="24"/>
  <c r="AS24" i="24"/>
  <c r="AQ24" i="24"/>
  <c r="AU23" i="24"/>
  <c r="AS23" i="24"/>
  <c r="AQ23" i="24"/>
  <c r="AU22" i="24"/>
  <c r="AS22" i="24"/>
  <c r="AQ22" i="24"/>
  <c r="AU21" i="24"/>
  <c r="AS21" i="24"/>
  <c r="AQ21" i="24"/>
  <c r="AU20" i="24"/>
  <c r="AS20" i="24"/>
  <c r="AQ20" i="24"/>
  <c r="AU18" i="24"/>
  <c r="AS18" i="24"/>
  <c r="AQ18" i="24"/>
  <c r="AU17" i="24"/>
  <c r="AS17" i="24"/>
  <c r="AQ17" i="24"/>
  <c r="AU16" i="24"/>
  <c r="AS16" i="24"/>
  <c r="AQ16" i="24"/>
  <c r="AU14" i="24"/>
  <c r="AS14" i="24"/>
  <c r="AQ14" i="24"/>
  <c r="AU13" i="24"/>
  <c r="AS13" i="24"/>
  <c r="AQ13" i="24"/>
  <c r="AU12" i="24"/>
  <c r="AS12" i="24"/>
  <c r="AQ12" i="24"/>
  <c r="AU10" i="24"/>
  <c r="AS10" i="24"/>
  <c r="AQ10" i="24"/>
  <c r="AU9" i="24"/>
  <c r="AS9" i="24"/>
  <c r="AQ9" i="24"/>
  <c r="AU8" i="24"/>
  <c r="AS8" i="24"/>
  <c r="AQ8" i="24"/>
  <c r="AU6" i="24"/>
  <c r="AS6" i="24"/>
  <c r="AQ6" i="24"/>
  <c r="AU5" i="24"/>
  <c r="AS5" i="24"/>
  <c r="AQ5" i="24"/>
  <c r="AL5" i="24"/>
  <c r="AU31" i="24" s="1"/>
  <c r="AJ5" i="24"/>
  <c r="AS31" i="24" s="1"/>
  <c r="AH5" i="24"/>
  <c r="AQ31" i="24" s="1"/>
  <c r="AL4" i="24"/>
  <c r="AJ4" i="24"/>
  <c r="AS30" i="24" s="1"/>
  <c r="AH4" i="24"/>
  <c r="AQ30" i="24" s="1"/>
  <c r="AL144" i="23"/>
  <c r="AJ144" i="23"/>
  <c r="AS49" i="23" s="1"/>
  <c r="AH144" i="23"/>
  <c r="AL143" i="23"/>
  <c r="AU48" i="23" s="1"/>
  <c r="AJ143" i="23"/>
  <c r="AH143" i="23"/>
  <c r="AQ48" i="23" s="1"/>
  <c r="AL142" i="23"/>
  <c r="AJ142" i="23"/>
  <c r="AS47" i="23" s="1"/>
  <c r="AH142" i="23"/>
  <c r="AL141" i="23"/>
  <c r="AU46" i="23" s="1"/>
  <c r="AJ141" i="23"/>
  <c r="AH141" i="23"/>
  <c r="AQ46" i="23" s="1"/>
  <c r="AL140" i="23"/>
  <c r="AJ140" i="23"/>
  <c r="AS45" i="23" s="1"/>
  <c r="AH140" i="23"/>
  <c r="AL108" i="23"/>
  <c r="AU43" i="23" s="1"/>
  <c r="AJ108" i="23"/>
  <c r="AH108" i="23"/>
  <c r="AQ43" i="23" s="1"/>
  <c r="AL107" i="23"/>
  <c r="AJ107" i="23"/>
  <c r="AS42" i="23" s="1"/>
  <c r="AH107" i="23"/>
  <c r="AL106" i="23"/>
  <c r="AU41" i="23" s="1"/>
  <c r="AJ106" i="23"/>
  <c r="AH106" i="23"/>
  <c r="AQ41" i="23" s="1"/>
  <c r="AL74" i="23"/>
  <c r="AJ74" i="23"/>
  <c r="AH74" i="23"/>
  <c r="AL73" i="23"/>
  <c r="AU38" i="23" s="1"/>
  <c r="AJ73" i="23"/>
  <c r="AH73" i="23"/>
  <c r="AQ38" i="23" s="1"/>
  <c r="AL72" i="23"/>
  <c r="AJ72" i="23"/>
  <c r="AS37" i="23" s="1"/>
  <c r="AH72" i="23"/>
  <c r="AU49" i="23"/>
  <c r="AQ49" i="23"/>
  <c r="AS48" i="23"/>
  <c r="AU47" i="23"/>
  <c r="AQ47" i="23"/>
  <c r="AS46" i="23"/>
  <c r="AU45" i="23"/>
  <c r="AQ45" i="23"/>
  <c r="AS43" i="23"/>
  <c r="AU42" i="23"/>
  <c r="AQ42" i="23"/>
  <c r="AS41" i="23"/>
  <c r="AL40" i="23"/>
  <c r="AJ40" i="23"/>
  <c r="AH40" i="23"/>
  <c r="AQ35" i="23" s="1"/>
  <c r="AU39" i="23"/>
  <c r="AS39" i="23"/>
  <c r="AQ39" i="23"/>
  <c r="AL39" i="23"/>
  <c r="AU34" i="23" s="1"/>
  <c r="AJ39" i="23"/>
  <c r="AS34" i="23" s="1"/>
  <c r="AH39" i="23"/>
  <c r="AQ34" i="23" s="1"/>
  <c r="AS38" i="23"/>
  <c r="AL38" i="23"/>
  <c r="AU33" i="23" s="1"/>
  <c r="AJ38" i="23"/>
  <c r="AH38" i="23"/>
  <c r="AU37" i="23"/>
  <c r="AQ37" i="23"/>
  <c r="AU35" i="23"/>
  <c r="AS35" i="23"/>
  <c r="AS33" i="23"/>
  <c r="AQ33" i="23"/>
  <c r="AU30" i="23"/>
  <c r="AU24" i="23"/>
  <c r="AS24" i="23"/>
  <c r="AQ24" i="23"/>
  <c r="AU23" i="23"/>
  <c r="AS23" i="23"/>
  <c r="AQ23" i="23"/>
  <c r="AU22" i="23"/>
  <c r="AS22" i="23"/>
  <c r="AQ22" i="23"/>
  <c r="AU21" i="23"/>
  <c r="AS21" i="23"/>
  <c r="AQ21" i="23"/>
  <c r="AU20" i="23"/>
  <c r="AS20" i="23"/>
  <c r="AQ20" i="23"/>
  <c r="AU18" i="23"/>
  <c r="AS18" i="23"/>
  <c r="AQ18" i="23"/>
  <c r="AU17" i="23"/>
  <c r="AS17" i="23"/>
  <c r="AQ17" i="23"/>
  <c r="AU16" i="23"/>
  <c r="AS16" i="23"/>
  <c r="AQ16" i="23"/>
  <c r="AU14" i="23"/>
  <c r="AS14" i="23"/>
  <c r="AQ14" i="23"/>
  <c r="AU13" i="23"/>
  <c r="AS13" i="23"/>
  <c r="AQ13" i="23"/>
  <c r="AU12" i="23"/>
  <c r="AS12" i="23"/>
  <c r="AQ12" i="23"/>
  <c r="AU10" i="23"/>
  <c r="AS10" i="23"/>
  <c r="AQ10" i="23"/>
  <c r="AU9" i="23"/>
  <c r="AS9" i="23"/>
  <c r="AQ9" i="23"/>
  <c r="AU8" i="23"/>
  <c r="AS8" i="23"/>
  <c r="AQ8" i="23"/>
  <c r="AU6" i="23"/>
  <c r="AS6" i="23"/>
  <c r="AQ6" i="23"/>
  <c r="AU5" i="23"/>
  <c r="AS5" i="23"/>
  <c r="AQ5" i="23"/>
  <c r="AL5" i="23"/>
  <c r="AU31" i="23" s="1"/>
  <c r="AJ5" i="23"/>
  <c r="AS31" i="23" s="1"/>
  <c r="AH5" i="23"/>
  <c r="AQ31" i="23" s="1"/>
  <c r="AL4" i="23"/>
  <c r="AJ4" i="23"/>
  <c r="AS30" i="23" s="1"/>
  <c r="AH4" i="23"/>
  <c r="AQ30" i="23" s="1"/>
  <c r="AL144" i="22"/>
  <c r="AJ144" i="22"/>
  <c r="AH144" i="22"/>
  <c r="AL143" i="22"/>
  <c r="AU48" i="22" s="1"/>
  <c r="AJ143" i="22"/>
  <c r="AH143" i="22"/>
  <c r="AL142" i="22"/>
  <c r="AJ142" i="22"/>
  <c r="AS47" i="22" s="1"/>
  <c r="AH142" i="22"/>
  <c r="AL141" i="22"/>
  <c r="AJ141" i="22"/>
  <c r="AS46" i="22" s="1"/>
  <c r="AH141" i="22"/>
  <c r="AQ46" i="22" s="1"/>
  <c r="AL140" i="22"/>
  <c r="AJ140" i="22"/>
  <c r="AH140" i="22"/>
  <c r="AQ45" i="22" s="1"/>
  <c r="AL108" i="22"/>
  <c r="AU43" i="22" s="1"/>
  <c r="AJ108" i="22"/>
  <c r="AH108" i="22"/>
  <c r="AL107" i="22"/>
  <c r="AJ107" i="22"/>
  <c r="AS42" i="22" s="1"/>
  <c r="AH107" i="22"/>
  <c r="AL106" i="22"/>
  <c r="AJ106" i="22"/>
  <c r="AH106" i="22"/>
  <c r="AQ41" i="22" s="1"/>
  <c r="AL74" i="22"/>
  <c r="AJ74" i="22"/>
  <c r="AH74" i="22"/>
  <c r="AQ39" i="22" s="1"/>
  <c r="AL73" i="22"/>
  <c r="AU38" i="22" s="1"/>
  <c r="AJ73" i="22"/>
  <c r="AH73" i="22"/>
  <c r="AL72" i="22"/>
  <c r="AU37" i="22" s="1"/>
  <c r="AJ72" i="22"/>
  <c r="AS37" i="22" s="1"/>
  <c r="AH72" i="22"/>
  <c r="AU49" i="22"/>
  <c r="AS49" i="22"/>
  <c r="AQ49" i="22"/>
  <c r="AS48" i="22"/>
  <c r="AQ48" i="22"/>
  <c r="AU47" i="22"/>
  <c r="AQ47" i="22"/>
  <c r="AU46" i="22"/>
  <c r="AU45" i="22"/>
  <c r="AS45" i="22"/>
  <c r="AS43" i="22"/>
  <c r="AQ43" i="22"/>
  <c r="AU42" i="22"/>
  <c r="AQ42" i="22"/>
  <c r="AU41" i="22"/>
  <c r="AS41" i="22"/>
  <c r="AL40" i="22"/>
  <c r="AJ40" i="22"/>
  <c r="AH40" i="22"/>
  <c r="AQ35" i="22" s="1"/>
  <c r="AU39" i="22"/>
  <c r="AS39" i="22"/>
  <c r="AL39" i="22"/>
  <c r="AU34" i="22" s="1"/>
  <c r="AJ39" i="22"/>
  <c r="AS34" i="22" s="1"/>
  <c r="AH39" i="22"/>
  <c r="AQ34" i="22" s="1"/>
  <c r="AS38" i="22"/>
  <c r="AQ38" i="22"/>
  <c r="AL38" i="22"/>
  <c r="AJ38" i="22"/>
  <c r="AH38" i="22"/>
  <c r="AQ37" i="22"/>
  <c r="AU35" i="22"/>
  <c r="AS35" i="22"/>
  <c r="AU33" i="22"/>
  <c r="AS33" i="22"/>
  <c r="AQ33" i="22"/>
  <c r="AU24" i="22"/>
  <c r="AS24" i="22"/>
  <c r="AQ24" i="22"/>
  <c r="AU23" i="22"/>
  <c r="AS23" i="22"/>
  <c r="AQ23" i="22"/>
  <c r="AU22" i="22"/>
  <c r="AS22" i="22"/>
  <c r="AQ22" i="22"/>
  <c r="AU21" i="22"/>
  <c r="AS21" i="22"/>
  <c r="AQ21" i="22"/>
  <c r="AU20" i="22"/>
  <c r="AS20" i="22"/>
  <c r="AQ20" i="22"/>
  <c r="AU18" i="22"/>
  <c r="AS18" i="22"/>
  <c r="AQ18" i="22"/>
  <c r="AU17" i="22"/>
  <c r="AS17" i="22"/>
  <c r="AQ17" i="22"/>
  <c r="AU16" i="22"/>
  <c r="AS16" i="22"/>
  <c r="AQ16" i="22"/>
  <c r="AU14" i="22"/>
  <c r="AS14" i="22"/>
  <c r="AQ14" i="22"/>
  <c r="AU13" i="22"/>
  <c r="AS13" i="22"/>
  <c r="AQ13" i="22"/>
  <c r="AU12" i="22"/>
  <c r="AS12" i="22"/>
  <c r="AQ12" i="22"/>
  <c r="AU10" i="22"/>
  <c r="AS10" i="22"/>
  <c r="AQ10" i="22"/>
  <c r="AU9" i="22"/>
  <c r="AS9" i="22"/>
  <c r="AQ9" i="22"/>
  <c r="AU8" i="22"/>
  <c r="AS8" i="22"/>
  <c r="AQ8" i="22"/>
  <c r="AU6" i="22"/>
  <c r="AQ6" i="22"/>
  <c r="AU5" i="22"/>
  <c r="AQ5" i="22"/>
  <c r="AJ5" i="22"/>
  <c r="AS31" i="22" s="1"/>
  <c r="AJ4" i="22"/>
  <c r="AS30" i="22" s="1"/>
  <c r="AL5" i="22"/>
  <c r="AU31" i="22" s="1"/>
  <c r="AL4" i="22"/>
  <c r="AU30" i="22" s="1"/>
  <c r="M7" i="21"/>
  <c r="M6" i="21"/>
  <c r="M5" i="21"/>
  <c r="M4" i="21"/>
  <c r="M3" i="21"/>
  <c r="M2" i="21"/>
  <c r="AL144" i="21"/>
  <c r="AJ144" i="21"/>
  <c r="AS49" i="21" s="1"/>
  <c r="AH144" i="21"/>
  <c r="AL143" i="21"/>
  <c r="AU48" i="21" s="1"/>
  <c r="AJ143" i="21"/>
  <c r="AH143" i="21"/>
  <c r="AL142" i="21"/>
  <c r="AJ142" i="21"/>
  <c r="AS47" i="21" s="1"/>
  <c r="AH142" i="21"/>
  <c r="AQ47" i="21" s="1"/>
  <c r="AL141" i="21"/>
  <c r="AU46" i="21" s="1"/>
  <c r="AJ141" i="21"/>
  <c r="AH141" i="21"/>
  <c r="AQ46" i="21" s="1"/>
  <c r="AL140" i="21"/>
  <c r="AU45" i="21" s="1"/>
  <c r="AJ140" i="21"/>
  <c r="AS45" i="21" s="1"/>
  <c r="AH140" i="21"/>
  <c r="AL108" i="21"/>
  <c r="AU43" i="21" s="1"/>
  <c r="AJ108" i="21"/>
  <c r="AH108" i="21"/>
  <c r="AQ43" i="21" s="1"/>
  <c r="AL107" i="21"/>
  <c r="AJ107" i="21"/>
  <c r="AS42" i="21" s="1"/>
  <c r="AH107" i="21"/>
  <c r="AL106" i="21"/>
  <c r="AJ106" i="21"/>
  <c r="AH106" i="21"/>
  <c r="AQ41" i="21" s="1"/>
  <c r="AL74" i="21"/>
  <c r="AU39" i="21" s="1"/>
  <c r="AJ74" i="21"/>
  <c r="AS39" i="21" s="1"/>
  <c r="AH74" i="21"/>
  <c r="AL73" i="21"/>
  <c r="AU38" i="21" s="1"/>
  <c r="AJ73" i="21"/>
  <c r="AH73" i="21"/>
  <c r="AL72" i="21"/>
  <c r="AJ72" i="21"/>
  <c r="AS37" i="21" s="1"/>
  <c r="AH72" i="21"/>
  <c r="AQ37" i="21" s="1"/>
  <c r="AU49" i="21"/>
  <c r="AQ49" i="21"/>
  <c r="AS48" i="21"/>
  <c r="AQ48" i="21"/>
  <c r="AU47" i="21"/>
  <c r="AS46" i="21"/>
  <c r="AQ45" i="21"/>
  <c r="AS43" i="21"/>
  <c r="AU42" i="21"/>
  <c r="AQ42" i="21"/>
  <c r="AU41" i="21"/>
  <c r="AS41" i="21"/>
  <c r="AL40" i="21"/>
  <c r="AJ40" i="21"/>
  <c r="AH40" i="21"/>
  <c r="AQ35" i="21" s="1"/>
  <c r="AQ39" i="21"/>
  <c r="AL39" i="21"/>
  <c r="AU34" i="21" s="1"/>
  <c r="AJ39" i="21"/>
  <c r="AH39" i="21"/>
  <c r="AQ34" i="21" s="1"/>
  <c r="AS38" i="21"/>
  <c r="AQ38" i="21"/>
  <c r="AL38" i="21"/>
  <c r="AJ38" i="21"/>
  <c r="AH38" i="21"/>
  <c r="AU37" i="21"/>
  <c r="AU35" i="21"/>
  <c r="AS35" i="21"/>
  <c r="AS34" i="21"/>
  <c r="AU33" i="21"/>
  <c r="AS33" i="21"/>
  <c r="AQ33" i="21"/>
  <c r="AU24" i="21"/>
  <c r="AS24" i="21"/>
  <c r="AQ24" i="21"/>
  <c r="AU23" i="21"/>
  <c r="AS23" i="21"/>
  <c r="AQ23" i="21"/>
  <c r="AU22" i="21"/>
  <c r="AS22" i="21"/>
  <c r="AQ22" i="21"/>
  <c r="AU21" i="21"/>
  <c r="AS21" i="21"/>
  <c r="AQ21" i="21"/>
  <c r="AU20" i="21"/>
  <c r="AS20" i="21"/>
  <c r="AQ20" i="21"/>
  <c r="AU18" i="21"/>
  <c r="AS18" i="21"/>
  <c r="AQ18" i="21"/>
  <c r="AU17" i="21"/>
  <c r="AS17" i="21"/>
  <c r="AQ17" i="21"/>
  <c r="AU16" i="21"/>
  <c r="AS16" i="21"/>
  <c r="AQ16" i="21"/>
  <c r="AU14" i="21"/>
  <c r="AS14" i="21"/>
  <c r="AQ14" i="21"/>
  <c r="AU13" i="21"/>
  <c r="AS13" i="21"/>
  <c r="AQ13" i="21"/>
  <c r="AU12" i="21"/>
  <c r="AS12" i="21"/>
  <c r="AQ12" i="21"/>
  <c r="AU10" i="21"/>
  <c r="AS10" i="21"/>
  <c r="AQ10" i="21"/>
  <c r="AU9" i="21"/>
  <c r="AS9" i="21"/>
  <c r="AQ9" i="21"/>
  <c r="AU8" i="21"/>
  <c r="AS8" i="21"/>
  <c r="AQ8" i="21"/>
  <c r="AU6" i="21"/>
  <c r="AS6" i="21"/>
  <c r="AU5" i="21"/>
  <c r="AS5" i="21"/>
  <c r="AJ5" i="21"/>
  <c r="AS31" i="21" s="1"/>
  <c r="AH4" i="21"/>
  <c r="AQ30" i="21" s="1"/>
  <c r="AH5" i="21"/>
  <c r="AQ31" i="21" s="1"/>
  <c r="AQ5" i="21"/>
  <c r="M3" i="20"/>
  <c r="M2" i="20"/>
  <c r="AL144" i="20"/>
  <c r="AJ144" i="20"/>
  <c r="AH144" i="20"/>
  <c r="AL143" i="20"/>
  <c r="AU48" i="20" s="1"/>
  <c r="AJ143" i="20"/>
  <c r="AH143" i="20"/>
  <c r="AL142" i="20"/>
  <c r="AJ142" i="20"/>
  <c r="AS47" i="20" s="1"/>
  <c r="AH142" i="20"/>
  <c r="AL141" i="20"/>
  <c r="AJ141" i="20"/>
  <c r="AH141" i="20"/>
  <c r="AQ46" i="20" s="1"/>
  <c r="AL140" i="20"/>
  <c r="AJ140" i="20"/>
  <c r="AH140" i="20"/>
  <c r="AL108" i="20"/>
  <c r="AU43" i="20" s="1"/>
  <c r="AJ108" i="20"/>
  <c r="AH108" i="20"/>
  <c r="AL107" i="20"/>
  <c r="AJ107" i="20"/>
  <c r="AS42" i="20" s="1"/>
  <c r="AH107" i="20"/>
  <c r="AL106" i="20"/>
  <c r="AJ106" i="20"/>
  <c r="AH106" i="20"/>
  <c r="AQ41" i="20" s="1"/>
  <c r="AL74" i="20"/>
  <c r="AJ74" i="20"/>
  <c r="AH74" i="20"/>
  <c r="AL73" i="20"/>
  <c r="AU38" i="20" s="1"/>
  <c r="AJ73" i="20"/>
  <c r="AH73" i="20"/>
  <c r="AL72" i="20"/>
  <c r="AJ72" i="20"/>
  <c r="AS37" i="20" s="1"/>
  <c r="AH72" i="20"/>
  <c r="AU49" i="20"/>
  <c r="AS49" i="20"/>
  <c r="AQ49" i="20"/>
  <c r="AS48" i="20"/>
  <c r="AQ48" i="20"/>
  <c r="AU47" i="20"/>
  <c r="AQ47" i="20"/>
  <c r="AU46" i="20"/>
  <c r="AS46" i="20"/>
  <c r="AU45" i="20"/>
  <c r="AS45" i="20"/>
  <c r="AQ45" i="20"/>
  <c r="AS43" i="20"/>
  <c r="AQ43" i="20"/>
  <c r="AU42" i="20"/>
  <c r="AQ42" i="20"/>
  <c r="AU41" i="20"/>
  <c r="AS41" i="20"/>
  <c r="AL40" i="20"/>
  <c r="AJ40" i="20"/>
  <c r="AS35" i="20" s="1"/>
  <c r="AH40" i="20"/>
  <c r="AQ35" i="20" s="1"/>
  <c r="AU39" i="20"/>
  <c r="AS39" i="20"/>
  <c r="AQ39" i="20"/>
  <c r="AL39" i="20"/>
  <c r="AU34" i="20" s="1"/>
  <c r="AJ39" i="20"/>
  <c r="AH39" i="20"/>
  <c r="AQ34" i="20" s="1"/>
  <c r="AS38" i="20"/>
  <c r="AQ38" i="20"/>
  <c r="AL38" i="20"/>
  <c r="AJ38" i="20"/>
  <c r="AS33" i="20" s="1"/>
  <c r="AH38" i="20"/>
  <c r="AU37" i="20"/>
  <c r="AQ37" i="20"/>
  <c r="AU35" i="20"/>
  <c r="AS34" i="20"/>
  <c r="AU33" i="20"/>
  <c r="AQ33" i="20"/>
  <c r="AU24" i="20"/>
  <c r="AS24" i="20"/>
  <c r="AQ24" i="20"/>
  <c r="AU23" i="20"/>
  <c r="AS23" i="20"/>
  <c r="AQ23" i="20"/>
  <c r="AU22" i="20"/>
  <c r="AS22" i="20"/>
  <c r="AQ22" i="20"/>
  <c r="AU21" i="20"/>
  <c r="AS21" i="20"/>
  <c r="AQ21" i="20"/>
  <c r="AU20" i="20"/>
  <c r="AS20" i="20"/>
  <c r="AQ20" i="20"/>
  <c r="AU18" i="20"/>
  <c r="AS18" i="20"/>
  <c r="AQ18" i="20"/>
  <c r="AU17" i="20"/>
  <c r="AS17" i="20"/>
  <c r="AQ17" i="20"/>
  <c r="AU16" i="20"/>
  <c r="AS16" i="20"/>
  <c r="AQ16" i="20"/>
  <c r="AU14" i="20"/>
  <c r="AS14" i="20"/>
  <c r="AQ14" i="20"/>
  <c r="AU13" i="20"/>
  <c r="AS13" i="20"/>
  <c r="AQ13" i="20"/>
  <c r="AU12" i="20"/>
  <c r="AS12" i="20"/>
  <c r="AQ12" i="20"/>
  <c r="AU10" i="20"/>
  <c r="AS10" i="20"/>
  <c r="AQ10" i="20"/>
  <c r="AU9" i="20"/>
  <c r="AS9" i="20"/>
  <c r="AQ9" i="20"/>
  <c r="AU8" i="20"/>
  <c r="AS8" i="20"/>
  <c r="AQ8" i="20"/>
  <c r="AU6" i="20"/>
  <c r="AS6" i="20"/>
  <c r="AQ6" i="20"/>
  <c r="AU5" i="20"/>
  <c r="AS5" i="20"/>
  <c r="AQ5" i="20"/>
  <c r="AL5" i="20"/>
  <c r="AU31" i="20" s="1"/>
  <c r="AJ5" i="20"/>
  <c r="AS31" i="20" s="1"/>
  <c r="AH5" i="20"/>
  <c r="AQ31" i="20" s="1"/>
  <c r="AL4" i="20"/>
  <c r="AU30" i="20" s="1"/>
  <c r="AJ4" i="20"/>
  <c r="AS30" i="20" s="1"/>
  <c r="AH4" i="20"/>
  <c r="AQ30" i="20" s="1"/>
  <c r="AL144" i="19"/>
  <c r="AJ144" i="19"/>
  <c r="AH144" i="19"/>
  <c r="AQ49" i="19" s="1"/>
  <c r="AL143" i="19"/>
  <c r="AJ143" i="19"/>
  <c r="AH143" i="19"/>
  <c r="AL142" i="19"/>
  <c r="AU47" i="19" s="1"/>
  <c r="AJ142" i="19"/>
  <c r="AS47" i="19" s="1"/>
  <c r="AH142" i="19"/>
  <c r="AL141" i="19"/>
  <c r="AU46" i="19" s="1"/>
  <c r="AJ141" i="19"/>
  <c r="AS46" i="19" s="1"/>
  <c r="AH141" i="19"/>
  <c r="AQ46" i="19" s="1"/>
  <c r="AL140" i="19"/>
  <c r="AJ140" i="19"/>
  <c r="AH140" i="19"/>
  <c r="AQ45" i="19" s="1"/>
  <c r="AL108" i="19"/>
  <c r="AU43" i="19" s="1"/>
  <c r="AJ108" i="19"/>
  <c r="AH108" i="19"/>
  <c r="AL107" i="19"/>
  <c r="AU42" i="19" s="1"/>
  <c r="AJ107" i="19"/>
  <c r="AS42" i="19" s="1"/>
  <c r="AH107" i="19"/>
  <c r="AL106" i="19"/>
  <c r="AJ106" i="19"/>
  <c r="AS41" i="19" s="1"/>
  <c r="AH106" i="19"/>
  <c r="AQ41" i="19" s="1"/>
  <c r="AL74" i="19"/>
  <c r="AJ74" i="19"/>
  <c r="AH74" i="19"/>
  <c r="AQ39" i="19" s="1"/>
  <c r="AL73" i="19"/>
  <c r="AU38" i="19" s="1"/>
  <c r="AJ73" i="19"/>
  <c r="AH73" i="19"/>
  <c r="AL72" i="19"/>
  <c r="AU37" i="19" s="1"/>
  <c r="AJ72" i="19"/>
  <c r="AS37" i="19" s="1"/>
  <c r="AH72" i="19"/>
  <c r="AU49" i="19"/>
  <c r="AS49" i="19"/>
  <c r="AU48" i="19"/>
  <c r="AS48" i="19"/>
  <c r="AQ48" i="19"/>
  <c r="AQ47" i="19"/>
  <c r="AU45" i="19"/>
  <c r="AS45" i="19"/>
  <c r="AS43" i="19"/>
  <c r="AQ43" i="19"/>
  <c r="AQ42" i="19"/>
  <c r="AU41" i="19"/>
  <c r="AL40" i="19"/>
  <c r="AU35" i="19" s="1"/>
  <c r="AJ40" i="19"/>
  <c r="AS35" i="19" s="1"/>
  <c r="AH40" i="19"/>
  <c r="AU39" i="19"/>
  <c r="AS39" i="19"/>
  <c r="AL39" i="19"/>
  <c r="AU34" i="19" s="1"/>
  <c r="AJ39" i="19"/>
  <c r="AS34" i="19" s="1"/>
  <c r="AH39" i="19"/>
  <c r="AS38" i="19"/>
  <c r="AQ38" i="19"/>
  <c r="AL38" i="19"/>
  <c r="AU33" i="19" s="1"/>
  <c r="AJ38" i="19"/>
  <c r="AS33" i="19" s="1"/>
  <c r="AH38" i="19"/>
  <c r="AQ37" i="19"/>
  <c r="AQ35" i="19"/>
  <c r="AQ34" i="19"/>
  <c r="AQ33" i="19"/>
  <c r="AQ31" i="19"/>
  <c r="AU24" i="19"/>
  <c r="AS24" i="19"/>
  <c r="AQ24" i="19"/>
  <c r="AU23" i="19"/>
  <c r="AS23" i="19"/>
  <c r="AQ23" i="19"/>
  <c r="AU22" i="19"/>
  <c r="AS22" i="19"/>
  <c r="AQ22" i="19"/>
  <c r="AU21" i="19"/>
  <c r="AS21" i="19"/>
  <c r="AQ21" i="19"/>
  <c r="AU20" i="19"/>
  <c r="AS20" i="19"/>
  <c r="AQ20" i="19"/>
  <c r="AU18" i="19"/>
  <c r="AS18" i="19"/>
  <c r="AQ18" i="19"/>
  <c r="AU17" i="19"/>
  <c r="AS17" i="19"/>
  <c r="AQ17" i="19"/>
  <c r="AU16" i="19"/>
  <c r="AS16" i="19"/>
  <c r="AQ16" i="19"/>
  <c r="AU14" i="19"/>
  <c r="AS14" i="19"/>
  <c r="AQ14" i="19"/>
  <c r="AU13" i="19"/>
  <c r="AS13" i="19"/>
  <c r="AQ13" i="19"/>
  <c r="AU12" i="19"/>
  <c r="AS12" i="19"/>
  <c r="AQ12" i="19"/>
  <c r="AU10" i="19"/>
  <c r="AS10" i="19"/>
  <c r="AQ10" i="19"/>
  <c r="AU9" i="19"/>
  <c r="AS9" i="19"/>
  <c r="AQ9" i="19"/>
  <c r="AU8" i="19"/>
  <c r="AS8" i="19"/>
  <c r="AQ8" i="19"/>
  <c r="AU6" i="19"/>
  <c r="AS6" i="19"/>
  <c r="AQ6" i="19"/>
  <c r="AU5" i="19"/>
  <c r="AS5" i="19"/>
  <c r="AQ5" i="19"/>
  <c r="AL5" i="19"/>
  <c r="AU31" i="19" s="1"/>
  <c r="AJ5" i="19"/>
  <c r="AS31" i="19" s="1"/>
  <c r="AH5" i="19"/>
  <c r="AL4" i="19"/>
  <c r="AU30" i="19" s="1"/>
  <c r="AJ4" i="19"/>
  <c r="AS30" i="19" s="1"/>
  <c r="AH4" i="19"/>
  <c r="AQ30" i="19" s="1"/>
  <c r="AL144" i="18"/>
  <c r="AJ144" i="18"/>
  <c r="AH144" i="18"/>
  <c r="AL143" i="18"/>
  <c r="AU48" i="18" s="1"/>
  <c r="AJ143" i="18"/>
  <c r="AH143" i="18"/>
  <c r="AL142" i="18"/>
  <c r="AJ142" i="18"/>
  <c r="AS47" i="18" s="1"/>
  <c r="AH142" i="18"/>
  <c r="AQ47" i="18" s="1"/>
  <c r="AL141" i="18"/>
  <c r="AJ141" i="18"/>
  <c r="AS46" i="18" s="1"/>
  <c r="AH141" i="18"/>
  <c r="AQ46" i="18" s="1"/>
  <c r="AL140" i="18"/>
  <c r="AJ140" i="18"/>
  <c r="AH140" i="18"/>
  <c r="AL108" i="18"/>
  <c r="AU43" i="18" s="1"/>
  <c r="AJ108" i="18"/>
  <c r="AH108" i="18"/>
  <c r="AL107" i="18"/>
  <c r="AJ107" i="18"/>
  <c r="AS42" i="18" s="1"/>
  <c r="AH107" i="18"/>
  <c r="AQ42" i="18" s="1"/>
  <c r="AL106" i="18"/>
  <c r="AJ106" i="18"/>
  <c r="AS41" i="18" s="1"/>
  <c r="AH106" i="18"/>
  <c r="AQ41" i="18" s="1"/>
  <c r="AL74" i="18"/>
  <c r="AJ74" i="18"/>
  <c r="AH74" i="18"/>
  <c r="AL73" i="18"/>
  <c r="AU38" i="18" s="1"/>
  <c r="AJ73" i="18"/>
  <c r="AS38" i="18" s="1"/>
  <c r="AH73" i="18"/>
  <c r="AL72" i="18"/>
  <c r="AU37" i="18" s="1"/>
  <c r="AJ72" i="18"/>
  <c r="AS37" i="18" s="1"/>
  <c r="AH72" i="18"/>
  <c r="AU49" i="18"/>
  <c r="AS49" i="18"/>
  <c r="AQ49" i="18"/>
  <c r="AS48" i="18"/>
  <c r="AQ48" i="18"/>
  <c r="AU47" i="18"/>
  <c r="AU46" i="18"/>
  <c r="AU45" i="18"/>
  <c r="AS45" i="18"/>
  <c r="AQ45" i="18"/>
  <c r="AS43" i="18"/>
  <c r="AQ43" i="18"/>
  <c r="AU42" i="18"/>
  <c r="AU41" i="18"/>
  <c r="AL40" i="18"/>
  <c r="AU35" i="18" s="1"/>
  <c r="AJ40" i="18"/>
  <c r="AH40" i="18"/>
  <c r="AQ35" i="18" s="1"/>
  <c r="AU39" i="18"/>
  <c r="AS39" i="18"/>
  <c r="AQ39" i="18"/>
  <c r="AL39" i="18"/>
  <c r="AU34" i="18" s="1"/>
  <c r="AJ39" i="18"/>
  <c r="AS34" i="18" s="1"/>
  <c r="AH39" i="18"/>
  <c r="AQ38" i="18"/>
  <c r="AL38" i="18"/>
  <c r="AJ38" i="18"/>
  <c r="AS33" i="18" s="1"/>
  <c r="AH38" i="18"/>
  <c r="AQ33" i="18" s="1"/>
  <c r="AQ37" i="18"/>
  <c r="AS35" i="18"/>
  <c r="AQ34" i="18"/>
  <c r="AU33" i="18"/>
  <c r="AU24" i="18"/>
  <c r="AS24" i="18"/>
  <c r="AQ24" i="18"/>
  <c r="AU23" i="18"/>
  <c r="AS23" i="18"/>
  <c r="AQ23" i="18"/>
  <c r="AU22" i="18"/>
  <c r="AS22" i="18"/>
  <c r="AQ22" i="18"/>
  <c r="AU21" i="18"/>
  <c r="AS21" i="18"/>
  <c r="AQ21" i="18"/>
  <c r="AU20" i="18"/>
  <c r="AS20" i="18"/>
  <c r="AQ20" i="18"/>
  <c r="AU18" i="18"/>
  <c r="AS18" i="18"/>
  <c r="AQ18" i="18"/>
  <c r="AU17" i="18"/>
  <c r="AS17" i="18"/>
  <c r="AQ17" i="18"/>
  <c r="AU16" i="18"/>
  <c r="AS16" i="18"/>
  <c r="AQ16" i="18"/>
  <c r="AU14" i="18"/>
  <c r="AS14" i="18"/>
  <c r="AQ14" i="18"/>
  <c r="AU13" i="18"/>
  <c r="AS13" i="18"/>
  <c r="AQ13" i="18"/>
  <c r="AU12" i="18"/>
  <c r="AS12" i="18"/>
  <c r="AQ12" i="18"/>
  <c r="AU10" i="18"/>
  <c r="AS10" i="18"/>
  <c r="AQ10" i="18"/>
  <c r="AU9" i="18"/>
  <c r="AS9" i="18"/>
  <c r="AQ9" i="18"/>
  <c r="AU8" i="18"/>
  <c r="AS8" i="18"/>
  <c r="AQ8" i="18"/>
  <c r="AU6" i="18"/>
  <c r="AQ6" i="18"/>
  <c r="AU5" i="18"/>
  <c r="AQ5" i="18"/>
  <c r="AJ5" i="18"/>
  <c r="AS31" i="18" s="1"/>
  <c r="AL4" i="18"/>
  <c r="AU30" i="18" s="1"/>
  <c r="AJ4" i="18"/>
  <c r="AS30" i="18" s="1"/>
  <c r="AL5" i="18"/>
  <c r="AU31" i="18" s="1"/>
  <c r="M7" i="17"/>
  <c r="M6" i="17"/>
  <c r="M5" i="17"/>
  <c r="M4" i="17"/>
  <c r="M3" i="17"/>
  <c r="M2" i="17"/>
  <c r="AL144" i="17"/>
  <c r="AJ144" i="17"/>
  <c r="AS49" i="17" s="1"/>
  <c r="AH144" i="17"/>
  <c r="AL143" i="17"/>
  <c r="AU48" i="17" s="1"/>
  <c r="AJ143" i="17"/>
  <c r="AH143" i="17"/>
  <c r="AQ48" i="17" s="1"/>
  <c r="AL142" i="17"/>
  <c r="AJ142" i="17"/>
  <c r="AS47" i="17" s="1"/>
  <c r="AH142" i="17"/>
  <c r="AL141" i="17"/>
  <c r="AU46" i="17" s="1"/>
  <c r="AJ141" i="17"/>
  <c r="AH141" i="17"/>
  <c r="AQ46" i="17" s="1"/>
  <c r="AL140" i="17"/>
  <c r="AJ140" i="17"/>
  <c r="AS45" i="17" s="1"/>
  <c r="AH140" i="17"/>
  <c r="AL108" i="17"/>
  <c r="AU43" i="17" s="1"/>
  <c r="AJ108" i="17"/>
  <c r="AH108" i="17"/>
  <c r="AQ43" i="17" s="1"/>
  <c r="AL107" i="17"/>
  <c r="AJ107" i="17"/>
  <c r="AS42" i="17" s="1"/>
  <c r="AH107" i="17"/>
  <c r="AL106" i="17"/>
  <c r="AU41" i="17" s="1"/>
  <c r="AJ106" i="17"/>
  <c r="AH106" i="17"/>
  <c r="AQ41" i="17" s="1"/>
  <c r="AL74" i="17"/>
  <c r="AJ74" i="17"/>
  <c r="AH74" i="17"/>
  <c r="AL73" i="17"/>
  <c r="AU38" i="17" s="1"/>
  <c r="AJ73" i="17"/>
  <c r="AH73" i="17"/>
  <c r="AQ38" i="17" s="1"/>
  <c r="AL72" i="17"/>
  <c r="AJ72" i="17"/>
  <c r="AS37" i="17" s="1"/>
  <c r="AH72" i="17"/>
  <c r="AU49" i="17"/>
  <c r="AQ49" i="17"/>
  <c r="AS48" i="17"/>
  <c r="AU47" i="17"/>
  <c r="AQ47" i="17"/>
  <c r="AS46" i="17"/>
  <c r="AU45" i="17"/>
  <c r="AQ45" i="17"/>
  <c r="AS43" i="17"/>
  <c r="AU42" i="17"/>
  <c r="AQ42" i="17"/>
  <c r="AS41" i="17"/>
  <c r="AL40" i="17"/>
  <c r="AJ40" i="17"/>
  <c r="AH40" i="17"/>
  <c r="AQ35" i="17" s="1"/>
  <c r="AU39" i="17"/>
  <c r="AS39" i="17"/>
  <c r="AQ39" i="17"/>
  <c r="AL39" i="17"/>
  <c r="AU34" i="17" s="1"/>
  <c r="AJ39" i="17"/>
  <c r="AS34" i="17" s="1"/>
  <c r="AH39" i="17"/>
  <c r="AQ34" i="17" s="1"/>
  <c r="AS38" i="17"/>
  <c r="AL38" i="17"/>
  <c r="AU33" i="17" s="1"/>
  <c r="AJ38" i="17"/>
  <c r="AH38" i="17"/>
  <c r="AU37" i="17"/>
  <c r="AQ37" i="17"/>
  <c r="AU35" i="17"/>
  <c r="AS35" i="17"/>
  <c r="AS33" i="17"/>
  <c r="AQ33" i="17"/>
  <c r="AU24" i="17"/>
  <c r="AS24" i="17"/>
  <c r="AQ24" i="17"/>
  <c r="AU23" i="17"/>
  <c r="AS23" i="17"/>
  <c r="AQ23" i="17"/>
  <c r="AU22" i="17"/>
  <c r="AS22" i="17"/>
  <c r="AQ22" i="17"/>
  <c r="AU21" i="17"/>
  <c r="AS21" i="17"/>
  <c r="AQ21" i="17"/>
  <c r="AU20" i="17"/>
  <c r="AS20" i="17"/>
  <c r="AQ20" i="17"/>
  <c r="AU18" i="17"/>
  <c r="AS18" i="17"/>
  <c r="AQ18" i="17"/>
  <c r="AU17" i="17"/>
  <c r="AS17" i="17"/>
  <c r="AQ17" i="17"/>
  <c r="AU16" i="17"/>
  <c r="AS16" i="17"/>
  <c r="AQ16" i="17"/>
  <c r="AU14" i="17"/>
  <c r="AS14" i="17"/>
  <c r="AQ14" i="17"/>
  <c r="AU13" i="17"/>
  <c r="AS13" i="17"/>
  <c r="AQ13" i="17"/>
  <c r="AU12" i="17"/>
  <c r="AS12" i="17"/>
  <c r="AQ12" i="17"/>
  <c r="AU10" i="17"/>
  <c r="AS10" i="17"/>
  <c r="AQ10" i="17"/>
  <c r="AU9" i="17"/>
  <c r="AS9" i="17"/>
  <c r="AQ9" i="17"/>
  <c r="AU8" i="17"/>
  <c r="AS8" i="17"/>
  <c r="AQ8" i="17"/>
  <c r="AU6" i="17"/>
  <c r="AS6" i="17"/>
  <c r="AQ6" i="17"/>
  <c r="AU5" i="17"/>
  <c r="AS5" i="17"/>
  <c r="AQ5" i="17"/>
  <c r="AL5" i="17"/>
  <c r="AU31" i="17" s="1"/>
  <c r="AJ5" i="17"/>
  <c r="AS31" i="17" s="1"/>
  <c r="AH5" i="17"/>
  <c r="AQ31" i="17" s="1"/>
  <c r="AL4" i="17"/>
  <c r="AU30" i="17" s="1"/>
  <c r="AJ4" i="17"/>
  <c r="AS30" i="17" s="1"/>
  <c r="AH4" i="17"/>
  <c r="AQ30" i="17" s="1"/>
  <c r="AL144" i="16"/>
  <c r="AJ144" i="16"/>
  <c r="AH144" i="16"/>
  <c r="AL143" i="16"/>
  <c r="AU48" i="16" s="1"/>
  <c r="AJ143" i="16"/>
  <c r="AH143" i="16"/>
  <c r="AL142" i="16"/>
  <c r="AJ142" i="16"/>
  <c r="AS47" i="16" s="1"/>
  <c r="AH142" i="16"/>
  <c r="AL141" i="16"/>
  <c r="AJ141" i="16"/>
  <c r="AH141" i="16"/>
  <c r="AQ46" i="16" s="1"/>
  <c r="AL140" i="16"/>
  <c r="AJ140" i="16"/>
  <c r="AH140" i="16"/>
  <c r="AL108" i="16"/>
  <c r="AU43" i="16" s="1"/>
  <c r="AJ108" i="16"/>
  <c r="AH108" i="16"/>
  <c r="AL107" i="16"/>
  <c r="AJ107" i="16"/>
  <c r="AS42" i="16" s="1"/>
  <c r="AH107" i="16"/>
  <c r="AL106" i="16"/>
  <c r="AJ106" i="16"/>
  <c r="AH106" i="16"/>
  <c r="AQ41" i="16" s="1"/>
  <c r="AL74" i="16"/>
  <c r="AJ74" i="16"/>
  <c r="AH74" i="16"/>
  <c r="AL73" i="16"/>
  <c r="AU38" i="16" s="1"/>
  <c r="AJ73" i="16"/>
  <c r="AH73" i="16"/>
  <c r="AL72" i="16"/>
  <c r="AU37" i="16" s="1"/>
  <c r="AJ72" i="16"/>
  <c r="AS37" i="16" s="1"/>
  <c r="AH72" i="16"/>
  <c r="AU49" i="16"/>
  <c r="AS49" i="16"/>
  <c r="AQ49" i="16"/>
  <c r="AS48" i="16"/>
  <c r="AQ48" i="16"/>
  <c r="AU47" i="16"/>
  <c r="AQ47" i="16"/>
  <c r="AU46" i="16"/>
  <c r="AS46" i="16"/>
  <c r="AU45" i="16"/>
  <c r="AS45" i="16"/>
  <c r="AQ45" i="16"/>
  <c r="AS43" i="16"/>
  <c r="AQ43" i="16"/>
  <c r="AU42" i="16"/>
  <c r="AQ42" i="16"/>
  <c r="AU41" i="16"/>
  <c r="AS41" i="16"/>
  <c r="AL40" i="16"/>
  <c r="AU35" i="16" s="1"/>
  <c r="AJ40" i="16"/>
  <c r="AS35" i="16" s="1"/>
  <c r="AH40" i="16"/>
  <c r="AQ35" i="16" s="1"/>
  <c r="AU39" i="16"/>
  <c r="AS39" i="16"/>
  <c r="AQ39" i="16"/>
  <c r="AL39" i="16"/>
  <c r="AU34" i="16" s="1"/>
  <c r="AJ39" i="16"/>
  <c r="AH39" i="16"/>
  <c r="AQ34" i="16" s="1"/>
  <c r="AS38" i="16"/>
  <c r="AQ38" i="16"/>
  <c r="AL38" i="16"/>
  <c r="AU33" i="16" s="1"/>
  <c r="AJ38" i="16"/>
  <c r="AS33" i="16" s="1"/>
  <c r="AH38" i="16"/>
  <c r="AQ37" i="16"/>
  <c r="AS34" i="16"/>
  <c r="AQ33" i="16"/>
  <c r="AU30" i="16"/>
  <c r="AU24" i="16"/>
  <c r="AS24" i="16"/>
  <c r="AQ24" i="16"/>
  <c r="AU23" i="16"/>
  <c r="AS23" i="16"/>
  <c r="AQ23" i="16"/>
  <c r="AU22" i="16"/>
  <c r="AS22" i="16"/>
  <c r="AQ22" i="16"/>
  <c r="AU21" i="16"/>
  <c r="AS21" i="16"/>
  <c r="AQ21" i="16"/>
  <c r="AU20" i="16"/>
  <c r="AS20" i="16"/>
  <c r="AQ20" i="16"/>
  <c r="AU18" i="16"/>
  <c r="AS18" i="16"/>
  <c r="AQ18" i="16"/>
  <c r="AU17" i="16"/>
  <c r="AS17" i="16"/>
  <c r="AQ17" i="16"/>
  <c r="AU16" i="16"/>
  <c r="AS16" i="16"/>
  <c r="AQ16" i="16"/>
  <c r="AU14" i="16"/>
  <c r="AS14" i="16"/>
  <c r="AQ14" i="16"/>
  <c r="AU13" i="16"/>
  <c r="AS13" i="16"/>
  <c r="AQ13" i="16"/>
  <c r="AU12" i="16"/>
  <c r="AS12" i="16"/>
  <c r="AQ12" i="16"/>
  <c r="AU10" i="16"/>
  <c r="AS10" i="16"/>
  <c r="AQ10" i="16"/>
  <c r="AU9" i="16"/>
  <c r="AS9" i="16"/>
  <c r="AQ9" i="16"/>
  <c r="AU8" i="16"/>
  <c r="AS8" i="16"/>
  <c r="AQ8" i="16"/>
  <c r="AU6" i="16"/>
  <c r="AS6" i="16"/>
  <c r="AQ6" i="16"/>
  <c r="AU5" i="16"/>
  <c r="AS5" i="16"/>
  <c r="AQ5" i="16"/>
  <c r="AL5" i="16"/>
  <c r="AU31" i="16" s="1"/>
  <c r="AJ5" i="16"/>
  <c r="AS31" i="16" s="1"/>
  <c r="AH5" i="16"/>
  <c r="AQ31" i="16" s="1"/>
  <c r="AL4" i="16"/>
  <c r="AJ4" i="16"/>
  <c r="AS30" i="16" s="1"/>
  <c r="AH4" i="16"/>
  <c r="AQ30" i="16" s="1"/>
  <c r="AL144" i="15"/>
  <c r="AJ144" i="15"/>
  <c r="AH144" i="15"/>
  <c r="AL143" i="15"/>
  <c r="AU48" i="15" s="1"/>
  <c r="AJ143" i="15"/>
  <c r="AH143" i="15"/>
  <c r="AL142" i="15"/>
  <c r="AJ142" i="15"/>
  <c r="AS47" i="15" s="1"/>
  <c r="AH142" i="15"/>
  <c r="AL141" i="15"/>
  <c r="AJ141" i="15"/>
  <c r="AH141" i="15"/>
  <c r="AQ46" i="15" s="1"/>
  <c r="AL140" i="15"/>
  <c r="AJ140" i="15"/>
  <c r="AH140" i="15"/>
  <c r="AL108" i="15"/>
  <c r="AU43" i="15" s="1"/>
  <c r="AJ108" i="15"/>
  <c r="AH108" i="15"/>
  <c r="AL107" i="15"/>
  <c r="AJ107" i="15"/>
  <c r="AS42" i="15" s="1"/>
  <c r="AH107" i="15"/>
  <c r="AL106" i="15"/>
  <c r="AJ106" i="15"/>
  <c r="AH106" i="15"/>
  <c r="AQ41" i="15" s="1"/>
  <c r="AL74" i="15"/>
  <c r="AJ74" i="15"/>
  <c r="AH74" i="15"/>
  <c r="AL73" i="15"/>
  <c r="AU38" i="15" s="1"/>
  <c r="AJ73" i="15"/>
  <c r="AH73" i="15"/>
  <c r="AL72" i="15"/>
  <c r="AJ72" i="15"/>
  <c r="AS37" i="15" s="1"/>
  <c r="AH72" i="15"/>
  <c r="AU49" i="15"/>
  <c r="AS49" i="15"/>
  <c r="AQ49" i="15"/>
  <c r="AS48" i="15"/>
  <c r="AQ48" i="15"/>
  <c r="AU47" i="15"/>
  <c r="AQ47" i="15"/>
  <c r="AU46" i="15"/>
  <c r="AS46" i="15"/>
  <c r="AU45" i="15"/>
  <c r="AS45" i="15"/>
  <c r="AQ45" i="15"/>
  <c r="AS43" i="15"/>
  <c r="AQ43" i="15"/>
  <c r="AU42" i="15"/>
  <c r="AQ42" i="15"/>
  <c r="AU41" i="15"/>
  <c r="AS41" i="15"/>
  <c r="AL40" i="15"/>
  <c r="AJ40" i="15"/>
  <c r="AH40" i="15"/>
  <c r="AQ35" i="15" s="1"/>
  <c r="AU39" i="15"/>
  <c r="AS39" i="15"/>
  <c r="AQ39" i="15"/>
  <c r="AL39" i="15"/>
  <c r="AU34" i="15" s="1"/>
  <c r="AJ39" i="15"/>
  <c r="AH39" i="15"/>
  <c r="AQ34" i="15" s="1"/>
  <c r="AS38" i="15"/>
  <c r="AQ38" i="15"/>
  <c r="AL38" i="15"/>
  <c r="AJ38" i="15"/>
  <c r="AS33" i="15" s="1"/>
  <c r="AH38" i="15"/>
  <c r="AU37" i="15"/>
  <c r="AQ37" i="15"/>
  <c r="AU35" i="15"/>
  <c r="AS35" i="15"/>
  <c r="AS34" i="15"/>
  <c r="AU33" i="15"/>
  <c r="AQ33" i="15"/>
  <c r="AU30" i="15"/>
  <c r="AU24" i="15"/>
  <c r="AS24" i="15"/>
  <c r="AQ24" i="15"/>
  <c r="AU23" i="15"/>
  <c r="AS23" i="15"/>
  <c r="AQ23" i="15"/>
  <c r="AU22" i="15"/>
  <c r="AS22" i="15"/>
  <c r="AQ22" i="15"/>
  <c r="AU21" i="15"/>
  <c r="AS21" i="15"/>
  <c r="AQ21" i="15"/>
  <c r="AU20" i="15"/>
  <c r="AS20" i="15"/>
  <c r="AQ20" i="15"/>
  <c r="AU18" i="15"/>
  <c r="AS18" i="15"/>
  <c r="AQ18" i="15"/>
  <c r="AU17" i="15"/>
  <c r="AS17" i="15"/>
  <c r="AQ17" i="15"/>
  <c r="AU16" i="15"/>
  <c r="AS16" i="15"/>
  <c r="AQ16" i="15"/>
  <c r="AU14" i="15"/>
  <c r="AS14" i="15"/>
  <c r="AQ14" i="15"/>
  <c r="AU13" i="15"/>
  <c r="AS13" i="15"/>
  <c r="AQ13" i="15"/>
  <c r="AU12" i="15"/>
  <c r="AS12" i="15"/>
  <c r="AQ12" i="15"/>
  <c r="AU10" i="15"/>
  <c r="AS10" i="15"/>
  <c r="AQ10" i="15"/>
  <c r="AU9" i="15"/>
  <c r="AS9" i="15"/>
  <c r="AQ9" i="15"/>
  <c r="AU8" i="15"/>
  <c r="AS8" i="15"/>
  <c r="AQ8" i="15"/>
  <c r="AU6" i="15"/>
  <c r="AS6" i="15"/>
  <c r="AQ6" i="15"/>
  <c r="AU5" i="15"/>
  <c r="AS5" i="15"/>
  <c r="AQ5" i="15"/>
  <c r="AL5" i="15"/>
  <c r="AU31" i="15" s="1"/>
  <c r="AJ5" i="15"/>
  <c r="AS31" i="15" s="1"/>
  <c r="AH5" i="15"/>
  <c r="AQ31" i="15" s="1"/>
  <c r="AL4" i="15"/>
  <c r="AJ4" i="15"/>
  <c r="AS30" i="15" s="1"/>
  <c r="AH4" i="15"/>
  <c r="AQ30" i="15" s="1"/>
  <c r="AL144" i="14"/>
  <c r="AU49" i="14" s="1"/>
  <c r="AJ144" i="14"/>
  <c r="AS49" i="14" s="1"/>
  <c r="AH144" i="14"/>
  <c r="AL143" i="14"/>
  <c r="AU48" i="14" s="1"/>
  <c r="AJ143" i="14"/>
  <c r="AS48" i="14" s="1"/>
  <c r="AH143" i="14"/>
  <c r="AL142" i="14"/>
  <c r="AJ142" i="14"/>
  <c r="AS47" i="14" s="1"/>
  <c r="AH142" i="14"/>
  <c r="AQ47" i="14" s="1"/>
  <c r="AL141" i="14"/>
  <c r="AJ141" i="14"/>
  <c r="AH141" i="14"/>
  <c r="AQ46" i="14" s="1"/>
  <c r="AL140" i="14"/>
  <c r="AU45" i="14" s="1"/>
  <c r="AJ140" i="14"/>
  <c r="AS45" i="14" s="1"/>
  <c r="AH140" i="14"/>
  <c r="AL108" i="14"/>
  <c r="AU43" i="14" s="1"/>
  <c r="AJ108" i="14"/>
  <c r="AS43" i="14" s="1"/>
  <c r="AH108" i="14"/>
  <c r="AL107" i="14"/>
  <c r="AJ107" i="14"/>
  <c r="AS42" i="14" s="1"/>
  <c r="AH107" i="14"/>
  <c r="AQ42" i="14" s="1"/>
  <c r="AL106" i="14"/>
  <c r="AJ106" i="14"/>
  <c r="AH106" i="14"/>
  <c r="AQ41" i="14" s="1"/>
  <c r="AL74" i="14"/>
  <c r="AU39" i="14" s="1"/>
  <c r="AJ74" i="14"/>
  <c r="AS39" i="14" s="1"/>
  <c r="AH74" i="14"/>
  <c r="AL73" i="14"/>
  <c r="AU38" i="14" s="1"/>
  <c r="AJ73" i="14"/>
  <c r="AS38" i="14" s="1"/>
  <c r="AH73" i="14"/>
  <c r="AQ38" i="14" s="1"/>
  <c r="AL72" i="14"/>
  <c r="AJ72" i="14"/>
  <c r="AS37" i="14" s="1"/>
  <c r="AH72" i="14"/>
  <c r="AQ49" i="14"/>
  <c r="AQ48" i="14"/>
  <c r="AU47" i="14"/>
  <c r="AU46" i="14"/>
  <c r="AS46" i="14"/>
  <c r="AQ45" i="14"/>
  <c r="AQ43" i="14"/>
  <c r="AU42" i="14"/>
  <c r="AU41" i="14"/>
  <c r="AS41" i="14"/>
  <c r="AL40" i="14"/>
  <c r="AU35" i="14" s="1"/>
  <c r="AJ40" i="14"/>
  <c r="AH40" i="14"/>
  <c r="AQ35" i="14" s="1"/>
  <c r="AQ39" i="14"/>
  <c r="AL39" i="14"/>
  <c r="AU34" i="14" s="1"/>
  <c r="AJ39" i="14"/>
  <c r="AS34" i="14" s="1"/>
  <c r="AH39" i="14"/>
  <c r="AL38" i="14"/>
  <c r="AJ38" i="14"/>
  <c r="AH38" i="14"/>
  <c r="AQ33" i="14" s="1"/>
  <c r="AU37" i="14"/>
  <c r="AQ37" i="14"/>
  <c r="AS35" i="14"/>
  <c r="AQ34" i="14"/>
  <c r="AU33" i="14"/>
  <c r="AS33" i="14"/>
  <c r="AU24" i="14"/>
  <c r="AS24" i="14"/>
  <c r="AQ24" i="14"/>
  <c r="AU23" i="14"/>
  <c r="AS23" i="14"/>
  <c r="AQ23" i="14"/>
  <c r="AU22" i="14"/>
  <c r="AS22" i="14"/>
  <c r="AQ22" i="14"/>
  <c r="AU21" i="14"/>
  <c r="AS21" i="14"/>
  <c r="AQ21" i="14"/>
  <c r="AU20" i="14"/>
  <c r="AS20" i="14"/>
  <c r="AQ20" i="14"/>
  <c r="AU18" i="14"/>
  <c r="AS18" i="14"/>
  <c r="AQ18" i="14"/>
  <c r="AU17" i="14"/>
  <c r="AS17" i="14"/>
  <c r="AQ17" i="14"/>
  <c r="AU16" i="14"/>
  <c r="AS16" i="14"/>
  <c r="AQ16" i="14"/>
  <c r="AU14" i="14"/>
  <c r="AS14" i="14"/>
  <c r="AQ14" i="14"/>
  <c r="AU13" i="14"/>
  <c r="AS13" i="14"/>
  <c r="AQ13" i="14"/>
  <c r="AU12" i="14"/>
  <c r="AS12" i="14"/>
  <c r="AQ12" i="14"/>
  <c r="AU10" i="14"/>
  <c r="AS10" i="14"/>
  <c r="AQ10" i="14"/>
  <c r="AU9" i="14"/>
  <c r="AS9" i="14"/>
  <c r="AQ9" i="14"/>
  <c r="AU8" i="14"/>
  <c r="AS8" i="14"/>
  <c r="AQ8" i="14"/>
  <c r="AU6" i="14"/>
  <c r="AS6" i="14"/>
  <c r="AU5" i="14"/>
  <c r="AS5" i="14"/>
  <c r="AJ5" i="14"/>
  <c r="AS31" i="14" s="1"/>
  <c r="AH4" i="14"/>
  <c r="AQ30" i="14" s="1"/>
  <c r="AH5" i="14"/>
  <c r="AQ31" i="14" s="1"/>
  <c r="AL4" i="14"/>
  <c r="AU30" i="14" s="1"/>
  <c r="AH4" i="22" l="1"/>
  <c r="AQ30" i="22" s="1"/>
  <c r="AH5" i="22"/>
  <c r="AQ31" i="22" s="1"/>
  <c r="AS5" i="22"/>
  <c r="AS6" i="22"/>
  <c r="AJ4" i="21"/>
  <c r="AS30" i="21" s="1"/>
  <c r="AL5" i="21"/>
  <c r="AU31" i="21" s="1"/>
  <c r="AQ6" i="21"/>
  <c r="AL4" i="21"/>
  <c r="AU30" i="21" s="1"/>
  <c r="AH4" i="18"/>
  <c r="AQ30" i="18" s="1"/>
  <c r="AH5" i="18"/>
  <c r="AQ31" i="18" s="1"/>
  <c r="AS5" i="18"/>
  <c r="AS6" i="18"/>
  <c r="AJ4" i="14"/>
  <c r="AS30" i="14" s="1"/>
  <c r="AL5" i="14"/>
  <c r="AU31" i="14" s="1"/>
  <c r="AQ6" i="14"/>
  <c r="AQ5" i="14"/>
  <c r="E32" i="13"/>
  <c r="E31" i="13"/>
  <c r="D32" i="13"/>
  <c r="D31" i="13"/>
  <c r="C32" i="13"/>
  <c r="C31" i="13"/>
  <c r="B32" i="13"/>
  <c r="B31" i="13"/>
  <c r="AG16" i="13" l="1"/>
  <c r="AF16" i="13"/>
  <c r="AE16" i="13"/>
  <c r="AD16" i="13"/>
  <c r="AC16" i="13"/>
  <c r="AB16" i="13"/>
  <c r="AA16" i="13"/>
  <c r="Z16" i="13"/>
  <c r="Y16" i="13"/>
  <c r="X16" i="13"/>
  <c r="W16" i="13"/>
  <c r="V16" i="13"/>
  <c r="U16" i="13"/>
  <c r="T16" i="13"/>
  <c r="S16" i="13"/>
  <c r="R16" i="13"/>
  <c r="Q16" i="13"/>
  <c r="P16" i="13"/>
  <c r="O16" i="13"/>
  <c r="N16" i="13"/>
  <c r="M16" i="13"/>
  <c r="L16" i="13"/>
  <c r="K16" i="13"/>
  <c r="J16" i="13"/>
  <c r="I16" i="13"/>
  <c r="H16" i="13"/>
  <c r="G16" i="13"/>
  <c r="F16" i="13"/>
  <c r="E16" i="13"/>
  <c r="D16" i="13"/>
  <c r="C16" i="13"/>
  <c r="B16" i="13"/>
  <c r="CX42" i="3"/>
  <c r="BR46" i="3"/>
  <c r="CV29" i="3"/>
  <c r="AZ47" i="3"/>
  <c r="X32" i="3"/>
  <c r="CS11" i="3"/>
  <c r="CN47" i="3"/>
  <c r="AN46" i="3"/>
  <c r="CV17" i="3"/>
  <c r="CC7" i="3"/>
  <c r="BM21" i="3"/>
  <c r="S8" i="3"/>
  <c r="C7" i="3"/>
  <c r="AY22" i="3"/>
  <c r="CH46" i="3"/>
  <c r="T29" i="3"/>
  <c r="CN29" i="3"/>
  <c r="BN46" i="3"/>
  <c r="CP29" i="3"/>
  <c r="AT47" i="3"/>
  <c r="R34" i="3"/>
  <c r="CP7" i="3"/>
  <c r="CH44" i="3"/>
  <c r="AJ36" i="3"/>
  <c r="CT17" i="3"/>
  <c r="BW5" i="3"/>
  <c r="BJ12" i="3"/>
  <c r="N8" i="3"/>
  <c r="BE5" i="3"/>
  <c r="AX12" i="3"/>
  <c r="CD34" i="3"/>
  <c r="N34" i="3"/>
  <c r="CJ42" i="3"/>
  <c r="BD42" i="3"/>
  <c r="CL47" i="3"/>
  <c r="AN47" i="3"/>
  <c r="H40" i="3"/>
  <c r="CR22" i="3"/>
  <c r="BV46" i="3"/>
  <c r="Z38" i="3"/>
  <c r="CP15" i="3"/>
  <c r="BV17" i="3"/>
  <c r="Z23" i="3"/>
  <c r="N15" i="3"/>
  <c r="BF4" i="3"/>
  <c r="AR22" i="3"/>
  <c r="BT42" i="3"/>
  <c r="F30" i="3"/>
  <c r="CD33" i="3"/>
  <c r="AZ41" i="3"/>
  <c r="BV38" i="3"/>
  <c r="AH41" i="3"/>
  <c r="B32" i="3"/>
  <c r="CK23" i="3"/>
  <c r="BL33" i="3"/>
  <c r="R40" i="3"/>
  <c r="CJ17" i="3"/>
  <c r="BT23" i="3"/>
  <c r="AD4" i="3"/>
  <c r="K11" i="3"/>
  <c r="AK17" i="3"/>
  <c r="AR7" i="3"/>
  <c r="AZ30" i="3"/>
  <c r="CX20" i="3"/>
  <c r="BZ47" i="3"/>
  <c r="AN48" i="3"/>
  <c r="BL45" i="3"/>
  <c r="AB30" i="3"/>
  <c r="CY22" i="3"/>
  <c r="CC12" i="3"/>
  <c r="AV44" i="3"/>
  <c r="D34" i="3"/>
  <c r="CG9" i="3"/>
  <c r="BM22" i="3"/>
  <c r="Y7" i="3"/>
  <c r="C17" i="3"/>
  <c r="CR48" i="3"/>
  <c r="BJ29" i="3"/>
  <c r="CR40" i="3"/>
  <c r="BB41" i="3"/>
  <c r="R30" i="3"/>
  <c r="CN21" i="3"/>
  <c r="CH41" i="3"/>
  <c r="AF47" i="3"/>
  <c r="CY17" i="3"/>
  <c r="CA19" i="3"/>
  <c r="BK4" i="3"/>
  <c r="R21" i="3"/>
  <c r="BI19" i="3"/>
  <c r="BC4" i="3"/>
  <c r="CB46" i="3"/>
  <c r="N33" i="3"/>
  <c r="BD36" i="3"/>
  <c r="CS12" i="3"/>
  <c r="BX12" i="3"/>
  <c r="BA8" i="3"/>
  <c r="CR8" i="3"/>
  <c r="BR13" i="3"/>
  <c r="S11" i="3"/>
  <c r="BH17" i="3"/>
  <c r="BR42" i="3"/>
  <c r="CW16" i="3"/>
  <c r="CF12" i="3"/>
  <c r="AK7" i="3"/>
  <c r="CT21" i="3"/>
  <c r="BS7" i="3"/>
  <c r="T22" i="3"/>
  <c r="BF11" i="3"/>
  <c r="AS4" i="3"/>
  <c r="AP30" i="3"/>
  <c r="CB12" i="3"/>
  <c r="AC23" i="3"/>
  <c r="C11" i="3"/>
  <c r="BD46" i="3"/>
  <c r="AF13" i="3"/>
  <c r="BH32" i="3"/>
  <c r="BF34" i="3"/>
  <c r="CK15" i="3"/>
  <c r="BW12" i="3"/>
  <c r="AZ19" i="3"/>
  <c r="CO17" i="3"/>
  <c r="BU17" i="3"/>
  <c r="R5" i="3"/>
  <c r="BI17" i="3"/>
  <c r="CD42" i="3"/>
  <c r="D38" i="3"/>
  <c r="CI16" i="3"/>
  <c r="CP46" i="3"/>
  <c r="BL46" i="3"/>
  <c r="CN38" i="3"/>
  <c r="AZ36" i="3"/>
  <c r="N42" i="3"/>
  <c r="CN11" i="3"/>
  <c r="CH32" i="3"/>
  <c r="AH45" i="3"/>
  <c r="CU4" i="3"/>
  <c r="CA8" i="3"/>
  <c r="BN15" i="3"/>
  <c r="R11" i="3"/>
  <c r="BI8" i="3"/>
  <c r="BB15" i="3"/>
  <c r="CB34" i="3"/>
  <c r="N38" i="3"/>
  <c r="CL48" i="3"/>
  <c r="BF48" i="3"/>
  <c r="CL36" i="3"/>
  <c r="AV47" i="3"/>
  <c r="J41" i="3"/>
  <c r="CQ5" i="3"/>
  <c r="CD29" i="3"/>
  <c r="AD46" i="3"/>
  <c r="CR19" i="3"/>
  <c r="BV5" i="3"/>
  <c r="AA5" i="3"/>
  <c r="N22" i="3"/>
  <c r="BD8" i="3"/>
  <c r="AS5" i="3"/>
  <c r="BR44" i="3"/>
  <c r="F38" i="3"/>
  <c r="CJ40" i="3"/>
  <c r="AZ42" i="3"/>
  <c r="CF36" i="3"/>
  <c r="AP42" i="3"/>
  <c r="F40" i="3"/>
  <c r="CK4" i="3"/>
  <c r="BR32" i="3"/>
  <c r="X46" i="3"/>
  <c r="CO4" i="3"/>
  <c r="BX19" i="3"/>
  <c r="AE15" i="3"/>
  <c r="K19" i="3"/>
  <c r="BH15" i="3"/>
  <c r="AR12" i="3"/>
  <c r="BH33" i="3"/>
  <c r="CX5" i="3"/>
  <c r="BV36" i="3"/>
  <c r="AT33" i="3"/>
  <c r="BT46" i="3"/>
  <c r="Z30" i="3"/>
  <c r="CT20" i="3"/>
  <c r="CJ13" i="3"/>
  <c r="BD44" i="3"/>
  <c r="CR47" i="3"/>
  <c r="CH45" i="3"/>
  <c r="BF46" i="3"/>
  <c r="CD46" i="3"/>
  <c r="AP36" i="3"/>
  <c r="H29" i="3"/>
  <c r="CM11" i="3"/>
  <c r="BX41" i="3"/>
  <c r="T42" i="3"/>
  <c r="CQ13" i="3"/>
  <c r="BY8" i="3"/>
  <c r="AA22" i="3"/>
  <c r="M20" i="3"/>
  <c r="BI15" i="3"/>
  <c r="AT9" i="3"/>
  <c r="BJ38" i="3"/>
  <c r="CY16" i="3"/>
  <c r="CB47" i="3"/>
  <c r="AX33" i="3"/>
  <c r="BZ29" i="3"/>
  <c r="AF42" i="3"/>
  <c r="B42" i="3"/>
  <c r="CH5" i="3"/>
  <c r="BJ45" i="3"/>
  <c r="N45" i="3"/>
  <c r="CH12" i="3"/>
  <c r="BQ5" i="3"/>
  <c r="Z12" i="3"/>
  <c r="M12" i="3"/>
  <c r="AG20" i="3"/>
  <c r="AT21" i="3"/>
  <c r="AX44" i="3"/>
  <c r="CU15" i="3"/>
  <c r="BX42" i="3"/>
  <c r="AV40" i="3"/>
  <c r="BT29" i="3"/>
  <c r="AB37" i="3"/>
  <c r="CW4" i="3"/>
  <c r="CJ19" i="3"/>
  <c r="BH42" i="3"/>
  <c r="L40" i="3"/>
  <c r="CK11" i="3"/>
  <c r="BT9" i="3"/>
  <c r="V22" i="3"/>
  <c r="M4" i="3"/>
  <c r="AG12" i="3"/>
  <c r="AP8" i="3"/>
  <c r="AN44" i="3"/>
  <c r="CT36" i="3"/>
  <c r="BT34" i="3"/>
  <c r="CX45" i="3"/>
  <c r="BF38" i="3"/>
  <c r="T32" i="3"/>
  <c r="CT15" i="3"/>
  <c r="CT34" i="3"/>
  <c r="AL41" i="3"/>
  <c r="CU11" i="3"/>
  <c r="CD12" i="3"/>
  <c r="BL20" i="3"/>
  <c r="T4" i="3"/>
  <c r="E11" i="3"/>
  <c r="AZ20" i="3"/>
  <c r="CN46" i="3"/>
  <c r="AD42" i="3"/>
  <c r="CR29" i="3"/>
  <c r="BN42" i="3"/>
  <c r="CH30" i="3"/>
  <c r="AV45" i="3"/>
  <c r="P30" i="3"/>
  <c r="CS22" i="3"/>
  <c r="CD37" i="3"/>
  <c r="Z41" i="3"/>
  <c r="CO16" i="3"/>
  <c r="BX22" i="3"/>
  <c r="AC22" i="3"/>
  <c r="Q19" i="3"/>
  <c r="BD4" i="3"/>
  <c r="CF48" i="3"/>
  <c r="AX42" i="3"/>
  <c r="BZ38" i="3"/>
  <c r="AJ44" i="3"/>
  <c r="D44" i="3"/>
  <c r="CL19" i="3"/>
  <c r="BT32" i="3"/>
  <c r="R48" i="3"/>
  <c r="CK20" i="3"/>
  <c r="BU19" i="3"/>
  <c r="AE4" i="3"/>
  <c r="K16" i="3"/>
  <c r="AK22" i="3"/>
  <c r="AU16" i="3"/>
  <c r="BF40" i="3"/>
  <c r="CV15" i="3"/>
  <c r="BN38" i="3"/>
  <c r="AZ44" i="3"/>
  <c r="T5" i="3"/>
  <c r="CJ34" i="3"/>
  <c r="CE5" i="3"/>
  <c r="BJ9" i="3"/>
  <c r="H15" i="3"/>
  <c r="AY21" i="3"/>
  <c r="CF45" i="3"/>
  <c r="BV34" i="3"/>
  <c r="AB9" i="3"/>
  <c r="AN19" i="3"/>
  <c r="CM4" i="3"/>
  <c r="BK20" i="3"/>
  <c r="J22" i="3"/>
  <c r="AH11" i="3"/>
  <c r="CV45" i="3"/>
  <c r="D46" i="3"/>
  <c r="BP12" i="3"/>
  <c r="V16" i="3"/>
  <c r="AH8" i="3"/>
  <c r="CV5" i="3"/>
  <c r="AL4" i="3"/>
  <c r="AJ37" i="3"/>
  <c r="BF47" i="3"/>
  <c r="AR32" i="3"/>
  <c r="X17" i="3"/>
  <c r="CB42" i="3"/>
  <c r="CF4" i="3"/>
  <c r="AA21" i="3"/>
  <c r="J12" i="3"/>
  <c r="BC11" i="3"/>
  <c r="CX46" i="3"/>
  <c r="CR44" i="3"/>
  <c r="BL9" i="3"/>
  <c r="CB45" i="3"/>
  <c r="AZ40" i="3"/>
  <c r="BX38" i="3"/>
  <c r="AH48" i="3"/>
  <c r="B47" i="3"/>
  <c r="CL8" i="3"/>
  <c r="BJ41" i="3"/>
  <c r="P40" i="3"/>
  <c r="CM5" i="3"/>
  <c r="BU8" i="3"/>
  <c r="AD15" i="3"/>
  <c r="K13" i="3"/>
  <c r="AK20" i="3"/>
  <c r="AU5" i="3"/>
  <c r="AZ38" i="3"/>
  <c r="CY20" i="3"/>
  <c r="BZ48" i="3"/>
  <c r="AR47" i="3"/>
  <c r="BR38" i="3"/>
  <c r="AD44" i="3"/>
  <c r="CU8" i="3"/>
  <c r="CJ23" i="3"/>
  <c r="BH40" i="3"/>
  <c r="J42" i="3"/>
  <c r="CM15" i="3"/>
  <c r="BR21" i="3"/>
  <c r="U5" i="3"/>
  <c r="K5" i="3"/>
  <c r="AK12" i="3"/>
  <c r="AP13" i="3"/>
  <c r="AN37" i="3"/>
  <c r="CR21" i="3"/>
  <c r="BZ41" i="3"/>
  <c r="AN42" i="3"/>
  <c r="BN40" i="3"/>
  <c r="AB34" i="3"/>
  <c r="CT5" i="3"/>
  <c r="CE4" i="3"/>
  <c r="AZ46" i="3"/>
  <c r="D47" i="3"/>
  <c r="CG5" i="3"/>
  <c r="BT15" i="3"/>
  <c r="U15" i="3"/>
  <c r="E19" i="3"/>
  <c r="AK4" i="3"/>
  <c r="AM22" i="3"/>
  <c r="AH36" i="3"/>
  <c r="CV34" i="3"/>
  <c r="BJ36" i="3"/>
  <c r="CN30" i="3"/>
  <c r="BB40" i="3"/>
  <c r="N30" i="3"/>
  <c r="CP13" i="3"/>
  <c r="CR36" i="3"/>
  <c r="AF41" i="3"/>
  <c r="CV13" i="3"/>
  <c r="CD5" i="3"/>
  <c r="BM11" i="3"/>
  <c r="P13" i="3"/>
  <c r="C4" i="3"/>
  <c r="AY12" i="3"/>
  <c r="CJ30" i="3"/>
  <c r="P42" i="3"/>
  <c r="CJ46" i="3"/>
  <c r="BH47" i="3"/>
  <c r="CF38" i="3"/>
  <c r="AL30" i="3"/>
  <c r="J36" i="3"/>
  <c r="CN4" i="3"/>
  <c r="BZ32" i="3"/>
  <c r="X48" i="3"/>
  <c r="CN5" i="3"/>
  <c r="BW22" i="3"/>
  <c r="AD16" i="3"/>
  <c r="K23" i="3"/>
  <c r="BH20" i="3"/>
  <c r="CF46" i="3"/>
  <c r="AV48" i="3"/>
  <c r="BR47" i="3"/>
  <c r="AH40" i="3"/>
  <c r="CY21" i="3"/>
  <c r="CI17" i="3"/>
  <c r="BN30" i="3"/>
  <c r="P29" i="3"/>
  <c r="CH8" i="3"/>
  <c r="BR17" i="3"/>
  <c r="Y19" i="3"/>
  <c r="I9" i="3"/>
  <c r="AI16" i="3"/>
  <c r="AQ16" i="3"/>
  <c r="AT48" i="3"/>
  <c r="CS19" i="3"/>
  <c r="AT45" i="3"/>
  <c r="Z42" i="3"/>
  <c r="Q8" i="3"/>
  <c r="BN37" i="3"/>
  <c r="CE11" i="3"/>
  <c r="AB15" i="3"/>
  <c r="H5" i="3"/>
  <c r="AX5" i="3"/>
  <c r="BN47" i="3"/>
  <c r="AT44" i="3"/>
  <c r="V21" i="3"/>
  <c r="CD32" i="3"/>
  <c r="CB15" i="3"/>
  <c r="BL4" i="3"/>
  <c r="I13" i="3"/>
  <c r="BC16" i="3"/>
  <c r="CH37" i="3"/>
  <c r="CT4" i="3"/>
  <c r="BQ17" i="3"/>
  <c r="P21" i="3"/>
  <c r="AY15" i="3"/>
  <c r="CM13" i="3"/>
  <c r="CN34" i="3"/>
  <c r="X38" i="3"/>
  <c r="AL44" i="3"/>
  <c r="V30" i="3"/>
  <c r="K21" i="3"/>
  <c r="BF36" i="3"/>
  <c r="CF15" i="3"/>
  <c r="Z5" i="3"/>
  <c r="C23" i="3"/>
  <c r="BA16" i="3"/>
  <c r="BV30" i="3"/>
  <c r="BT36" i="3"/>
  <c r="Z22" i="3"/>
  <c r="CD41" i="3"/>
  <c r="AT46" i="3"/>
  <c r="BP47" i="3"/>
  <c r="AF29" i="3"/>
  <c r="CY11" i="3"/>
  <c r="CI7" i="3"/>
  <c r="BD34" i="3"/>
  <c r="J45" i="3"/>
  <c r="CI20" i="3"/>
  <c r="BR7" i="3"/>
  <c r="Y8" i="3"/>
  <c r="I7" i="3"/>
  <c r="AI13" i="3"/>
  <c r="AP19" i="3"/>
  <c r="AT41" i="3"/>
  <c r="CR9" i="3"/>
  <c r="BV48" i="3"/>
  <c r="AP48" i="3"/>
  <c r="BL48" i="3"/>
  <c r="AD41" i="3"/>
  <c r="CV9" i="3"/>
  <c r="CC8" i="3"/>
  <c r="BB36" i="3"/>
  <c r="F36" i="3"/>
  <c r="CC11" i="3"/>
  <c r="BT22" i="3"/>
  <c r="Y17" i="3"/>
  <c r="C20" i="3"/>
  <c r="AI5" i="3"/>
  <c r="AN8" i="3"/>
  <c r="AJ40" i="3"/>
  <c r="CV42" i="3"/>
  <c r="BP42" i="3"/>
  <c r="CT30" i="3"/>
  <c r="BD47" i="3"/>
  <c r="V38" i="3"/>
  <c r="CX22" i="3"/>
  <c r="CX34" i="3"/>
  <c r="AT36" i="3"/>
  <c r="CU16" i="3"/>
  <c r="CB16" i="3"/>
  <c r="BJ23" i="3"/>
  <c r="X7" i="3"/>
  <c r="C12" i="3"/>
  <c r="AX23" i="3"/>
  <c r="CT33" i="3"/>
  <c r="AB40" i="3"/>
  <c r="CN37" i="3"/>
  <c r="BJ33" i="3"/>
  <c r="CL38" i="3"/>
  <c r="AR30" i="3"/>
  <c r="P46" i="3"/>
  <c r="CP11" i="3"/>
  <c r="CH29" i="3"/>
  <c r="AD48" i="3"/>
  <c r="CQ20" i="3"/>
  <c r="BZ7" i="3"/>
  <c r="BN4" i="3"/>
  <c r="O22" i="3"/>
  <c r="BF13" i="3"/>
  <c r="BB4" i="3"/>
  <c r="BX32" i="3"/>
  <c r="J44" i="3"/>
  <c r="CJ41" i="3"/>
  <c r="AZ48" i="3"/>
  <c r="BX47" i="3"/>
  <c r="AL29" i="3"/>
  <c r="D48" i="3"/>
  <c r="CJ22" i="3"/>
  <c r="BR33" i="3"/>
  <c r="V29" i="3"/>
  <c r="CM23" i="3"/>
  <c r="BS22" i="3"/>
  <c r="AC8" i="3"/>
  <c r="I17" i="3"/>
  <c r="AI23" i="3"/>
  <c r="BX48" i="3"/>
  <c r="AV46" i="3"/>
  <c r="BR29" i="3"/>
  <c r="AD45" i="3"/>
  <c r="CT23" i="3"/>
  <c r="CG21" i="3"/>
  <c r="AX46" i="3"/>
  <c r="J33" i="3"/>
  <c r="CH15" i="3"/>
  <c r="BS16" i="3"/>
  <c r="V12" i="3"/>
  <c r="G22" i="3"/>
  <c r="AG9" i="3"/>
  <c r="AO11" i="3"/>
  <c r="AN41" i="3"/>
  <c r="CQ23" i="3"/>
  <c r="Z32" i="3"/>
  <c r="F48" i="3"/>
  <c r="E21" i="3"/>
  <c r="AN30" i="3"/>
  <c r="BV20" i="3"/>
  <c r="AD17" i="3"/>
  <c r="G16" i="3"/>
  <c r="AX9" i="3"/>
  <c r="AL32" i="3"/>
  <c r="V32" i="3"/>
  <c r="I22" i="3"/>
  <c r="BD32" i="3"/>
  <c r="CD23" i="3"/>
  <c r="Z11" i="3"/>
  <c r="H4" i="3"/>
  <c r="BC20" i="3"/>
  <c r="BZ44" i="3"/>
  <c r="BV45" i="3"/>
  <c r="AR45" i="3"/>
  <c r="BJ30" i="3"/>
  <c r="Z48" i="3"/>
  <c r="CT13" i="3"/>
  <c r="CG11" i="3"/>
  <c r="AX48" i="3"/>
  <c r="F42" i="3"/>
  <c r="CC16" i="3"/>
  <c r="BS5" i="3"/>
  <c r="W21" i="3"/>
  <c r="G20" i="3"/>
  <c r="AG7" i="3"/>
  <c r="AN13" i="3"/>
  <c r="AF40" i="3"/>
  <c r="CX48" i="3"/>
  <c r="BR48" i="3"/>
  <c r="CX38" i="3"/>
  <c r="BD30" i="3"/>
  <c r="X45" i="3"/>
  <c r="CW5" i="3"/>
  <c r="CV48" i="3"/>
  <c r="AT34" i="3"/>
  <c r="CW20" i="3"/>
  <c r="CF19" i="3"/>
  <c r="BK5" i="3"/>
  <c r="V11" i="3"/>
  <c r="G12" i="3"/>
  <c r="AY5" i="3"/>
  <c r="CT29" i="3"/>
  <c r="AD37" i="3"/>
  <c r="CX41" i="3"/>
  <c r="BL42" i="3"/>
  <c r="CR38" i="3"/>
  <c r="AX30" i="3"/>
  <c r="P37" i="3"/>
  <c r="CQ4" i="3"/>
  <c r="CP30" i="3"/>
  <c r="AJ48" i="3"/>
  <c r="CT8" i="3"/>
  <c r="CD13" i="3"/>
  <c r="BK15" i="3"/>
  <c r="P4" i="3"/>
  <c r="G4" i="3"/>
  <c r="BC15" i="3"/>
  <c r="CL40" i="3"/>
  <c r="V41" i="3"/>
  <c r="CH36" i="3"/>
  <c r="BH34" i="3"/>
  <c r="CD47" i="3"/>
  <c r="AP38" i="3"/>
  <c r="L37" i="3"/>
  <c r="CR12" i="3"/>
  <c r="BZ33" i="3"/>
  <c r="AB29" i="3"/>
  <c r="CP9" i="3"/>
  <c r="BV7" i="3"/>
  <c r="AB20" i="3"/>
  <c r="R7" i="3"/>
  <c r="BI4" i="3"/>
  <c r="AT11" i="3"/>
  <c r="BR40" i="3"/>
  <c r="D40" i="3"/>
  <c r="CF42" i="3"/>
  <c r="AX34" i="3"/>
  <c r="BX29" i="3"/>
  <c r="AJ46" i="3"/>
  <c r="B29" i="3"/>
  <c r="CM20" i="3"/>
  <c r="BJ44" i="3"/>
  <c r="N32" i="3"/>
  <c r="CH13" i="3"/>
  <c r="BP21" i="3"/>
  <c r="W22" i="3"/>
  <c r="M9" i="3"/>
  <c r="AG17" i="3"/>
  <c r="BT48" i="3"/>
  <c r="AL42" i="3"/>
  <c r="BN36" i="3"/>
  <c r="X44" i="3"/>
  <c r="CU20" i="3"/>
  <c r="CC4" i="3"/>
  <c r="AT32" i="3"/>
  <c r="B46" i="3"/>
  <c r="CD21" i="3"/>
  <c r="BO19" i="3"/>
  <c r="U4" i="3"/>
  <c r="E16" i="3"/>
  <c r="BC19" i="3"/>
  <c r="AM7" i="3"/>
  <c r="AB47" i="3"/>
  <c r="CP34" i="3"/>
  <c r="H45" i="3"/>
  <c r="CN17" i="3"/>
  <c r="BF15" i="3"/>
  <c r="R29" i="3"/>
  <c r="CA20" i="3"/>
  <c r="T23" i="3"/>
  <c r="F7" i="3"/>
  <c r="AV21" i="3"/>
  <c r="V37" i="3"/>
  <c r="B40" i="3"/>
  <c r="G15" i="3"/>
  <c r="AJ38" i="3"/>
  <c r="BZ4" i="3"/>
  <c r="AB13" i="3"/>
  <c r="B16" i="3"/>
  <c r="AX4" i="3"/>
  <c r="BJ46" i="3"/>
  <c r="CJ15" i="3"/>
  <c r="BM13" i="3"/>
  <c r="J19" i="3"/>
  <c r="AQ17" i="3"/>
  <c r="B23" i="3"/>
  <c r="BX33" i="3"/>
  <c r="CL34" i="3"/>
  <c r="J30" i="3"/>
  <c r="CS17" i="3"/>
  <c r="BG19" i="3"/>
  <c r="P38" i="3"/>
  <c r="BY11" i="3"/>
  <c r="X13" i="3"/>
  <c r="B5" i="3"/>
  <c r="AT12" i="3"/>
  <c r="AH37" i="3"/>
  <c r="N41" i="3"/>
  <c r="M15" i="3"/>
  <c r="BP45" i="3"/>
  <c r="CV47" i="3"/>
  <c r="BH38" i="3"/>
  <c r="T34" i="3"/>
  <c r="CU9" i="3"/>
  <c r="CX33" i="3"/>
  <c r="AR48" i="3"/>
  <c r="CY23" i="3"/>
  <c r="CD22" i="3"/>
  <c r="BO8" i="3"/>
  <c r="T15" i="3"/>
  <c r="E13" i="3"/>
  <c r="BC8" i="3"/>
  <c r="CV38" i="3"/>
  <c r="AD40" i="3"/>
  <c r="CT48" i="3"/>
  <c r="BN48" i="3"/>
  <c r="CP47" i="3"/>
  <c r="BB38" i="3"/>
  <c r="R44" i="3"/>
  <c r="CO8" i="3"/>
  <c r="CR34" i="3"/>
  <c r="AP37" i="3"/>
  <c r="CV12" i="3"/>
  <c r="CF20" i="3"/>
  <c r="BO17" i="3"/>
  <c r="O5" i="3"/>
  <c r="E5" i="3"/>
  <c r="BA19" i="3"/>
  <c r="CJ32" i="3"/>
  <c r="X36" i="3"/>
  <c r="CP44" i="3"/>
  <c r="BL40" i="3"/>
  <c r="CJ47" i="3"/>
  <c r="AV38" i="3"/>
  <c r="R41" i="3"/>
  <c r="CP21" i="3"/>
  <c r="CL30" i="3"/>
  <c r="AJ47" i="3"/>
  <c r="CS23" i="3"/>
  <c r="BZ17" i="3"/>
  <c r="BL8" i="3"/>
  <c r="N12" i="3"/>
  <c r="BF23" i="3"/>
  <c r="AZ8" i="3"/>
  <c r="CB29" i="3"/>
  <c r="L46" i="3"/>
  <c r="CH33" i="3"/>
  <c r="AX36" i="3"/>
  <c r="CF47" i="3"/>
  <c r="AN36" i="3"/>
  <c r="F34" i="3"/>
  <c r="CH9" i="3"/>
  <c r="BT45" i="3"/>
  <c r="T38" i="3"/>
  <c r="CR15" i="3"/>
  <c r="BX8" i="3"/>
  <c r="AA12" i="3"/>
  <c r="M17" i="3"/>
  <c r="BH7" i="3"/>
  <c r="AW22" i="3"/>
  <c r="BH45" i="3"/>
  <c r="CX12" i="3"/>
  <c r="BX46" i="3"/>
  <c r="AV37" i="3"/>
  <c r="BP38" i="3"/>
  <c r="AB36" i="3"/>
  <c r="CX9" i="3"/>
  <c r="CL4" i="3"/>
  <c r="BH30" i="3"/>
  <c r="H36" i="3"/>
  <c r="CH22" i="3"/>
  <c r="BQ20" i="3"/>
  <c r="T16" i="3"/>
  <c r="E23" i="3"/>
  <c r="CT47" i="3"/>
  <c r="BP48" i="3"/>
  <c r="CV46" i="3"/>
  <c r="BH46" i="3"/>
  <c r="X41" i="3"/>
  <c r="CS21" i="3"/>
  <c r="CV41" i="3"/>
  <c r="AL37" i="3"/>
  <c r="CV21" i="3"/>
  <c r="CB5" i="3"/>
  <c r="BJ13" i="3"/>
  <c r="S19" i="3"/>
  <c r="C9" i="3"/>
  <c r="AX13" i="3"/>
  <c r="CN42" i="3"/>
  <c r="BD45" i="3"/>
  <c r="BZ8" i="3"/>
  <c r="BB48" i="3"/>
  <c r="CA4" i="3"/>
  <c r="BB47" i="3"/>
  <c r="BP15" i="3"/>
  <c r="AL36" i="3"/>
  <c r="CK5" i="3"/>
  <c r="AI11" i="3"/>
  <c r="BT47" i="3"/>
  <c r="CX4" i="3"/>
  <c r="CF8" i="3"/>
  <c r="CN48" i="3"/>
  <c r="L47" i="3"/>
  <c r="CO11" i="3"/>
  <c r="BH21" i="3"/>
  <c r="B41" i="3"/>
  <c r="BQ9" i="3"/>
  <c r="BU11" i="3"/>
  <c r="AH12" i="3"/>
  <c r="CA15" i="3"/>
  <c r="BY16" i="3"/>
  <c r="AI20" i="3"/>
  <c r="CC15" i="3"/>
  <c r="G23" i="3"/>
  <c r="BD9" i="3"/>
  <c r="BP36" i="3"/>
  <c r="CB7" i="3"/>
  <c r="CX8" i="3"/>
  <c r="T17" i="3"/>
  <c r="CX40" i="3"/>
  <c r="CV8" i="3"/>
  <c r="AS9" i="3"/>
  <c r="CL16" i="3"/>
  <c r="BM7" i="3"/>
  <c r="S12" i="3"/>
  <c r="AJ17" i="3"/>
  <c r="AL11" i="3"/>
  <c r="J48" i="3"/>
  <c r="BX16" i="3"/>
  <c r="Y22" i="3"/>
  <c r="AH19" i="3"/>
  <c r="H44" i="3"/>
  <c r="BR34" i="3"/>
  <c r="CQ15" i="3"/>
  <c r="CE13" i="3"/>
  <c r="BA12" i="3"/>
  <c r="CX7" i="3"/>
  <c r="BT19" i="3"/>
  <c r="V8" i="3"/>
  <c r="BH13" i="3"/>
  <c r="AQ19" i="3"/>
  <c r="AF37" i="3"/>
  <c r="BY15" i="3"/>
  <c r="AE9" i="3"/>
  <c r="F4" i="3"/>
  <c r="AX38" i="3"/>
  <c r="BC23" i="3"/>
  <c r="AX47" i="3"/>
  <c r="AT42" i="3"/>
  <c r="CK13" i="3"/>
  <c r="BT13" i="3"/>
  <c r="AU12" i="3"/>
  <c r="CN12" i="3"/>
  <c r="BQ4" i="3"/>
  <c r="R19" i="3"/>
  <c r="BH4" i="3"/>
  <c r="AN11" i="3"/>
  <c r="X34" i="3"/>
  <c r="BV15" i="3"/>
  <c r="U11" i="3"/>
  <c r="BH12" i="3"/>
  <c r="Z40" i="3"/>
  <c r="CB33" i="3"/>
  <c r="CW15" i="3"/>
  <c r="CH4" i="3"/>
  <c r="AG15" i="3"/>
  <c r="D30" i="3"/>
  <c r="BQ21" i="3"/>
  <c r="Y15" i="3"/>
  <c r="BI11" i="3"/>
  <c r="AW17" i="3"/>
  <c r="AT30" i="3"/>
  <c r="CF5" i="3"/>
  <c r="Z19" i="3"/>
  <c r="F15" i="3"/>
  <c r="BV29" i="3"/>
  <c r="AF22" i="3"/>
  <c r="AV42" i="3"/>
  <c r="Z29" i="3"/>
  <c r="O12" i="3"/>
  <c r="BJ47" i="3"/>
  <c r="CE21" i="3"/>
  <c r="AD19" i="3"/>
  <c r="M5" i="3"/>
  <c r="AX11" i="3"/>
  <c r="CB48" i="3"/>
  <c r="CR7" i="3"/>
  <c r="BM20" i="3"/>
  <c r="S20" i="3"/>
  <c r="AW5" i="3"/>
  <c r="CD11" i="3"/>
  <c r="CX13" i="3"/>
  <c r="CP23" i="3"/>
  <c r="AN32" i="3"/>
  <c r="CM19" i="3"/>
  <c r="BR16" i="3"/>
  <c r="BD20" i="3"/>
  <c r="CU5" i="3"/>
  <c r="V40" i="3"/>
  <c r="AA23" i="3"/>
  <c r="P8" i="3"/>
  <c r="CJ37" i="3"/>
  <c r="D36" i="3"/>
  <c r="CO21" i="3"/>
  <c r="P7" i="3"/>
  <c r="AO15" i="3"/>
  <c r="BP8" i="3"/>
  <c r="BI7" i="3"/>
  <c r="BS23" i="3"/>
  <c r="BG23" i="3"/>
  <c r="H11" i="3"/>
  <c r="CA13" i="3"/>
  <c r="S13" i="3"/>
  <c r="AP44" i="3"/>
  <c r="BC12" i="3"/>
  <c r="CP20" i="3"/>
  <c r="CJ45" i="3"/>
  <c r="AE8" i="3"/>
  <c r="CD45" i="3"/>
  <c r="AC19" i="3"/>
  <c r="BZ46" i="3"/>
  <c r="AB8" i="3"/>
  <c r="BJ32" i="3"/>
  <c r="CG20" i="3"/>
  <c r="AG4" i="3"/>
  <c r="BN29" i="3"/>
  <c r="CR23" i="3"/>
  <c r="BY22" i="3"/>
  <c r="CJ48" i="3"/>
  <c r="H34" i="3"/>
  <c r="CN15" i="3"/>
  <c r="BF8" i="3"/>
  <c r="BZ34" i="3"/>
  <c r="AC12" i="3"/>
  <c r="BK21" i="3"/>
  <c r="CH42" i="3"/>
  <c r="BK16" i="3"/>
  <c r="BQ22" i="3"/>
  <c r="AT17" i="3"/>
  <c r="BX20" i="3"/>
  <c r="BF22" i="3"/>
  <c r="AY20" i="3"/>
  <c r="AL48" i="3"/>
  <c r="BM12" i="3"/>
  <c r="CH23" i="3"/>
  <c r="O17" i="3"/>
  <c r="BT41" i="3"/>
  <c r="CC20" i="3"/>
  <c r="CX44" i="3"/>
  <c r="CL7" i="3"/>
  <c r="BO9" i="3"/>
  <c r="K20" i="3"/>
  <c r="AJ8" i="3"/>
  <c r="CN41" i="3"/>
  <c r="F29" i="3"/>
  <c r="BP19" i="3"/>
  <c r="T7" i="3"/>
  <c r="AJ4" i="3"/>
  <c r="CU12" i="3"/>
  <c r="BB46" i="3"/>
  <c r="CJ12" i="3"/>
  <c r="BS12" i="3"/>
  <c r="AS16" i="3"/>
  <c r="CS4" i="3"/>
  <c r="BS8" i="3"/>
  <c r="N23" i="3"/>
  <c r="BD17" i="3"/>
  <c r="AN17" i="3"/>
  <c r="T47" i="3"/>
  <c r="BZ5" i="3"/>
  <c r="W15" i="3"/>
  <c r="BH22" i="3"/>
  <c r="Z37" i="3"/>
  <c r="BB7" i="3"/>
  <c r="AV30" i="3"/>
  <c r="CN32" i="3"/>
  <c r="CL42" i="3"/>
  <c r="BJ22" i="3"/>
  <c r="AQ11" i="3"/>
  <c r="CJ4" i="3"/>
  <c r="BN19" i="3"/>
  <c r="P23" i="3"/>
  <c r="AF16" i="3"/>
  <c r="AO4" i="3"/>
  <c r="J40" i="3"/>
  <c r="BS20" i="3"/>
  <c r="W13" i="3"/>
  <c r="AJ15" i="3"/>
  <c r="F46" i="3"/>
  <c r="BJ37" i="3"/>
  <c r="CR13" i="3"/>
  <c r="BY12" i="3"/>
  <c r="AZ9" i="3"/>
  <c r="CQ7" i="3"/>
  <c r="BR9" i="3"/>
  <c r="O21" i="3"/>
  <c r="BD5" i="3"/>
  <c r="AP22" i="3"/>
  <c r="AJ42" i="3"/>
  <c r="CA5" i="3"/>
  <c r="AB21" i="3"/>
  <c r="BG15" i="3"/>
  <c r="AR38" i="3"/>
  <c r="AZ22" i="3"/>
  <c r="AB38" i="3"/>
  <c r="L30" i="3"/>
  <c r="C22" i="3"/>
  <c r="AL33" i="3"/>
  <c r="BY7" i="3"/>
  <c r="AD22" i="3"/>
  <c r="F17" i="3"/>
  <c r="AZ13" i="3"/>
  <c r="BT40" i="3"/>
  <c r="CM8" i="3"/>
  <c r="BO22" i="3"/>
  <c r="H22" i="3"/>
  <c r="AV12" i="3"/>
  <c r="J8" i="3"/>
  <c r="CB22" i="3"/>
  <c r="AJ16" i="3"/>
  <c r="AH34" i="3"/>
  <c r="CJ36" i="3"/>
  <c r="BL7" i="3"/>
  <c r="AI12" i="3"/>
  <c r="CJ7" i="3"/>
  <c r="AV36" i="3"/>
  <c r="S4" i="3"/>
  <c r="AN29" i="3"/>
  <c r="I20" i="3"/>
  <c r="AJ34" i="3"/>
  <c r="I12" i="3"/>
  <c r="AD47" i="3"/>
  <c r="BU22" i="3"/>
  <c r="AO22" i="3"/>
  <c r="CT37" i="3"/>
  <c r="CV40" i="3"/>
  <c r="BN16" i="3"/>
  <c r="BH48" i="3"/>
  <c r="CO20" i="3"/>
  <c r="BZ19" i="3"/>
  <c r="AW19" i="3"/>
  <c r="AR33" i="3"/>
  <c r="AI8" i="3"/>
  <c r="BM23" i="3"/>
  <c r="BH41" i="3"/>
  <c r="BE22" i="3"/>
  <c r="BO16" i="3"/>
  <c r="AO21" i="3"/>
  <c r="CA9" i="3"/>
  <c r="AF23" i="3"/>
  <c r="AT7" i="3"/>
  <c r="CB37" i="3"/>
  <c r="AD5" i="3"/>
  <c r="CL17" i="3"/>
  <c r="J21" i="3"/>
  <c r="BB34" i="3"/>
  <c r="BQ16" i="3"/>
  <c r="BX44" i="3"/>
  <c r="CB21" i="3"/>
  <c r="AE16" i="3"/>
  <c r="J11" i="3"/>
  <c r="BA7" i="3"/>
  <c r="CJ29" i="3"/>
  <c r="CU7" i="3"/>
  <c r="BU7" i="3"/>
  <c r="P22" i="3"/>
  <c r="AZ21" i="3"/>
  <c r="CJ16" i="3"/>
  <c r="CT38" i="3"/>
  <c r="CP32" i="3"/>
  <c r="BN5" i="3"/>
  <c r="AQ21" i="3"/>
  <c r="CH11" i="3"/>
  <c r="BN23" i="3"/>
  <c r="S7" i="3"/>
  <c r="AK16" i="3"/>
  <c r="AO5" i="3"/>
  <c r="H46" i="3"/>
  <c r="BU23" i="3"/>
  <c r="W19" i="3"/>
  <c r="AI17" i="3"/>
  <c r="H37" i="3"/>
  <c r="AP21" i="3"/>
  <c r="AJ33" i="3"/>
  <c r="BT38" i="3"/>
  <c r="BL30" i="3"/>
  <c r="U16" i="3"/>
  <c r="CR42" i="3"/>
  <c r="CC13" i="3"/>
  <c r="BN22" i="3"/>
  <c r="L17" i="3"/>
  <c r="L42" i="3"/>
  <c r="BH11" i="3"/>
  <c r="F45" i="3"/>
  <c r="BE12" i="3"/>
  <c r="B37" i="3"/>
  <c r="AI19" i="3"/>
  <c r="CV11" i="3"/>
  <c r="BP7" i="3"/>
  <c r="AM17" i="3"/>
  <c r="CP48" i="3"/>
  <c r="CR37" i="3"/>
  <c r="BO7" i="3"/>
  <c r="BD48" i="3"/>
  <c r="CM21" i="3"/>
  <c r="BY19" i="3"/>
  <c r="AT20" i="3"/>
  <c r="CL29" i="3"/>
  <c r="AR13" i="3"/>
  <c r="W5" i="3"/>
  <c r="AP34" i="3"/>
  <c r="AX22" i="3"/>
  <c r="T19" i="3"/>
  <c r="AL21" i="3"/>
  <c r="BK11" i="3"/>
  <c r="AR16" i="3"/>
  <c r="CH40" i="3"/>
  <c r="T30" i="3"/>
  <c r="C15" i="3"/>
  <c r="BV21" i="3"/>
  <c r="B15" i="3"/>
  <c r="BD38" i="3"/>
  <c r="O16" i="3"/>
  <c r="AZ37" i="3"/>
  <c r="CB4" i="3"/>
  <c r="AE20" i="3"/>
  <c r="D22" i="3"/>
  <c r="BA11" i="3"/>
  <c r="BZ40" i="3"/>
  <c r="CS15" i="3"/>
  <c r="BL22" i="3"/>
  <c r="R22" i="3"/>
  <c r="AR9" i="3"/>
  <c r="J20" i="3"/>
  <c r="BV47" i="3"/>
  <c r="BR36" i="3"/>
  <c r="AB19" i="3"/>
  <c r="CV36" i="3"/>
  <c r="CG19" i="3"/>
  <c r="BM5" i="3"/>
  <c r="L19" i="3"/>
  <c r="AJ7" i="3"/>
  <c r="CP38" i="3"/>
  <c r="CU21" i="3"/>
  <c r="BP13" i="3"/>
  <c r="S23" i="3"/>
  <c r="BA20" i="3"/>
  <c r="CO23" i="3"/>
  <c r="CV44" i="3"/>
  <c r="Z47" i="3"/>
  <c r="BB30" i="3"/>
  <c r="AH38" i="3"/>
  <c r="N19" i="3"/>
  <c r="BX30" i="3"/>
  <c r="CF11" i="3"/>
  <c r="AC7" i="3"/>
  <c r="L8" i="3"/>
  <c r="BB19" i="3"/>
  <c r="CD36" i="3"/>
  <c r="CQ17" i="3"/>
  <c r="BT12" i="3"/>
  <c r="R8" i="3"/>
  <c r="AW23" i="3"/>
  <c r="CC23" i="3"/>
  <c r="CR46" i="3"/>
  <c r="CJ44" i="3"/>
  <c r="BL19" i="3"/>
  <c r="AP23" i="3"/>
  <c r="CM22" i="3"/>
  <c r="BL15" i="3"/>
  <c r="P16" i="3"/>
  <c r="AF15" i="3"/>
  <c r="CT41" i="3"/>
  <c r="L33" i="3"/>
  <c r="BS15" i="3"/>
  <c r="U9" i="3"/>
  <c r="AK13" i="3"/>
  <c r="D37" i="3"/>
  <c r="BV42" i="3"/>
  <c r="CV20" i="3"/>
  <c r="CG23" i="3"/>
  <c r="AK9" i="3"/>
  <c r="B30" i="3"/>
  <c r="BU16" i="3"/>
  <c r="Y9" i="3"/>
  <c r="BG7" i="3"/>
  <c r="AU13" i="3"/>
  <c r="AP33" i="3"/>
  <c r="CG17" i="3"/>
  <c r="AD13" i="3"/>
  <c r="G13" i="3"/>
  <c r="BP33" i="3"/>
  <c r="AH20" i="3"/>
  <c r="AD8" i="3"/>
  <c r="AM15" i="3"/>
  <c r="R42" i="3"/>
  <c r="N46" i="3"/>
  <c r="X23" i="3"/>
  <c r="AT22" i="3"/>
  <c r="BX9" i="3"/>
  <c r="AI15" i="3"/>
  <c r="AH47" i="3"/>
  <c r="BH37" i="3"/>
  <c r="AZ33" i="3"/>
  <c r="CR5" i="3"/>
  <c r="CA12" i="3"/>
  <c r="C5" i="3"/>
  <c r="V36" i="3"/>
  <c r="W9" i="3"/>
  <c r="R36" i="3"/>
  <c r="V20" i="3"/>
  <c r="CO9" i="3"/>
  <c r="AW8" i="3"/>
  <c r="CI8" i="3"/>
  <c r="AR5" i="3"/>
  <c r="CL12" i="3"/>
  <c r="AV15" i="3"/>
  <c r="CE19" i="3"/>
  <c r="X19" i="3"/>
  <c r="AP46" i="3"/>
  <c r="BH29" i="3"/>
  <c r="AL47" i="3"/>
  <c r="Q22" i="3"/>
  <c r="CH47" i="3"/>
  <c r="CD30" i="3"/>
  <c r="AE19" i="3"/>
  <c r="BV40" i="3"/>
  <c r="CX16" i="3"/>
  <c r="AN23" i="3"/>
  <c r="N17" i="3"/>
  <c r="L32" i="3"/>
  <c r="AS20" i="3"/>
  <c r="Q7" i="3"/>
  <c r="AX37" i="3"/>
  <c r="AC20" i="3"/>
  <c r="AL20" i="3"/>
  <c r="BN44" i="3"/>
  <c r="CY12" i="3"/>
  <c r="BA22" i="3"/>
  <c r="BP17" i="3"/>
  <c r="BD23" i="3"/>
  <c r="V34" i="3"/>
  <c r="E8" i="3"/>
  <c r="Z36" i="3"/>
  <c r="BZ16" i="3"/>
  <c r="Z4" i="3"/>
  <c r="C13" i="3"/>
  <c r="AW16" i="3"/>
  <c r="BN32" i="3"/>
  <c r="CI22" i="3"/>
  <c r="BO4" i="3"/>
  <c r="L15" i="3"/>
  <c r="AP15" i="3"/>
  <c r="F16" i="3"/>
  <c r="BF29" i="3"/>
  <c r="AN34" i="3"/>
  <c r="Q12" i="3"/>
  <c r="BZ36" i="3"/>
  <c r="CF16" i="3"/>
  <c r="AE11" i="3"/>
  <c r="K9" i="3"/>
  <c r="BB23" i="3"/>
  <c r="CF44" i="3"/>
  <c r="CV19" i="3"/>
  <c r="BR23" i="3"/>
  <c r="P17" i="3"/>
  <c r="BB12" i="3"/>
  <c r="CI9" i="3"/>
  <c r="CP41" i="3"/>
  <c r="X42" i="3"/>
  <c r="AF33" i="3"/>
  <c r="L48" i="3"/>
  <c r="K8" i="3"/>
  <c r="AV29" i="3"/>
  <c r="CA16" i="3"/>
  <c r="AC11" i="3"/>
  <c r="E20" i="3"/>
  <c r="BB22" i="3"/>
  <c r="BP46" i="3"/>
  <c r="CN9" i="3"/>
  <c r="BN13" i="3"/>
  <c r="M23" i="3"/>
  <c r="AS12" i="3"/>
  <c r="H13" i="3"/>
  <c r="BP30" i="3"/>
  <c r="BF37" i="3"/>
  <c r="W12" i="3"/>
  <c r="CP36" i="3"/>
  <c r="CE7" i="3"/>
  <c r="BN17" i="3"/>
  <c r="M16" i="3"/>
  <c r="AF5" i="3"/>
  <c r="CR30" i="3"/>
  <c r="CV4" i="3"/>
  <c r="BR4" i="3"/>
  <c r="Q15" i="3"/>
  <c r="BC5" i="3"/>
  <c r="CN13" i="3"/>
  <c r="BF42" i="3"/>
  <c r="CQ16" i="3"/>
  <c r="BV16" i="3"/>
  <c r="BB5" i="3"/>
  <c r="CN16" i="3"/>
  <c r="BP5" i="3"/>
  <c r="S16" i="3"/>
  <c r="BE4" i="3"/>
  <c r="AP16" i="3"/>
  <c r="AD33" i="3"/>
  <c r="BZ15" i="3"/>
  <c r="Z17" i="3"/>
  <c r="BI5" i="3"/>
  <c r="AN38" i="3"/>
  <c r="BB13" i="3"/>
  <c r="S5" i="3"/>
  <c r="CN44" i="3"/>
  <c r="D45" i="3"/>
  <c r="CY15" i="3"/>
  <c r="O13" i="3"/>
  <c r="AP11" i="3"/>
  <c r="BT16" i="3"/>
  <c r="AF9" i="3"/>
  <c r="CW19" i="3"/>
  <c r="CL15" i="3"/>
  <c r="AN33" i="3"/>
  <c r="CI13" i="3"/>
  <c r="BS19" i="3"/>
  <c r="BE20" i="3"/>
  <c r="CT11" i="3"/>
  <c r="O19" i="3"/>
  <c r="CV23" i="3"/>
  <c r="O8" i="3"/>
  <c r="AO23" i="3"/>
  <c r="BV23" i="3"/>
  <c r="AW15" i="3"/>
  <c r="BY13" i="3"/>
  <c r="AC21" i="3"/>
  <c r="AZ11" i="3"/>
  <c r="Q16" i="3"/>
  <c r="CF41" i="3"/>
  <c r="BT33" i="3"/>
  <c r="BT44" i="3"/>
  <c r="BL36" i="3"/>
  <c r="BN45" i="3"/>
  <c r="BB29" i="3"/>
  <c r="BB32" i="3"/>
  <c r="W11" i="3"/>
  <c r="AJ41" i="3"/>
  <c r="AX32" i="3"/>
  <c r="AH32" i="3"/>
  <c r="N4" i="3"/>
  <c r="CB30" i="3"/>
  <c r="BV37" i="3"/>
  <c r="Z13" i="3"/>
  <c r="BN33" i="3"/>
  <c r="CE15" i="3"/>
  <c r="CW22" i="3"/>
  <c r="I23" i="3"/>
  <c r="CI19" i="3"/>
  <c r="R32" i="3"/>
  <c r="Q21" i="3"/>
  <c r="AD32" i="3"/>
  <c r="AD7" i="3"/>
  <c r="AJ32" i="3"/>
  <c r="AR40" i="3"/>
  <c r="CT46" i="3"/>
  <c r="AW12" i="3"/>
  <c r="BO11" i="3"/>
  <c r="AJ19" i="3"/>
  <c r="CO19" i="3"/>
  <c r="AG22" i="3"/>
  <c r="H41" i="3"/>
  <c r="BW7" i="3"/>
  <c r="V9" i="3"/>
  <c r="B4" i="3"/>
  <c r="AR8" i="3"/>
  <c r="AX29" i="3"/>
  <c r="CF23" i="3"/>
  <c r="AA11" i="3"/>
  <c r="C21" i="3"/>
  <c r="AL9" i="3"/>
  <c r="BE9" i="3"/>
  <c r="AF30" i="3"/>
  <c r="P32" i="3"/>
  <c r="I15" i="3"/>
  <c r="AT37" i="3"/>
  <c r="BW21" i="3"/>
  <c r="AC16" i="3"/>
  <c r="D21" i="3"/>
  <c r="AY7" i="3"/>
  <c r="BV33" i="3"/>
  <c r="CS9" i="3"/>
  <c r="BJ19" i="3"/>
  <c r="R12" i="3"/>
  <c r="AU21" i="3"/>
  <c r="L16" i="3"/>
  <c r="CB32" i="3"/>
  <c r="CP42" i="3"/>
  <c r="R37" i="3"/>
  <c r="CW13" i="3"/>
  <c r="BE16" i="3"/>
  <c r="T46" i="3"/>
  <c r="BX7" i="3"/>
  <c r="Y16" i="3"/>
  <c r="D11" i="3"/>
  <c r="AU7" i="3"/>
  <c r="BF32" i="3"/>
  <c r="CI4" i="3"/>
  <c r="BJ17" i="3"/>
  <c r="H12" i="3"/>
  <c r="AN22" i="3"/>
  <c r="D9" i="3"/>
  <c r="AX45" i="3"/>
  <c r="AJ29" i="3"/>
  <c r="P15" i="3"/>
  <c r="BR30" i="3"/>
  <c r="CD7" i="3"/>
  <c r="AD23" i="3"/>
  <c r="L7" i="3"/>
  <c r="AZ15" i="3"/>
  <c r="CF34" i="3"/>
  <c r="CQ12" i="3"/>
  <c r="BO23" i="3"/>
  <c r="P5" i="3"/>
  <c r="AU15" i="3"/>
  <c r="CC5" i="3"/>
  <c r="AT40" i="3"/>
  <c r="CC19" i="3"/>
  <c r="BU12" i="3"/>
  <c r="AV16" i="3"/>
  <c r="CM16" i="3"/>
  <c r="BP4" i="3"/>
  <c r="P9" i="3"/>
  <c r="AH22" i="3"/>
  <c r="AM16" i="3"/>
  <c r="X37" i="3"/>
  <c r="BW20" i="3"/>
  <c r="X21" i="3"/>
  <c r="BI12" i="3"/>
  <c r="V45" i="3"/>
  <c r="AU8" i="3"/>
  <c r="B12" i="3"/>
  <c r="CF37" i="3"/>
  <c r="CX17" i="3"/>
  <c r="CM12" i="3"/>
  <c r="J23" i="3"/>
  <c r="CR33" i="3"/>
  <c r="V5" i="3"/>
  <c r="AB33" i="3"/>
  <c r="F47" i="3"/>
  <c r="V33" i="3"/>
  <c r="CW9" i="3"/>
  <c r="N29" i="3"/>
  <c r="CY7" i="3"/>
  <c r="H38" i="3"/>
  <c r="I4" i="3"/>
  <c r="CT45" i="3"/>
  <c r="T48" i="3"/>
  <c r="CY5" i="3"/>
  <c r="G9" i="3"/>
  <c r="AR37" i="3"/>
  <c r="AB32" i="3"/>
  <c r="S15" i="3"/>
  <c r="X33" i="3"/>
  <c r="CB40" i="3"/>
  <c r="CK9" i="3"/>
  <c r="BG5" i="3"/>
  <c r="CF17" i="3"/>
  <c r="CN20" i="3"/>
  <c r="G5" i="3"/>
  <c r="R47" i="3"/>
  <c r="T13" i="3"/>
  <c r="N47" i="3"/>
  <c r="AP47" i="3"/>
  <c r="BX40" i="3"/>
  <c r="AM12" i="3"/>
  <c r="BO15" i="3"/>
  <c r="AI9" i="3"/>
  <c r="CH16" i="3"/>
  <c r="AY16" i="3"/>
  <c r="CT7" i="3"/>
  <c r="BP23" i="3"/>
  <c r="X12" i="3"/>
  <c r="BH19" i="3"/>
  <c r="AR4" i="3"/>
  <c r="AF36" i="3"/>
  <c r="BY20" i="3"/>
  <c r="AA15" i="3"/>
  <c r="F5" i="3"/>
  <c r="BF30" i="3"/>
  <c r="CV33" i="3"/>
  <c r="X47" i="3"/>
  <c r="CX21" i="3"/>
  <c r="G7" i="3"/>
  <c r="AB41" i="3"/>
  <c r="BZ11" i="3"/>
  <c r="U21" i="3"/>
  <c r="D12" i="3"/>
  <c r="AW11" i="3"/>
  <c r="BL34" i="3"/>
  <c r="CK16" i="3"/>
  <c r="BL21" i="3"/>
  <c r="M13" i="3"/>
  <c r="AO20" i="3"/>
  <c r="B13" i="3"/>
  <c r="BP41" i="3"/>
  <c r="CD40" i="3"/>
  <c r="CU19" i="3"/>
  <c r="CH20" i="3"/>
  <c r="AK15" i="3"/>
  <c r="H32" i="3"/>
  <c r="BX5" i="3"/>
  <c r="U20" i="3"/>
  <c r="BI16" i="3"/>
  <c r="AS22" i="3"/>
  <c r="AV32" i="3"/>
  <c r="CD15" i="3"/>
  <c r="AB22" i="3"/>
  <c r="E17" i="3"/>
  <c r="CN40" i="3"/>
  <c r="BD15" i="3"/>
  <c r="AH46" i="3"/>
  <c r="H47" i="3"/>
  <c r="M7" i="3"/>
  <c r="AV41" i="3"/>
  <c r="CA11" i="3"/>
  <c r="AA7" i="3"/>
  <c r="F19" i="3"/>
  <c r="BB17" i="3"/>
  <c r="BP40" i="3"/>
  <c r="CI21" i="3"/>
  <c r="BN8" i="3"/>
  <c r="H23" i="3"/>
  <c r="AW7" i="3"/>
  <c r="I11" i="3"/>
  <c r="CJ38" i="3"/>
  <c r="CD38" i="3"/>
  <c r="AA16" i="3"/>
  <c r="AO16" i="3"/>
  <c r="CM17" i="3"/>
  <c r="BJ11" i="3"/>
  <c r="R4" i="3"/>
  <c r="AG13" i="3"/>
  <c r="CV30" i="3"/>
  <c r="H30" i="3"/>
  <c r="BQ11" i="3"/>
  <c r="Y4" i="3"/>
  <c r="AF12" i="3"/>
  <c r="B38" i="3"/>
  <c r="CL37" i="3"/>
  <c r="BB8" i="3"/>
  <c r="BT30" i="3"/>
  <c r="CY4" i="3"/>
  <c r="CG15" i="3"/>
  <c r="I5" i="3"/>
  <c r="BF33" i="3"/>
  <c r="G11" i="3"/>
  <c r="BS4" i="3"/>
  <c r="BQ12" i="3"/>
  <c r="AT19" i="3"/>
  <c r="T44" i="3"/>
  <c r="AR44" i="3"/>
  <c r="AB7" i="3"/>
  <c r="AY17" i="3"/>
  <c r="CD4" i="3"/>
  <c r="J7" i="3"/>
  <c r="CG4" i="3"/>
  <c r="J4" i="3"/>
  <c r="CN23" i="3"/>
  <c r="CX47" i="3"/>
  <c r="CE20" i="3"/>
  <c r="CC9" i="3"/>
  <c r="CQ11" i="3"/>
  <c r="BH8" i="3"/>
  <c r="W23" i="3"/>
  <c r="BG21" i="3"/>
  <c r="V4" i="3"/>
  <c r="BT8" i="3"/>
  <c r="AR36" i="3"/>
  <c r="CK22" i="3"/>
  <c r="AM23" i="3"/>
  <c r="BE17" i="3"/>
  <c r="CS5" i="3"/>
  <c r="W7" i="3"/>
  <c r="CE17" i="3"/>
  <c r="BI23" i="3"/>
  <c r="BB37" i="3"/>
  <c r="BT5" i="3"/>
  <c r="D8" i="3"/>
  <c r="CX23" i="3"/>
  <c r="L21" i="3"/>
  <c r="BL12" i="3"/>
  <c r="BO20" i="3"/>
  <c r="CB19" i="3"/>
  <c r="AA9" i="3"/>
  <c r="AN21" i="3"/>
  <c r="E22" i="3"/>
  <c r="BZ23" i="3"/>
  <c r="AR21" i="3"/>
  <c r="X30" i="3"/>
  <c r="AP29" i="3"/>
  <c r="AA17" i="3"/>
  <c r="BC7" i="3"/>
  <c r="CA17" i="3"/>
  <c r="BF5" i="3"/>
  <c r="D4" i="3"/>
  <c r="BZ42" i="3"/>
  <c r="AV11" i="3"/>
  <c r="BL29" i="3"/>
  <c r="CS16" i="3"/>
  <c r="BW13" i="3"/>
  <c r="G19" i="3"/>
  <c r="AT29" i="3"/>
  <c r="AE22" i="3"/>
  <c r="AL45" i="3"/>
  <c r="AE12" i="3"/>
  <c r="AZ23" i="3"/>
  <c r="AV20" i="3"/>
  <c r="BI13" i="3"/>
  <c r="AW13" i="3"/>
  <c r="H9" i="3"/>
  <c r="AX8" i="3"/>
  <c r="BW15" i="3"/>
  <c r="BA23" i="3"/>
  <c r="AB45" i="3"/>
  <c r="BP44" i="3"/>
  <c r="BN9" i="3"/>
  <c r="BC21" i="3"/>
  <c r="CG16" i="3"/>
  <c r="I19" i="3"/>
  <c r="CC22" i="3"/>
  <c r="I16" i="3"/>
  <c r="J47" i="3"/>
  <c r="BI20" i="3"/>
  <c r="BP32" i="3"/>
  <c r="AY4" i="3"/>
  <c r="AZ45" i="3"/>
  <c r="AE17" i="3"/>
  <c r="BK9" i="3"/>
  <c r="AP7" i="3"/>
  <c r="P41" i="3"/>
  <c r="Z45" i="3"/>
  <c r="AD9" i="3"/>
  <c r="AW21" i="3"/>
  <c r="BY9" i="3"/>
  <c r="C19" i="3"/>
  <c r="BZ9" i="3"/>
  <c r="C16" i="3"/>
  <c r="BT21" i="3"/>
  <c r="AP4" i="3"/>
  <c r="CC17" i="3"/>
  <c r="AY23" i="3"/>
  <c r="I8" i="3"/>
  <c r="CE12" i="3"/>
  <c r="BE11" i="3"/>
  <c r="AH33" i="3"/>
  <c r="CX32" i="3"/>
  <c r="BJ5" i="3"/>
  <c r="AF17" i="3"/>
  <c r="CI23" i="3"/>
  <c r="Q23" i="3"/>
  <c r="CH19" i="3"/>
  <c r="Q13" i="3"/>
  <c r="AL12" i="3"/>
  <c r="Z8" i="3"/>
  <c r="AD20" i="3"/>
  <c r="AQ5" i="3"/>
  <c r="BB42" i="3"/>
  <c r="AL15" i="3"/>
  <c r="BD33" i="3"/>
  <c r="CN19" i="3"/>
  <c r="BV22" i="3"/>
  <c r="F9" i="3"/>
  <c r="AB44" i="3"/>
  <c r="Z7" i="3"/>
  <c r="T36" i="3"/>
  <c r="W17" i="3"/>
  <c r="AS8" i="3"/>
  <c r="AL19" i="3"/>
  <c r="AJ13" i="3"/>
  <c r="CV16" i="3"/>
  <c r="AH5" i="3"/>
  <c r="CE23" i="3"/>
  <c r="B44" i="3"/>
  <c r="AR20" i="3"/>
  <c r="BQ19" i="3"/>
  <c r="BQ8" i="3"/>
  <c r="BF16" i="3"/>
  <c r="X9" i="3"/>
  <c r="AB17" i="3"/>
  <c r="AS7" i="3"/>
  <c r="BU5" i="3"/>
  <c r="AX17" i="3"/>
  <c r="Z34" i="3"/>
  <c r="AA13" i="3"/>
  <c r="AZ4" i="3"/>
  <c r="L13" i="3"/>
  <c r="L11" i="3"/>
  <c r="AY19" i="3"/>
  <c r="AC4" i="3"/>
  <c r="CV7" i="3"/>
  <c r="AL46" i="3"/>
  <c r="BT11" i="3"/>
  <c r="B34" i="3"/>
  <c r="X15" i="3"/>
  <c r="X4" i="3"/>
  <c r="CL22" i="3"/>
  <c r="U8" i="3"/>
  <c r="Y13" i="3"/>
  <c r="CL46" i="3"/>
  <c r="N44" i="3"/>
  <c r="CI12" i="3"/>
  <c r="P45" i="3"/>
  <c r="BS13" i="3"/>
  <c r="Z46" i="3"/>
  <c r="BE21" i="3"/>
  <c r="BJ48" i="3"/>
  <c r="BF9" i="3"/>
  <c r="AC5" i="3"/>
  <c r="P48" i="3"/>
  <c r="BZ20" i="3"/>
  <c r="BF44" i="3"/>
  <c r="AN9" i="3"/>
  <c r="X8" i="3"/>
  <c r="H16" i="3"/>
  <c r="BT7" i="3"/>
  <c r="AP41" i="3"/>
  <c r="BY21" i="3"/>
  <c r="BB11" i="3"/>
  <c r="BC9" i="3"/>
  <c r="CT12" i="3"/>
  <c r="D23" i="3"/>
  <c r="AD21" i="3"/>
  <c r="AD11" i="3"/>
  <c r="AE13" i="3"/>
  <c r="B20" i="3"/>
  <c r="AK11" i="3"/>
  <c r="BE15" i="3"/>
  <c r="BM15" i="3"/>
  <c r="CV37" i="3"/>
  <c r="L38" i="3"/>
  <c r="L45" i="3"/>
  <c r="X5" i="3"/>
  <c r="AV17" i="3"/>
  <c r="BT4" i="3"/>
  <c r="CB38" i="3"/>
  <c r="AK8" i="3"/>
  <c r="AD36" i="3"/>
  <c r="AF38" i="3"/>
  <c r="AX40" i="3"/>
  <c r="CS20" i="3"/>
  <c r="BU21" i="3"/>
  <c r="BE13" i="3"/>
  <c r="N48" i="3"/>
  <c r="X11" i="3"/>
  <c r="H42" i="3"/>
  <c r="Y20" i="3"/>
  <c r="AU23" i="3"/>
  <c r="BJ34" i="3"/>
  <c r="AZ12" i="3"/>
  <c r="AL8" i="3"/>
  <c r="BV9" i="3"/>
  <c r="BW23" i="3"/>
  <c r="BM19" i="3"/>
  <c r="AT23" i="3"/>
  <c r="N36" i="3"/>
  <c r="AF44" i="3"/>
  <c r="Z20" i="3"/>
  <c r="BB9" i="3"/>
  <c r="BW19" i="3"/>
  <c r="B21" i="3"/>
  <c r="BW8" i="3"/>
  <c r="B19" i="3"/>
  <c r="BW4" i="3"/>
  <c r="AL23" i="3"/>
  <c r="CG12" i="3"/>
  <c r="O20" i="3"/>
  <c r="BX4" i="3"/>
  <c r="T8" i="3"/>
  <c r="CX37" i="3"/>
  <c r="L29" i="3"/>
  <c r="V19" i="3"/>
  <c r="BG9" i="3"/>
  <c r="CP4" i="3"/>
  <c r="W8" i="3"/>
  <c r="BD29" i="3"/>
  <c r="CB20" i="3"/>
  <c r="CF21" i="3"/>
  <c r="CP19" i="3"/>
  <c r="L12" i="3"/>
  <c r="B48" i="3"/>
  <c r="CN7" i="3"/>
  <c r="BH5" i="3"/>
  <c r="CX15" i="3"/>
  <c r="AQ13" i="3"/>
  <c r="AT16" i="3"/>
  <c r="CQ8" i="3"/>
  <c r="CU22" i="3"/>
  <c r="AH21" i="3"/>
  <c r="B33" i="3"/>
  <c r="R9" i="3"/>
  <c r="CB36" i="3"/>
  <c r="AR15" i="3"/>
  <c r="BL44" i="3"/>
  <c r="AK5" i="3"/>
  <c r="Q20" i="3"/>
  <c r="CM9" i="3"/>
  <c r="BT17" i="3"/>
  <c r="T33" i="3"/>
  <c r="X29" i="3"/>
  <c r="BD19" i="3"/>
  <c r="F8" i="3"/>
  <c r="BN7" i="3"/>
  <c r="BS21" i="3"/>
  <c r="Z16" i="3"/>
  <c r="AP12" i="3"/>
  <c r="AH9" i="3"/>
  <c r="CD44" i="3"/>
  <c r="AJ9" i="3"/>
  <c r="P11" i="3"/>
  <c r="K22" i="3"/>
  <c r="AF11" i="3"/>
  <c r="AI4" i="3"/>
  <c r="AR41" i="3"/>
  <c r="AO8" i="3"/>
  <c r="AD12" i="3"/>
  <c r="CL32" i="3"/>
  <c r="B45" i="3"/>
  <c r="CP22" i="3"/>
  <c r="R23" i="3"/>
  <c r="AN20" i="3"/>
  <c r="BK22" i="3"/>
  <c r="N40" i="3"/>
  <c r="AV8" i="3"/>
  <c r="CP16" i="3"/>
  <c r="N13" i="3"/>
  <c r="AL34" i="3"/>
  <c r="CJ5" i="3"/>
  <c r="BP20" i="3"/>
  <c r="AH23" i="3"/>
  <c r="CS13" i="3"/>
  <c r="R17" i="3"/>
  <c r="CR11" i="3"/>
  <c r="P20" i="3"/>
  <c r="AN12" i="3"/>
  <c r="BU20" i="3"/>
  <c r="AP20" i="3"/>
  <c r="AB11" i="3"/>
  <c r="N9" i="3"/>
  <c r="F23" i="3"/>
  <c r="V17" i="3"/>
  <c r="CT44" i="3"/>
  <c r="H33" i="3"/>
  <c r="F41" i="3"/>
  <c r="U7" i="3"/>
  <c r="AW9" i="3"/>
  <c r="BX13" i="3"/>
  <c r="BE19" i="3"/>
  <c r="BS17" i="3"/>
  <c r="BE8" i="3"/>
  <c r="V7" i="3"/>
  <c r="CV22" i="3"/>
  <c r="BL11" i="3"/>
  <c r="AS19" i="3"/>
  <c r="Q17" i="3"/>
  <c r="N5" i="3"/>
  <c r="K17" i="3"/>
  <c r="CB41" i="3"/>
  <c r="CY19" i="3"/>
  <c r="CI5" i="3"/>
  <c r="S17" i="3"/>
  <c r="AL17" i="3"/>
  <c r="BR11" i="3"/>
  <c r="AJ22" i="3"/>
  <c r="BM17" i="3"/>
  <c r="AJ20" i="3"/>
  <c r="BH16" i="3"/>
  <c r="BT20" i="3"/>
  <c r="J5" i="3"/>
  <c r="CK12" i="3"/>
  <c r="AO12" i="3"/>
  <c r="CF40" i="3"/>
  <c r="BG22" i="3"/>
  <c r="CO22" i="3"/>
  <c r="AH29" i="3"/>
  <c r="BG13" i="3"/>
  <c r="D33" i="3"/>
  <c r="AR42" i="3"/>
  <c r="CP17" i="3"/>
  <c r="AQ12" i="3"/>
  <c r="BG20" i="3"/>
  <c r="CW8" i="3"/>
  <c r="Y11" i="3"/>
  <c r="CH17" i="3"/>
  <c r="E7" i="3"/>
  <c r="CN33" i="3"/>
  <c r="AF4" i="3"/>
  <c r="O11" i="3"/>
  <c r="BJ42" i="3"/>
  <c r="B8" i="3"/>
  <c r="AV9" i="3"/>
  <c r="AN4" i="3"/>
  <c r="P44" i="3"/>
  <c r="AV13" i="3"/>
  <c r="B9" i="3"/>
  <c r="B7" i="3"/>
  <c r="AT15" i="3"/>
  <c r="AF21" i="3"/>
  <c r="D7" i="3"/>
  <c r="AL5" i="3"/>
  <c r="BF21" i="3"/>
  <c r="BZ37" i="3"/>
  <c r="CT19" i="3"/>
  <c r="CC21" i="3"/>
  <c r="M19" i="3"/>
  <c r="CH38" i="3"/>
  <c r="AB12" i="3"/>
  <c r="CJ8" i="3"/>
  <c r="AW20" i="3"/>
  <c r="BX15" i="3"/>
  <c r="AY11" i="3"/>
  <c r="AD34" i="3"/>
  <c r="BX36" i="3"/>
  <c r="BJ20" i="3"/>
  <c r="AG5" i="3"/>
  <c r="CJ11" i="3"/>
  <c r="H21" i="3"/>
  <c r="CG13" i="3"/>
  <c r="H19" i="3"/>
  <c r="Z44" i="3"/>
  <c r="D5" i="3"/>
  <c r="CL45" i="3"/>
  <c r="BB21" i="3"/>
  <c r="AT13" i="3"/>
  <c r="CO7" i="3"/>
  <c r="I21" i="3"/>
  <c r="CL41" i="3"/>
  <c r="D29" i="3"/>
  <c r="CR17" i="3"/>
  <c r="R20" i="3"/>
  <c r="AM11" i="3"/>
  <c r="BQ7" i="3"/>
  <c r="BD12" i="3"/>
  <c r="BP9" i="3"/>
  <c r="AI22" i="3"/>
  <c r="BE23" i="3"/>
  <c r="BR12" i="3"/>
  <c r="K15" i="3"/>
  <c r="BY4" i="3"/>
  <c r="BE7" i="3"/>
  <c r="AL16" i="3"/>
  <c r="AG21" i="3"/>
  <c r="BP34" i="3"/>
  <c r="CW23" i="3"/>
  <c r="CD8" i="3"/>
  <c r="K12" i="3"/>
  <c r="BR37" i="3"/>
  <c r="BL16" i="3"/>
  <c r="BL37" i="3"/>
  <c r="BL5" i="3"/>
  <c r="BA17" i="3"/>
  <c r="BC17" i="3"/>
  <c r="R16" i="3"/>
  <c r="AG8" i="3"/>
  <c r="AC9" i="3"/>
  <c r="AQ15" i="3"/>
  <c r="X20" i="3"/>
  <c r="CP37" i="3"/>
  <c r="F44" i="3"/>
  <c r="CW12" i="3"/>
  <c r="T9" i="3"/>
  <c r="AQ20" i="3"/>
  <c r="BS9" i="3"/>
  <c r="BF19" i="3"/>
  <c r="BR5" i="3"/>
  <c r="BF20" i="3"/>
  <c r="N7" i="3"/>
  <c r="CL9" i="3"/>
  <c r="U19" i="3"/>
  <c r="BD7" i="3"/>
  <c r="BR22" i="3"/>
  <c r="AU20" i="3"/>
  <c r="T45" i="3"/>
  <c r="AX41" i="3"/>
  <c r="AB4" i="3"/>
  <c r="AX16" i="3"/>
  <c r="CB23" i="3"/>
  <c r="M11" i="3"/>
  <c r="CB13" i="3"/>
  <c r="M8" i="3"/>
  <c r="CL13" i="3"/>
  <c r="BC22" i="3"/>
  <c r="V46" i="3"/>
  <c r="AP17" i="3"/>
  <c r="U13" i="3"/>
  <c r="BV19" i="3"/>
  <c r="BV8" i="3"/>
  <c r="BM4" i="3"/>
  <c r="BV44" i="3"/>
  <c r="AU4" i="3"/>
  <c r="S9" i="3"/>
  <c r="BF41" i="3"/>
  <c r="CN8" i="3"/>
  <c r="D19" i="3"/>
  <c r="AR23" i="3"/>
  <c r="J46" i="3"/>
  <c r="AM21" i="3"/>
  <c r="CA23" i="3"/>
  <c r="CK21" i="3"/>
  <c r="AT5" i="3"/>
  <c r="CF30" i="3"/>
  <c r="CK7" i="3"/>
  <c r="CK8" i="3"/>
  <c r="AH7" i="3"/>
  <c r="B36" i="3"/>
  <c r="AN5" i="3"/>
  <c r="BU4" i="3"/>
  <c r="BQ23" i="3"/>
  <c r="CL21" i="3"/>
  <c r="AP40" i="3"/>
  <c r="CL20" i="3"/>
  <c r="Z9" i="3"/>
  <c r="AO7" i="3"/>
  <c r="CI11" i="3"/>
  <c r="CD20" i="3"/>
  <c r="BW16" i="3"/>
  <c r="CP45" i="3"/>
  <c r="BA15" i="3"/>
  <c r="BP11" i="3"/>
  <c r="R13" i="3"/>
  <c r="BY23" i="3"/>
  <c r="CR41" i="3"/>
  <c r="T37" i="3"/>
  <c r="AT8" i="3"/>
  <c r="K7" i="3"/>
  <c r="AS11" i="3"/>
  <c r="AZ7" i="3"/>
  <c r="AR17" i="3"/>
  <c r="BV41" i="3"/>
  <c r="CJ21" i="3"/>
  <c r="CR32" i="3"/>
  <c r="CH34" i="3"/>
  <c r="AJ11" i="3"/>
  <c r="AM4" i="3"/>
  <c r="CW21" i="3"/>
  <c r="CS8" i="3"/>
  <c r="B11" i="3"/>
  <c r="AV4" i="3"/>
  <c r="BL38" i="3"/>
  <c r="CQ22" i="3"/>
  <c r="CA21" i="3"/>
  <c r="F21" i="3"/>
  <c r="R33" i="3"/>
  <c r="T21" i="3"/>
  <c r="CA7" i="3"/>
  <c r="T40" i="3"/>
  <c r="BO5" i="3"/>
  <c r="AS17" i="3"/>
  <c r="P47" i="3"/>
  <c r="AH42" i="3"/>
  <c r="AE7" i="3"/>
  <c r="AX20" i="3"/>
  <c r="CF9" i="3"/>
  <c r="F22" i="3"/>
  <c r="BY17" i="3"/>
  <c r="F20" i="3"/>
  <c r="BZ13" i="3"/>
  <c r="AO19" i="3"/>
  <c r="CI15" i="3"/>
  <c r="D17" i="3"/>
  <c r="H20" i="3"/>
  <c r="AM9" i="3"/>
  <c r="AK23" i="3"/>
  <c r="BZ30" i="3"/>
  <c r="CT22" i="3"/>
  <c r="CG7" i="3"/>
  <c r="J15" i="3"/>
  <c r="BZ45" i="3"/>
  <c r="BJ4" i="3"/>
  <c r="BP29" i="3"/>
  <c r="BJ15" i="3"/>
  <c r="AH4" i="3"/>
  <c r="AZ17" i="3"/>
  <c r="O23" i="3"/>
  <c r="AJ12" i="3"/>
  <c r="AU11" i="3"/>
  <c r="CE22" i="3"/>
  <c r="BL32" i="3"/>
  <c r="AQ9" i="3"/>
  <c r="BD40" i="3"/>
  <c r="CN22" i="3"/>
  <c r="BZ21" i="3"/>
  <c r="D15" i="3"/>
  <c r="AF45" i="3"/>
  <c r="AA4" i="3"/>
  <c r="AF34" i="3"/>
  <c r="Z15" i="3"/>
  <c r="AZ5" i="3"/>
  <c r="AO17" i="3"/>
  <c r="AJ23" i="3"/>
  <c r="AV22" i="3"/>
  <c r="BN11" i="3"/>
  <c r="AV19" i="3"/>
  <c r="L5" i="3"/>
  <c r="CD48" i="3"/>
  <c r="CU13" i="3"/>
  <c r="CL11" i="3"/>
  <c r="O9" i="3"/>
  <c r="AL7" i="3"/>
  <c r="BK19" i="3"/>
  <c r="CT40" i="3"/>
  <c r="BK8" i="3"/>
  <c r="AF19" i="3"/>
  <c r="BG11" i="3"/>
  <c r="BL17" i="3"/>
  <c r="CK19" i="3"/>
  <c r="G21" i="3"/>
  <c r="AC15" i="3"/>
  <c r="AN16" i="3"/>
  <c r="P33" i="3"/>
  <c r="X40" i="3"/>
  <c r="AV5" i="3"/>
  <c r="F13" i="3"/>
  <c r="F11" i="3"/>
  <c r="CA22" i="3"/>
  <c r="W4" i="3"/>
  <c r="M22" i="3"/>
  <c r="AN45" i="3"/>
  <c r="J34" i="3"/>
  <c r="CY8" i="3"/>
  <c r="AG23" i="3"/>
  <c r="BV4" i="3"/>
  <c r="V44" i="3"/>
  <c r="AB42" i="3"/>
  <c r="CM7" i="3"/>
  <c r="BQ15" i="3"/>
  <c r="AN40" i="3"/>
  <c r="BI9" i="3"/>
  <c r="L22" i="3"/>
  <c r="O7" i="3"/>
  <c r="CP5" i="3"/>
  <c r="BU15" i="3"/>
  <c r="BH9" i="3"/>
  <c r="L23" i="3"/>
  <c r="BX34" i="3"/>
  <c r="T41" i="3"/>
  <c r="BI22" i="3"/>
  <c r="AS21" i="3"/>
  <c r="V42" i="3"/>
  <c r="AI21" i="3"/>
  <c r="AE5" i="3"/>
  <c r="BB16" i="3"/>
  <c r="AH30" i="3"/>
  <c r="AV33" i="3"/>
  <c r="BG12" i="3"/>
  <c r="E9" i="3"/>
  <c r="BN12" i="3"/>
  <c r="BL47" i="3"/>
  <c r="CE16" i="3"/>
  <c r="CL44" i="3"/>
  <c r="AX19" i="3"/>
  <c r="BB44" i="3"/>
  <c r="V47" i="3"/>
  <c r="CH48" i="3"/>
  <c r="BJ40" i="3"/>
  <c r="CB17" i="3"/>
  <c r="BB45" i="3"/>
  <c r="AR34" i="3"/>
  <c r="BA21" i="3"/>
  <c r="M21" i="3"/>
  <c r="BR19" i="3"/>
  <c r="CF7" i="3"/>
  <c r="AP9" i="3"/>
  <c r="AL40" i="3"/>
  <c r="AZ34" i="3"/>
  <c r="CP8" i="3"/>
  <c r="BX23" i="3"/>
  <c r="BI21" i="3"/>
  <c r="CY9" i="3"/>
  <c r="Q9" i="3"/>
  <c r="BK12" i="3"/>
  <c r="BK23" i="3"/>
  <c r="Y23" i="3"/>
  <c r="CX29" i="3"/>
  <c r="L36" i="3"/>
  <c r="J38" i="3"/>
  <c r="W16" i="3"/>
  <c r="AU19" i="3"/>
  <c r="BW9" i="3"/>
  <c r="E4" i="3"/>
  <c r="BX11" i="3"/>
  <c r="BG17" i="3"/>
  <c r="U23" i="3"/>
  <c r="L41" i="3"/>
  <c r="BJ8" i="3"/>
  <c r="P36" i="3"/>
  <c r="CB9" i="3"/>
  <c r="BT37" i="3"/>
  <c r="AQ23" i="3"/>
  <c r="BH44" i="3"/>
  <c r="CQ9" i="3"/>
  <c r="BZ22" i="3"/>
  <c r="B17" i="3"/>
  <c r="AL38" i="3"/>
  <c r="AC13" i="3"/>
  <c r="AH44" i="3"/>
  <c r="AB23" i="3"/>
  <c r="AX15" i="3"/>
  <c r="AQ8" i="3"/>
  <c r="BF7" i="3"/>
  <c r="AV23" i="3"/>
  <c r="BA4" i="3"/>
  <c r="Q4" i="3"/>
  <c r="N37" i="3"/>
  <c r="P34" i="3"/>
  <c r="AT38" i="3"/>
  <c r="CS7" i="3"/>
  <c r="BP22" i="3"/>
  <c r="BH23" i="3"/>
  <c r="L34" i="3"/>
  <c r="Y12" i="3"/>
  <c r="D42" i="3"/>
  <c r="X22" i="3"/>
  <c r="AW4" i="3"/>
  <c r="D32" i="3"/>
  <c r="AZ16" i="3"/>
  <c r="CF33" i="3"/>
  <c r="AH13" i="3"/>
  <c r="CT32" i="3"/>
  <c r="AG11" i="3"/>
  <c r="BP37" i="3"/>
  <c r="CU17" i="3"/>
  <c r="CD17" i="3"/>
  <c r="L9" i="3"/>
  <c r="BR41" i="3"/>
  <c r="BJ7" i="3"/>
  <c r="BL41" i="3"/>
  <c r="AC17" i="3"/>
  <c r="AY8" i="3"/>
  <c r="BB20" i="3"/>
  <c r="N20" i="3"/>
  <c r="Z21" i="3"/>
  <c r="BA9" i="3"/>
  <c r="T12" i="3"/>
  <c r="CP33" i="3"/>
  <c r="F33" i="3"/>
  <c r="CT16" i="3"/>
  <c r="S21" i="3"/>
  <c r="AQ7" i="3"/>
  <c r="BR8" i="3"/>
  <c r="BD21" i="3"/>
  <c r="BP16" i="3"/>
  <c r="BD11" i="3"/>
  <c r="CE9" i="3"/>
  <c r="D41" i="3"/>
  <c r="BV11" i="3"/>
  <c r="CO13" i="3"/>
  <c r="CO5" i="3"/>
  <c r="Y5" i="3"/>
  <c r="BH36" i="3"/>
  <c r="CF13" i="3"/>
  <c r="BM16" i="3"/>
  <c r="AR19" i="3"/>
  <c r="BD22" i="3"/>
  <c r="CB11" i="3"/>
  <c r="BU9" i="3"/>
  <c r="T11" i="3"/>
  <c r="CJ33" i="3"/>
  <c r="N16" i="3"/>
  <c r="BG16" i="3"/>
  <c r="F12" i="3"/>
  <c r="G17" i="3"/>
  <c r="BW11" i="3"/>
  <c r="CQ21" i="3"/>
  <c r="BD41" i="3"/>
  <c r="BK7" i="3"/>
  <c r="CX11" i="3"/>
  <c r="BC13" i="3"/>
  <c r="CH21" i="3"/>
  <c r="BO21" i="3"/>
  <c r="CO12" i="3"/>
  <c r="AO9" i="3"/>
  <c r="BY5" i="3"/>
  <c r="AE21" i="3"/>
  <c r="CD16" i="3"/>
  <c r="AZ29" i="3"/>
  <c r="AE23" i="3"/>
  <c r="AD30" i="3"/>
  <c r="F32" i="3"/>
  <c r="AB5" i="3"/>
  <c r="CN45" i="3"/>
  <c r="CX30" i="3"/>
  <c r="CW7" i="3"/>
  <c r="AH15" i="3"/>
  <c r="BF45" i="3"/>
  <c r="AF20" i="3"/>
  <c r="H7" i="3"/>
  <c r="CT42" i="3"/>
  <c r="AS23" i="3"/>
  <c r="BR20" i="3"/>
  <c r="AL13" i="3"/>
  <c r="CP40" i="3"/>
  <c r="X16" i="3"/>
  <c r="AF7" i="3"/>
  <c r="CK17" i="3"/>
  <c r="BX17" i="3"/>
  <c r="Q5" i="3"/>
  <c r="J37" i="3"/>
  <c r="CN36" i="3"/>
  <c r="CP12" i="3"/>
  <c r="AP32" i="3"/>
  <c r="AF8" i="3"/>
  <c r="CG8" i="3"/>
  <c r="U17" i="3"/>
  <c r="R38" i="3"/>
  <c r="BG8" i="3"/>
  <c r="U12" i="3"/>
  <c r="AQ4" i="3"/>
  <c r="D20" i="3"/>
  <c r="AK19" i="3"/>
  <c r="S22" i="3"/>
  <c r="AU9" i="3"/>
  <c r="AM8" i="3"/>
  <c r="BV13" i="3"/>
  <c r="BZ12" i="3"/>
  <c r="V13" i="3"/>
  <c r="AG19" i="3"/>
  <c r="CF22" i="3"/>
  <c r="CW11" i="3"/>
  <c r="CL5" i="3"/>
  <c r="J29" i="3"/>
  <c r="D13" i="3"/>
  <c r="B22" i="3"/>
  <c r="BJ21" i="3"/>
  <c r="CD19" i="3"/>
  <c r="BA13" i="3"/>
  <c r="AJ30" i="3"/>
  <c r="CX36" i="3"/>
  <c r="Q11" i="3"/>
  <c r="V48" i="3"/>
  <c r="CL33" i="3"/>
  <c r="AY9" i="3"/>
  <c r="CE8" i="3"/>
  <c r="H17" i="3"/>
  <c r="AH17" i="3"/>
  <c r="L4" i="3"/>
  <c r="AJ21" i="3"/>
  <c r="N11" i="3"/>
  <c r="T20" i="3"/>
  <c r="BA5" i="3"/>
  <c r="AY13" i="3"/>
  <c r="J13" i="3"/>
  <c r="AF32" i="3"/>
  <c r="CY13" i="3"/>
  <c r="AB16" i="3"/>
  <c r="BN41" i="3"/>
  <c r="CJ9" i="3"/>
  <c r="CR45" i="3"/>
  <c r="AU22" i="3"/>
  <c r="AT4" i="3"/>
  <c r="AA20" i="3"/>
  <c r="R15" i="3"/>
  <c r="K4" i="3"/>
  <c r="CF29" i="3"/>
  <c r="C8" i="3"/>
  <c r="AR46" i="3"/>
  <c r="L44" i="3"/>
  <c r="AS15" i="3"/>
  <c r="BN21" i="3"/>
  <c r="AJ45" i="3"/>
  <c r="CQ19" i="3"/>
  <c r="AL22" i="3"/>
  <c r="BM8" i="3"/>
  <c r="BD37" i="3"/>
  <c r="Y21" i="3"/>
  <c r="V23" i="3"/>
  <c r="AU17" i="3"/>
  <c r="E15" i="3"/>
  <c r="AI7" i="3"/>
  <c r="CH7" i="3"/>
  <c r="CL23" i="3"/>
  <c r="AA8" i="3"/>
  <c r="BN20" i="3"/>
  <c r="AK21" i="3"/>
  <c r="BX45" i="3"/>
  <c r="F37" i="3"/>
  <c r="AF48" i="3"/>
  <c r="W20" i="3"/>
  <c r="J9" i="3"/>
  <c r="H48" i="3"/>
  <c r="AB48" i="3"/>
  <c r="L20" i="3"/>
  <c r="BO12" i="3"/>
  <c r="AN15" i="3"/>
  <c r="AF46" i="3"/>
  <c r="CR16" i="3"/>
  <c r="AM19" i="3"/>
  <c r="BF12" i="3"/>
  <c r="Z33" i="3"/>
  <c r="CG22" i="3"/>
  <c r="CW17" i="3"/>
  <c r="AX7" i="3"/>
  <c r="AR29" i="3"/>
  <c r="E12" i="3"/>
  <c r="D16" i="3"/>
  <c r="AV7" i="3"/>
  <c r="G8" i="3"/>
  <c r="BF17" i="3"/>
  <c r="CB8" i="3"/>
  <c r="BM9" i="3"/>
  <c r="O4" i="3"/>
  <c r="J17" i="3"/>
  <c r="BJ16" i="3"/>
  <c r="AG16" i="3"/>
  <c r="BR45" i="3"/>
  <c r="O15" i="3"/>
  <c r="BR15" i="3"/>
  <c r="BQ13" i="3"/>
  <c r="CR20" i="3"/>
  <c r="H8" i="3"/>
  <c r="BX21" i="3"/>
  <c r="BB33" i="3"/>
  <c r="V15" i="3"/>
  <c r="AJ5" i="3"/>
  <c r="AO13" i="3"/>
  <c r="BV32" i="3"/>
  <c r="CD9" i="3"/>
  <c r="CO15" i="3"/>
  <c r="U22" i="3"/>
  <c r="AD38" i="3"/>
  <c r="AR11" i="3"/>
  <c r="CV32" i="3"/>
  <c r="P12" i="3"/>
  <c r="BK17" i="3"/>
  <c r="AP45" i="3"/>
  <c r="R45" i="3"/>
  <c r="BD16" i="3"/>
  <c r="AB46" i="3"/>
  <c r="BS11" i="3"/>
  <c r="CF32" i="3"/>
  <c r="CB44" i="3"/>
  <c r="AA19" i="3"/>
  <c r="AP5" i="3"/>
  <c r="AX21" i="3"/>
  <c r="CX19" i="3"/>
  <c r="R46" i="3"/>
  <c r="BK13" i="3"/>
  <c r="CT9" i="3"/>
  <c r="AM5" i="3"/>
  <c r="BL13" i="3"/>
  <c r="BV12" i="3"/>
  <c r="AD29" i="3"/>
  <c r="BD13" i="3"/>
  <c r="BL23" i="3"/>
  <c r="AV34" i="3"/>
  <c r="CJ20" i="3"/>
  <c r="N21" i="3"/>
  <c r="BO13" i="3"/>
  <c r="BG4" i="3"/>
  <c r="BN34" i="3"/>
  <c r="J16" i="3"/>
  <c r="AH16" i="3"/>
  <c r="AZ32" i="3"/>
  <c r="CR4" i="3"/>
  <c r="AS13" i="3"/>
  <c r="CU23" i="3"/>
  <c r="AN7" i="3"/>
  <c r="BU13" i="3"/>
  <c r="P19" i="3"/>
  <c r="AQ22" i="3"/>
  <c r="BW17" i="3"/>
  <c r="BX37" i="3"/>
  <c r="J32" i="3"/>
  <c r="AM20" i="3"/>
  <c r="AM13" i="3"/>
  <c r="AU24" i="12" l="1"/>
  <c r="AS24" i="12"/>
  <c r="AQ24" i="12"/>
  <c r="AU23" i="12"/>
  <c r="AS23" i="12"/>
  <c r="AQ23" i="12"/>
  <c r="AU22" i="12"/>
  <c r="AS22" i="12"/>
  <c r="AQ22" i="12"/>
  <c r="AU21" i="12"/>
  <c r="AS21" i="12"/>
  <c r="AQ21" i="12"/>
  <c r="AU20" i="12"/>
  <c r="AS20" i="12"/>
  <c r="AQ20" i="12"/>
  <c r="AU18" i="12"/>
  <c r="AS18" i="12"/>
  <c r="AQ18" i="12"/>
  <c r="AU17" i="12"/>
  <c r="AS17" i="12"/>
  <c r="AQ17" i="12"/>
  <c r="AU16" i="12"/>
  <c r="AS16" i="12"/>
  <c r="AQ16" i="12"/>
  <c r="AU14" i="12"/>
  <c r="AS14" i="12"/>
  <c r="AQ14" i="12"/>
  <c r="AU13" i="12"/>
  <c r="AS13" i="12"/>
  <c r="AQ13" i="12"/>
  <c r="AU12" i="12"/>
  <c r="AS12" i="12"/>
  <c r="AQ12" i="12"/>
  <c r="AU10" i="12"/>
  <c r="AS10" i="12"/>
  <c r="AQ10" i="12"/>
  <c r="AU9" i="12"/>
  <c r="AS9" i="12"/>
  <c r="AQ9" i="12"/>
  <c r="AU8" i="12"/>
  <c r="AS8" i="12"/>
  <c r="AQ8" i="12"/>
  <c r="AU6" i="12"/>
  <c r="AS6" i="12"/>
  <c r="AU5" i="12"/>
  <c r="AS5" i="12"/>
  <c r="AU24" i="10"/>
  <c r="AS24" i="10"/>
  <c r="AQ24" i="10"/>
  <c r="AU23" i="10"/>
  <c r="AS23" i="10"/>
  <c r="AQ23" i="10"/>
  <c r="AU22" i="10"/>
  <c r="AS22" i="10"/>
  <c r="AQ22" i="10"/>
  <c r="AU21" i="10"/>
  <c r="AS21" i="10"/>
  <c r="AQ21" i="10"/>
  <c r="AU20" i="10"/>
  <c r="AS20" i="10"/>
  <c r="AQ20" i="10"/>
  <c r="AU18" i="10"/>
  <c r="AS18" i="10"/>
  <c r="AQ18" i="10"/>
  <c r="AU17" i="10"/>
  <c r="AS17" i="10"/>
  <c r="AQ17" i="10"/>
  <c r="AU16" i="10"/>
  <c r="AS16" i="10"/>
  <c r="AQ16" i="10"/>
  <c r="AU14" i="10"/>
  <c r="AS14" i="10"/>
  <c r="AQ14" i="10"/>
  <c r="AU13" i="10"/>
  <c r="AS13" i="10"/>
  <c r="AQ13" i="10"/>
  <c r="AU12" i="10"/>
  <c r="AS12" i="10"/>
  <c r="AQ12" i="10"/>
  <c r="AU10" i="10"/>
  <c r="AS10" i="10"/>
  <c r="AQ10" i="10"/>
  <c r="AU9" i="10"/>
  <c r="AS9" i="10"/>
  <c r="AQ9" i="10"/>
  <c r="AU8" i="10"/>
  <c r="AS8" i="10"/>
  <c r="AQ8" i="10"/>
  <c r="AU6" i="10"/>
  <c r="AS6" i="10"/>
  <c r="AU5" i="10"/>
  <c r="AS5" i="10"/>
  <c r="AU24" i="8"/>
  <c r="AS24" i="8"/>
  <c r="AQ24" i="8"/>
  <c r="AU23" i="8"/>
  <c r="AS23" i="8"/>
  <c r="AQ23" i="8"/>
  <c r="AU22" i="8"/>
  <c r="AS22" i="8"/>
  <c r="AQ22" i="8"/>
  <c r="AU21" i="8"/>
  <c r="AS21" i="8"/>
  <c r="AQ21" i="8"/>
  <c r="AU20" i="8"/>
  <c r="AS20" i="8"/>
  <c r="AQ20" i="8"/>
  <c r="AU18" i="8"/>
  <c r="AS18" i="8"/>
  <c r="AQ18" i="8"/>
  <c r="AU17" i="8"/>
  <c r="AS17" i="8"/>
  <c r="AQ17" i="8"/>
  <c r="AU16" i="8"/>
  <c r="AS16" i="8"/>
  <c r="AQ16" i="8"/>
  <c r="AU14" i="8"/>
  <c r="AS14" i="8"/>
  <c r="AQ14" i="8"/>
  <c r="AU13" i="8"/>
  <c r="AS13" i="8"/>
  <c r="AQ13" i="8"/>
  <c r="AU12" i="8"/>
  <c r="AS12" i="8"/>
  <c r="AQ12" i="8"/>
  <c r="AU10" i="8"/>
  <c r="AS10" i="8"/>
  <c r="AQ10" i="8"/>
  <c r="AU9" i="8"/>
  <c r="AS9" i="8"/>
  <c r="AQ9" i="8"/>
  <c r="AU8" i="8"/>
  <c r="AS8" i="8"/>
  <c r="AQ8" i="8"/>
  <c r="AU6" i="8"/>
  <c r="AS6" i="8"/>
  <c r="AQ6" i="8"/>
  <c r="AU5" i="8"/>
  <c r="AS5" i="8"/>
  <c r="AQ5" i="8"/>
  <c r="AU24" i="7"/>
  <c r="AS24" i="7"/>
  <c r="AQ24" i="7"/>
  <c r="AU23" i="7"/>
  <c r="AS23" i="7"/>
  <c r="AQ23" i="7"/>
  <c r="AU22" i="7"/>
  <c r="AS22" i="7"/>
  <c r="AQ22" i="7"/>
  <c r="AU21" i="7"/>
  <c r="AS21" i="7"/>
  <c r="AQ21" i="7"/>
  <c r="AU20" i="7"/>
  <c r="AS20" i="7"/>
  <c r="AQ20" i="7"/>
  <c r="AU18" i="7"/>
  <c r="AS18" i="7"/>
  <c r="AQ18" i="7"/>
  <c r="AU17" i="7"/>
  <c r="AS17" i="7"/>
  <c r="AQ17" i="7"/>
  <c r="AU16" i="7"/>
  <c r="AS16" i="7"/>
  <c r="AQ16" i="7"/>
  <c r="AU14" i="7"/>
  <c r="AS14" i="7"/>
  <c r="AQ14" i="7"/>
  <c r="AU13" i="7"/>
  <c r="AS13" i="7"/>
  <c r="AQ13" i="7"/>
  <c r="AU12" i="7"/>
  <c r="AS12" i="7"/>
  <c r="AQ12" i="7"/>
  <c r="AU10" i="7"/>
  <c r="AS10" i="7"/>
  <c r="AQ10" i="7"/>
  <c r="AU9" i="7"/>
  <c r="AS9" i="7"/>
  <c r="AQ9" i="7"/>
  <c r="AU8" i="7"/>
  <c r="AS8" i="7"/>
  <c r="AQ8" i="7"/>
  <c r="AU6" i="7"/>
  <c r="AS6" i="7"/>
  <c r="AQ6" i="7"/>
  <c r="AU5" i="7"/>
  <c r="AS5" i="7"/>
  <c r="AQ5" i="7"/>
  <c r="AU24" i="5"/>
  <c r="AS24" i="5"/>
  <c r="AQ24" i="5"/>
  <c r="AU23" i="5"/>
  <c r="AS23" i="5"/>
  <c r="AQ23" i="5"/>
  <c r="AU22" i="5"/>
  <c r="AS22" i="5"/>
  <c r="AQ22" i="5"/>
  <c r="AU21" i="5"/>
  <c r="AS21" i="5"/>
  <c r="AQ21" i="5"/>
  <c r="AU20" i="5"/>
  <c r="AS20" i="5"/>
  <c r="AQ20" i="5"/>
  <c r="AU18" i="5"/>
  <c r="AS18" i="5"/>
  <c r="AQ18" i="5"/>
  <c r="AU17" i="5"/>
  <c r="AS17" i="5"/>
  <c r="AQ17" i="5"/>
  <c r="AU16" i="5"/>
  <c r="AS16" i="5"/>
  <c r="AQ16" i="5"/>
  <c r="AU14" i="5"/>
  <c r="AS14" i="5"/>
  <c r="AQ14" i="5"/>
  <c r="AU13" i="5"/>
  <c r="AS13" i="5"/>
  <c r="AQ13" i="5"/>
  <c r="AU12" i="5"/>
  <c r="AS12" i="5"/>
  <c r="AQ12" i="5"/>
  <c r="AU10" i="5"/>
  <c r="AS10" i="5"/>
  <c r="AQ10" i="5"/>
  <c r="AU9" i="5"/>
  <c r="AS9" i="5"/>
  <c r="AQ9" i="5"/>
  <c r="AU8" i="5"/>
  <c r="AS8" i="5"/>
  <c r="AQ8" i="5"/>
  <c r="AU6" i="5"/>
  <c r="AS6" i="5"/>
  <c r="AQ6" i="5"/>
  <c r="AU5" i="5"/>
  <c r="AS5" i="5"/>
  <c r="AQ5" i="5"/>
  <c r="AU24" i="2"/>
  <c r="AU23" i="2"/>
  <c r="AU22" i="2"/>
  <c r="AU21" i="2"/>
  <c r="DJ20" i="3" s="1"/>
  <c r="AU20" i="2"/>
  <c r="AU18" i="2"/>
  <c r="AU17" i="2"/>
  <c r="AU16" i="2"/>
  <c r="DJ15" i="3" s="1"/>
  <c r="AU14" i="2"/>
  <c r="AU13" i="2"/>
  <c r="AU12" i="2"/>
  <c r="AU10" i="2"/>
  <c r="DJ9" i="3" s="1"/>
  <c r="AU9" i="2"/>
  <c r="AU8" i="2"/>
  <c r="AU6" i="2"/>
  <c r="AU5" i="2"/>
  <c r="AS24" i="2"/>
  <c r="AS23" i="2"/>
  <c r="AS22" i="2"/>
  <c r="AS21" i="2"/>
  <c r="AS20" i="2"/>
  <c r="AS18" i="2"/>
  <c r="AS17" i="2"/>
  <c r="AS16" i="2"/>
  <c r="AS14" i="2"/>
  <c r="AS13" i="2"/>
  <c r="AS12" i="2"/>
  <c r="AS10" i="2"/>
  <c r="AS9" i="2"/>
  <c r="AS8" i="2"/>
  <c r="AQ24" i="2"/>
  <c r="AQ23" i="2"/>
  <c r="DF22" i="3" s="1"/>
  <c r="AQ22" i="2"/>
  <c r="AQ21" i="2"/>
  <c r="AQ20" i="2"/>
  <c r="AQ18" i="2"/>
  <c r="DF17" i="3" s="1"/>
  <c r="AQ17" i="2"/>
  <c r="AQ16" i="2"/>
  <c r="AQ14" i="2"/>
  <c r="AQ13" i="2"/>
  <c r="DF12" i="3" s="1"/>
  <c r="AQ12" i="2"/>
  <c r="AQ10" i="2"/>
  <c r="AQ9" i="2"/>
  <c r="AQ8" i="2"/>
  <c r="DF7" i="3" s="1"/>
  <c r="AS6" i="2"/>
  <c r="AS5" i="2"/>
  <c r="DH19" i="3"/>
  <c r="DH8" i="3"/>
  <c r="DF8" i="3" l="1"/>
  <c r="DF23" i="3"/>
  <c r="DF13" i="3"/>
  <c r="DJ7" i="3"/>
  <c r="DJ22" i="3"/>
  <c r="DH13" i="3"/>
  <c r="DH23" i="3"/>
  <c r="DH21" i="3"/>
  <c r="DH4" i="3"/>
  <c r="DF19" i="3"/>
  <c r="DJ21" i="3"/>
  <c r="DJ5" i="3"/>
  <c r="DJ16" i="3"/>
  <c r="DF16" i="3"/>
  <c r="DH22" i="3"/>
  <c r="DF21" i="3"/>
  <c r="DJ11" i="3"/>
  <c r="DJ8" i="3"/>
  <c r="DH9" i="3"/>
  <c r="DH15" i="3"/>
  <c r="DH20" i="3"/>
  <c r="DJ4" i="3"/>
  <c r="DH5" i="3"/>
  <c r="DH12" i="3"/>
  <c r="DF20" i="3"/>
  <c r="DF9" i="3"/>
  <c r="DH11" i="3"/>
  <c r="DF15" i="3"/>
  <c r="DH16" i="3"/>
  <c r="DJ17" i="3"/>
  <c r="DJ23" i="3"/>
  <c r="DJ13" i="3"/>
  <c r="DH17" i="3"/>
  <c r="DJ19" i="3"/>
  <c r="DJ12" i="3"/>
  <c r="DF11" i="3"/>
  <c r="DH7" i="3"/>
  <c r="M3" i="12"/>
  <c r="AQ6" i="12" s="1"/>
  <c r="M2" i="12"/>
  <c r="AL144" i="12"/>
  <c r="AU49" i="12" s="1"/>
  <c r="AJ144" i="12"/>
  <c r="AS49" i="12" s="1"/>
  <c r="AH144" i="12"/>
  <c r="AQ49" i="12" s="1"/>
  <c r="AL143" i="12"/>
  <c r="AU48" i="12" s="1"/>
  <c r="AJ143" i="12"/>
  <c r="AS48" i="12" s="1"/>
  <c r="AH143" i="12"/>
  <c r="AQ48" i="12" s="1"/>
  <c r="AL142" i="12"/>
  <c r="AU47" i="12" s="1"/>
  <c r="AJ142" i="12"/>
  <c r="AS47" i="12" s="1"/>
  <c r="AH142" i="12"/>
  <c r="AQ47" i="12" s="1"/>
  <c r="AL141" i="12"/>
  <c r="AU46" i="12" s="1"/>
  <c r="AJ141" i="12"/>
  <c r="AS46" i="12" s="1"/>
  <c r="AH141" i="12"/>
  <c r="AQ46" i="12" s="1"/>
  <c r="AL140" i="12"/>
  <c r="AU45" i="12" s="1"/>
  <c r="AJ140" i="12"/>
  <c r="AS45" i="12" s="1"/>
  <c r="AH140" i="12"/>
  <c r="AQ45" i="12" s="1"/>
  <c r="AL108" i="12"/>
  <c r="AU43" i="12" s="1"/>
  <c r="AJ108" i="12"/>
  <c r="AS43" i="12" s="1"/>
  <c r="AH108" i="12"/>
  <c r="AQ43" i="12" s="1"/>
  <c r="AL107" i="12"/>
  <c r="AU42" i="12" s="1"/>
  <c r="AJ107" i="12"/>
  <c r="AS42" i="12" s="1"/>
  <c r="AH107" i="12"/>
  <c r="AQ42" i="12" s="1"/>
  <c r="AL106" i="12"/>
  <c r="AU41" i="12" s="1"/>
  <c r="AJ106" i="12"/>
  <c r="AS41" i="12" s="1"/>
  <c r="AH106" i="12"/>
  <c r="AQ41" i="12" s="1"/>
  <c r="AL74" i="12"/>
  <c r="AU39" i="12" s="1"/>
  <c r="AJ74" i="12"/>
  <c r="AS39" i="12" s="1"/>
  <c r="AH74" i="12"/>
  <c r="AQ39" i="12" s="1"/>
  <c r="AL73" i="12"/>
  <c r="AU38" i="12" s="1"/>
  <c r="AJ73" i="12"/>
  <c r="AS38" i="12" s="1"/>
  <c r="AH73" i="12"/>
  <c r="AQ38" i="12" s="1"/>
  <c r="AL72" i="12"/>
  <c r="AU37" i="12" s="1"/>
  <c r="AJ72" i="12"/>
  <c r="AS37" i="12" s="1"/>
  <c r="AH72" i="12"/>
  <c r="AQ37" i="12" s="1"/>
  <c r="AL40" i="12"/>
  <c r="AU35" i="12" s="1"/>
  <c r="AJ40" i="12"/>
  <c r="AS35" i="12" s="1"/>
  <c r="AH40" i="12"/>
  <c r="AQ35" i="12" s="1"/>
  <c r="AL39" i="12"/>
  <c r="AU34" i="12" s="1"/>
  <c r="AJ39" i="12"/>
  <c r="AS34" i="12" s="1"/>
  <c r="AH39" i="12"/>
  <c r="AQ34" i="12" s="1"/>
  <c r="AL38" i="12"/>
  <c r="AU33" i="12" s="1"/>
  <c r="AJ38" i="12"/>
  <c r="AS33" i="12" s="1"/>
  <c r="AH38" i="12"/>
  <c r="AQ33" i="12" s="1"/>
  <c r="AJ5" i="12"/>
  <c r="AS31" i="12" s="1"/>
  <c r="M3" i="10"/>
  <c r="AQ6" i="10" s="1"/>
  <c r="M2" i="10"/>
  <c r="AQ5" i="10" s="1"/>
  <c r="M3" i="2"/>
  <c r="AQ6" i="2" s="1"/>
  <c r="M2" i="2"/>
  <c r="AQ5" i="2" s="1"/>
  <c r="AL144" i="10"/>
  <c r="AU49" i="10" s="1"/>
  <c r="AJ144" i="10"/>
  <c r="AS49" i="10" s="1"/>
  <c r="AH144" i="10"/>
  <c r="AQ49" i="10" s="1"/>
  <c r="AL143" i="10"/>
  <c r="AU48" i="10" s="1"/>
  <c r="AJ143" i="10"/>
  <c r="AS48" i="10" s="1"/>
  <c r="AH143" i="10"/>
  <c r="AQ48" i="10" s="1"/>
  <c r="AL142" i="10"/>
  <c r="AU47" i="10" s="1"/>
  <c r="AJ142" i="10"/>
  <c r="AS47" i="10" s="1"/>
  <c r="AH142" i="10"/>
  <c r="AQ47" i="10" s="1"/>
  <c r="AL141" i="10"/>
  <c r="AU46" i="10" s="1"/>
  <c r="AJ141" i="10"/>
  <c r="AS46" i="10" s="1"/>
  <c r="AH141" i="10"/>
  <c r="AQ46" i="10" s="1"/>
  <c r="AL140" i="10"/>
  <c r="AU45" i="10" s="1"/>
  <c r="AJ140" i="10"/>
  <c r="AS45" i="10" s="1"/>
  <c r="AH140" i="10"/>
  <c r="AQ45" i="10" s="1"/>
  <c r="AL108" i="10"/>
  <c r="AU43" i="10" s="1"/>
  <c r="AJ108" i="10"/>
  <c r="AS43" i="10" s="1"/>
  <c r="AH108" i="10"/>
  <c r="AQ43" i="10" s="1"/>
  <c r="AL107" i="10"/>
  <c r="AU42" i="10" s="1"/>
  <c r="AJ107" i="10"/>
  <c r="AS42" i="10" s="1"/>
  <c r="AH107" i="10"/>
  <c r="AQ42" i="10" s="1"/>
  <c r="AL106" i="10"/>
  <c r="AU41" i="10" s="1"/>
  <c r="AJ106" i="10"/>
  <c r="AS41" i="10" s="1"/>
  <c r="AH106" i="10"/>
  <c r="AQ41" i="10" s="1"/>
  <c r="AL74" i="10"/>
  <c r="AU39" i="10" s="1"/>
  <c r="AJ74" i="10"/>
  <c r="AS39" i="10" s="1"/>
  <c r="AH74" i="10"/>
  <c r="AQ39" i="10" s="1"/>
  <c r="AL73" i="10"/>
  <c r="AU38" i="10" s="1"/>
  <c r="AJ73" i="10"/>
  <c r="AS38" i="10" s="1"/>
  <c r="AH73" i="10"/>
  <c r="AQ38" i="10" s="1"/>
  <c r="AL72" i="10"/>
  <c r="AU37" i="10" s="1"/>
  <c r="AJ72" i="10"/>
  <c r="AS37" i="10" s="1"/>
  <c r="AH72" i="10"/>
  <c r="AQ37" i="10" s="1"/>
  <c r="AL40" i="10"/>
  <c r="AU35" i="10" s="1"/>
  <c r="AJ40" i="10"/>
  <c r="AS35" i="10" s="1"/>
  <c r="AH40" i="10"/>
  <c r="AQ35" i="10" s="1"/>
  <c r="AL39" i="10"/>
  <c r="AU34" i="10" s="1"/>
  <c r="AJ39" i="10"/>
  <c r="AS34" i="10" s="1"/>
  <c r="AH39" i="10"/>
  <c r="AQ34" i="10" s="1"/>
  <c r="AL38" i="10"/>
  <c r="AU33" i="10" s="1"/>
  <c r="AJ38" i="10"/>
  <c r="AS33" i="10" s="1"/>
  <c r="AH38" i="10"/>
  <c r="AQ33" i="10" s="1"/>
  <c r="AH5" i="10"/>
  <c r="AQ31" i="10" s="1"/>
  <c r="AL4" i="10"/>
  <c r="AU30" i="10" s="1"/>
  <c r="AL144" i="8"/>
  <c r="AU49" i="8" s="1"/>
  <c r="AJ144" i="8"/>
  <c r="AS49" i="8" s="1"/>
  <c r="AH144" i="8"/>
  <c r="AQ49" i="8" s="1"/>
  <c r="AL143" i="8"/>
  <c r="AU48" i="8" s="1"/>
  <c r="AJ143" i="8"/>
  <c r="AS48" i="8" s="1"/>
  <c r="AH143" i="8"/>
  <c r="AQ48" i="8" s="1"/>
  <c r="AL142" i="8"/>
  <c r="AU47" i="8" s="1"/>
  <c r="AJ142" i="8"/>
  <c r="AS47" i="8" s="1"/>
  <c r="AH142" i="8"/>
  <c r="AQ47" i="8" s="1"/>
  <c r="AL141" i="8"/>
  <c r="AU46" i="8" s="1"/>
  <c r="AJ141" i="8"/>
  <c r="AS46" i="8" s="1"/>
  <c r="AH141" i="8"/>
  <c r="AQ46" i="8" s="1"/>
  <c r="AL140" i="8"/>
  <c r="AU45" i="8" s="1"/>
  <c r="AJ140" i="8"/>
  <c r="AS45" i="8" s="1"/>
  <c r="AH140" i="8"/>
  <c r="AQ45" i="8" s="1"/>
  <c r="AL144" i="7"/>
  <c r="AU49" i="7" s="1"/>
  <c r="AJ144" i="7"/>
  <c r="AS49" i="7" s="1"/>
  <c r="AH144" i="7"/>
  <c r="AQ49" i="7" s="1"/>
  <c r="AL143" i="7"/>
  <c r="AU48" i="7" s="1"/>
  <c r="AJ143" i="7"/>
  <c r="AS48" i="7" s="1"/>
  <c r="AH143" i="7"/>
  <c r="AQ48" i="7" s="1"/>
  <c r="AL142" i="7"/>
  <c r="AU47" i="7" s="1"/>
  <c r="AJ142" i="7"/>
  <c r="AS47" i="7" s="1"/>
  <c r="AH142" i="7"/>
  <c r="AQ47" i="7" s="1"/>
  <c r="AL141" i="7"/>
  <c r="AU46" i="7" s="1"/>
  <c r="AJ141" i="7"/>
  <c r="AS46" i="7" s="1"/>
  <c r="AH141" i="7"/>
  <c r="AQ46" i="7" s="1"/>
  <c r="AL140" i="7"/>
  <c r="AU45" i="7" s="1"/>
  <c r="AJ140" i="7"/>
  <c r="AS45" i="7" s="1"/>
  <c r="AH140" i="7"/>
  <c r="AQ45" i="7" s="1"/>
  <c r="AL144" i="5"/>
  <c r="AU49" i="5" s="1"/>
  <c r="AJ144" i="5"/>
  <c r="AS49" i="5" s="1"/>
  <c r="AH144" i="5"/>
  <c r="AQ49" i="5" s="1"/>
  <c r="AL143" i="5"/>
  <c r="AU48" i="5" s="1"/>
  <c r="AJ143" i="5"/>
  <c r="AS48" i="5" s="1"/>
  <c r="AH143" i="5"/>
  <c r="AQ48" i="5" s="1"/>
  <c r="AL142" i="5"/>
  <c r="AU47" i="5" s="1"/>
  <c r="AJ142" i="5"/>
  <c r="AS47" i="5" s="1"/>
  <c r="AH142" i="5"/>
  <c r="AQ47" i="5" s="1"/>
  <c r="AL141" i="5"/>
  <c r="AU46" i="5" s="1"/>
  <c r="AJ141" i="5"/>
  <c r="AS46" i="5" s="1"/>
  <c r="AH141" i="5"/>
  <c r="AQ46" i="5" s="1"/>
  <c r="AL140" i="5"/>
  <c r="AU45" i="5" s="1"/>
  <c r="AJ140" i="5"/>
  <c r="AS45" i="5" s="1"/>
  <c r="AH140" i="5"/>
  <c r="AQ45" i="5" s="1"/>
  <c r="AL108" i="8"/>
  <c r="AU43" i="8" s="1"/>
  <c r="AJ108" i="8"/>
  <c r="AS43" i="8" s="1"/>
  <c r="AH108" i="8"/>
  <c r="AQ43" i="8" s="1"/>
  <c r="AL107" i="8"/>
  <c r="AU42" i="8" s="1"/>
  <c r="AJ107" i="8"/>
  <c r="AS42" i="8" s="1"/>
  <c r="AH107" i="8"/>
  <c r="AQ42" i="8" s="1"/>
  <c r="AL106" i="8"/>
  <c r="AU41" i="8" s="1"/>
  <c r="AJ106" i="8"/>
  <c r="AS41" i="8" s="1"/>
  <c r="AH106" i="8"/>
  <c r="AQ41" i="8" s="1"/>
  <c r="AL108" i="7"/>
  <c r="AU43" i="7" s="1"/>
  <c r="AJ108" i="7"/>
  <c r="AS43" i="7" s="1"/>
  <c r="AH108" i="7"/>
  <c r="AQ43" i="7" s="1"/>
  <c r="AL107" i="7"/>
  <c r="AU42" i="7" s="1"/>
  <c r="AJ107" i="7"/>
  <c r="AS42" i="7" s="1"/>
  <c r="AH107" i="7"/>
  <c r="AQ42" i="7" s="1"/>
  <c r="AL106" i="7"/>
  <c r="AU41" i="7" s="1"/>
  <c r="AJ106" i="7"/>
  <c r="AS41" i="7" s="1"/>
  <c r="AH106" i="7"/>
  <c r="AQ41" i="7" s="1"/>
  <c r="AL108" i="5"/>
  <c r="AU43" i="5" s="1"/>
  <c r="AJ108" i="5"/>
  <c r="AS43" i="5" s="1"/>
  <c r="AH108" i="5"/>
  <c r="AQ43" i="5" s="1"/>
  <c r="AL107" i="5"/>
  <c r="AU42" i="5" s="1"/>
  <c r="AJ107" i="5"/>
  <c r="AS42" i="5" s="1"/>
  <c r="AH107" i="5"/>
  <c r="AQ42" i="5" s="1"/>
  <c r="AL106" i="5"/>
  <c r="AU41" i="5" s="1"/>
  <c r="AJ106" i="5"/>
  <c r="AS41" i="5" s="1"/>
  <c r="AH106" i="5"/>
  <c r="AQ41" i="5" s="1"/>
  <c r="AL74" i="8"/>
  <c r="AU39" i="8" s="1"/>
  <c r="AJ74" i="8"/>
  <c r="AS39" i="8" s="1"/>
  <c r="AH74" i="8"/>
  <c r="AQ39" i="8" s="1"/>
  <c r="AL73" i="8"/>
  <c r="AU38" i="8" s="1"/>
  <c r="AJ73" i="8"/>
  <c r="AS38" i="8" s="1"/>
  <c r="AH73" i="8"/>
  <c r="AQ38" i="8" s="1"/>
  <c r="AL72" i="8"/>
  <c r="AU37" i="8" s="1"/>
  <c r="AJ72" i="8"/>
  <c r="AS37" i="8" s="1"/>
  <c r="AH72" i="8"/>
  <c r="AQ37" i="8" s="1"/>
  <c r="AL74" i="7"/>
  <c r="AU39" i="7" s="1"/>
  <c r="AJ74" i="7"/>
  <c r="AS39" i="7" s="1"/>
  <c r="AH74" i="7"/>
  <c r="AQ39" i="7" s="1"/>
  <c r="AL73" i="7"/>
  <c r="AU38" i="7" s="1"/>
  <c r="AJ73" i="7"/>
  <c r="AS38" i="7" s="1"/>
  <c r="AH73" i="7"/>
  <c r="AQ38" i="7" s="1"/>
  <c r="AL72" i="7"/>
  <c r="AU37" i="7" s="1"/>
  <c r="AJ72" i="7"/>
  <c r="AS37" i="7" s="1"/>
  <c r="AH72" i="7"/>
  <c r="AQ37" i="7" s="1"/>
  <c r="AL74" i="5"/>
  <c r="AU39" i="5" s="1"/>
  <c r="AJ74" i="5"/>
  <c r="AS39" i="5" s="1"/>
  <c r="AH74" i="5"/>
  <c r="AQ39" i="5" s="1"/>
  <c r="AL73" i="5"/>
  <c r="AU38" i="5" s="1"/>
  <c r="AJ73" i="5"/>
  <c r="AS38" i="5" s="1"/>
  <c r="AH73" i="5"/>
  <c r="AQ38" i="5" s="1"/>
  <c r="AL72" i="5"/>
  <c r="AU37" i="5" s="1"/>
  <c r="AJ72" i="5"/>
  <c r="AS37" i="5" s="1"/>
  <c r="AH72" i="5"/>
  <c r="AQ37" i="5" s="1"/>
  <c r="AL5" i="8"/>
  <c r="AU31" i="8" s="1"/>
  <c r="AJ5" i="8"/>
  <c r="AS31" i="8" s="1"/>
  <c r="AH5" i="8"/>
  <c r="AQ31" i="8" s="1"/>
  <c r="AL4" i="8"/>
  <c r="AU30" i="8" s="1"/>
  <c r="AJ4" i="8"/>
  <c r="AS30" i="8" s="1"/>
  <c r="AH4" i="8"/>
  <c r="AQ30" i="8" s="1"/>
  <c r="AL5" i="7"/>
  <c r="AU31" i="7" s="1"/>
  <c r="AJ5" i="7"/>
  <c r="AS31" i="7" s="1"/>
  <c r="AH5" i="7"/>
  <c r="AQ31" i="7" s="1"/>
  <c r="AL4" i="7"/>
  <c r="AU30" i="7" s="1"/>
  <c r="AJ4" i="7"/>
  <c r="AS30" i="7" s="1"/>
  <c r="AH4" i="7"/>
  <c r="AQ30" i="7" s="1"/>
  <c r="AL40" i="8"/>
  <c r="AU35" i="8" s="1"/>
  <c r="AJ40" i="8"/>
  <c r="AS35" i="8" s="1"/>
  <c r="AH40" i="8"/>
  <c r="AQ35" i="8" s="1"/>
  <c r="AL39" i="8"/>
  <c r="AU34" i="8" s="1"/>
  <c r="AJ39" i="8"/>
  <c r="AS34" i="8" s="1"/>
  <c r="AH39" i="8"/>
  <c r="AQ34" i="8" s="1"/>
  <c r="AL38" i="8"/>
  <c r="AU33" i="8" s="1"/>
  <c r="AJ38" i="8"/>
  <c r="AS33" i="8" s="1"/>
  <c r="AH38" i="8"/>
  <c r="AQ33" i="8" s="1"/>
  <c r="AL40" i="7"/>
  <c r="AU35" i="7" s="1"/>
  <c r="AJ40" i="7"/>
  <c r="AS35" i="7" s="1"/>
  <c r="AH40" i="7"/>
  <c r="AQ35" i="7" s="1"/>
  <c r="AL39" i="7"/>
  <c r="AU34" i="7" s="1"/>
  <c r="AJ39" i="7"/>
  <c r="AS34" i="7" s="1"/>
  <c r="AH39" i="7"/>
  <c r="AQ34" i="7" s="1"/>
  <c r="AL38" i="7"/>
  <c r="AU33" i="7" s="1"/>
  <c r="AJ38" i="7"/>
  <c r="AS33" i="7" s="1"/>
  <c r="AH38" i="7"/>
  <c r="AQ33" i="7" s="1"/>
  <c r="AL40" i="5"/>
  <c r="AU35" i="5" s="1"/>
  <c r="AJ40" i="5"/>
  <c r="AS35" i="5" s="1"/>
  <c r="AH40" i="5"/>
  <c r="AQ35" i="5" s="1"/>
  <c r="AL39" i="5"/>
  <c r="AU34" i="5" s="1"/>
  <c r="AJ39" i="5"/>
  <c r="AS34" i="5" s="1"/>
  <c r="AH39" i="5"/>
  <c r="AQ34" i="5" s="1"/>
  <c r="AL38" i="5"/>
  <c r="AU33" i="5" s="1"/>
  <c r="AJ38" i="5"/>
  <c r="AS33" i="5" s="1"/>
  <c r="AH38" i="5"/>
  <c r="AQ33" i="5" s="1"/>
  <c r="AL5" i="5"/>
  <c r="AU31" i="5" s="1"/>
  <c r="AL4" i="5"/>
  <c r="AU30" i="5" s="1"/>
  <c r="AJ5" i="5"/>
  <c r="AS31" i="5" s="1"/>
  <c r="AJ4" i="5"/>
  <c r="AS30" i="5" s="1"/>
  <c r="AH5" i="5"/>
  <c r="AQ31" i="5" s="1"/>
  <c r="AH4" i="5"/>
  <c r="AQ30" i="5" s="1"/>
  <c r="AH4" i="2" l="1"/>
  <c r="AQ30" i="2" s="1"/>
  <c r="AH5" i="2"/>
  <c r="AQ31" i="2" s="1"/>
  <c r="AH4" i="10"/>
  <c r="AQ30" i="10" s="1"/>
  <c r="AJ5" i="10"/>
  <c r="AS31" i="10" s="1"/>
  <c r="DH30" i="3" s="1"/>
  <c r="AJ5" i="2"/>
  <c r="AS31" i="2" s="1"/>
  <c r="AJ4" i="10"/>
  <c r="AS30" i="10" s="1"/>
  <c r="AL5" i="10"/>
  <c r="AU31" i="10" s="1"/>
  <c r="AL5" i="2"/>
  <c r="AU31" i="2" s="1"/>
  <c r="DJ30" i="3" s="1"/>
  <c r="AJ4" i="2"/>
  <c r="AS30" i="2" s="1"/>
  <c r="DF5" i="3"/>
  <c r="AL4" i="2"/>
  <c r="AU30" i="2" s="1"/>
  <c r="AH5" i="12"/>
  <c r="AQ31" i="12" s="1"/>
  <c r="DF30" i="3" s="1"/>
  <c r="AL4" i="12"/>
  <c r="AU30" i="12" s="1"/>
  <c r="AQ5" i="12"/>
  <c r="DF4" i="3" s="1"/>
  <c r="AH4" i="12"/>
  <c r="AQ30" i="12" s="1"/>
  <c r="AJ4" i="12"/>
  <c r="AS30" i="12" s="1"/>
  <c r="AL5" i="12"/>
  <c r="AU31" i="12" s="1"/>
  <c r="AL144" i="2"/>
  <c r="AU49" i="2" s="1"/>
  <c r="DJ48" i="3" s="1"/>
  <c r="AL143" i="2"/>
  <c r="AU48" i="2" s="1"/>
  <c r="DJ47" i="3" s="1"/>
  <c r="AL142" i="2"/>
  <c r="AU47" i="2" s="1"/>
  <c r="DJ46" i="3" s="1"/>
  <c r="AL141" i="2"/>
  <c r="AU46" i="2" s="1"/>
  <c r="DJ45" i="3" s="1"/>
  <c r="AL140" i="2"/>
  <c r="AU45" i="2" s="1"/>
  <c r="DJ44" i="3" s="1"/>
  <c r="AJ144" i="2"/>
  <c r="AS49" i="2" s="1"/>
  <c r="DH48" i="3" s="1"/>
  <c r="AJ143" i="2"/>
  <c r="AS48" i="2" s="1"/>
  <c r="DH47" i="3" s="1"/>
  <c r="AJ142" i="2"/>
  <c r="AS47" i="2" s="1"/>
  <c r="DH46" i="3" s="1"/>
  <c r="AJ141" i="2"/>
  <c r="AS46" i="2" s="1"/>
  <c r="DH45" i="3" s="1"/>
  <c r="AJ140" i="2"/>
  <c r="AS45" i="2" s="1"/>
  <c r="DH44" i="3" s="1"/>
  <c r="AH144" i="2"/>
  <c r="AQ49" i="2" s="1"/>
  <c r="DF48" i="3" s="1"/>
  <c r="AH143" i="2"/>
  <c r="AQ48" i="2" s="1"/>
  <c r="DF47" i="3" s="1"/>
  <c r="AH142" i="2"/>
  <c r="AQ47" i="2" s="1"/>
  <c r="DF46" i="3" s="1"/>
  <c r="AH141" i="2"/>
  <c r="AQ46" i="2" s="1"/>
  <c r="DF45" i="3" s="1"/>
  <c r="AH140" i="2"/>
  <c r="AQ45" i="2" s="1"/>
  <c r="DF44" i="3" s="1"/>
  <c r="AL108" i="2"/>
  <c r="AU43" i="2" s="1"/>
  <c r="DJ42" i="3" s="1"/>
  <c r="AL107" i="2"/>
  <c r="AU42" i="2" s="1"/>
  <c r="DJ41" i="3" s="1"/>
  <c r="AL106" i="2"/>
  <c r="AU41" i="2" s="1"/>
  <c r="DJ40" i="3" s="1"/>
  <c r="AJ108" i="2"/>
  <c r="AS43" i="2" s="1"/>
  <c r="DH42" i="3" s="1"/>
  <c r="AJ107" i="2"/>
  <c r="AS42" i="2" s="1"/>
  <c r="DH41" i="3" s="1"/>
  <c r="AJ106" i="2"/>
  <c r="AS41" i="2" s="1"/>
  <c r="DH40" i="3" s="1"/>
  <c r="AH108" i="2"/>
  <c r="AQ43" i="2" s="1"/>
  <c r="DF42" i="3" s="1"/>
  <c r="AH107" i="2"/>
  <c r="AQ42" i="2" s="1"/>
  <c r="DF41" i="3" s="1"/>
  <c r="AH106" i="2"/>
  <c r="AQ41" i="2" s="1"/>
  <c r="DF40" i="3" s="1"/>
  <c r="AL74" i="2"/>
  <c r="AU39" i="2" s="1"/>
  <c r="DJ38" i="3" s="1"/>
  <c r="AL73" i="2"/>
  <c r="AU38" i="2" s="1"/>
  <c r="DJ37" i="3" s="1"/>
  <c r="AL72" i="2"/>
  <c r="AU37" i="2" s="1"/>
  <c r="DJ36" i="3" s="1"/>
  <c r="AJ74" i="2"/>
  <c r="AS39" i="2" s="1"/>
  <c r="DH38" i="3" s="1"/>
  <c r="AJ73" i="2"/>
  <c r="AS38" i="2" s="1"/>
  <c r="DH37" i="3" s="1"/>
  <c r="AJ72" i="2"/>
  <c r="AS37" i="2" s="1"/>
  <c r="DH36" i="3" s="1"/>
  <c r="AH74" i="2"/>
  <c r="AQ39" i="2" s="1"/>
  <c r="DF38" i="3" s="1"/>
  <c r="AH73" i="2"/>
  <c r="AQ38" i="2" s="1"/>
  <c r="DF37" i="3" s="1"/>
  <c r="AH72" i="2"/>
  <c r="AQ37" i="2" s="1"/>
  <c r="DF36" i="3" s="1"/>
  <c r="AL40" i="2"/>
  <c r="AU35" i="2" s="1"/>
  <c r="DJ34" i="3" s="1"/>
  <c r="AL39" i="2"/>
  <c r="AU34" i="2" s="1"/>
  <c r="DJ33" i="3" s="1"/>
  <c r="AL38" i="2"/>
  <c r="AU33" i="2" s="1"/>
  <c r="DJ32" i="3" s="1"/>
  <c r="AJ40" i="2"/>
  <c r="AS35" i="2" s="1"/>
  <c r="DH34" i="3" s="1"/>
  <c r="AJ39" i="2"/>
  <c r="AS34" i="2" s="1"/>
  <c r="DH33" i="3" s="1"/>
  <c r="AJ38" i="2"/>
  <c r="AS33" i="2" s="1"/>
  <c r="DH32" i="3" s="1"/>
  <c r="AH40" i="2"/>
  <c r="AQ35" i="2" s="1"/>
  <c r="DF34" i="3" s="1"/>
  <c r="AH39" i="2"/>
  <c r="AQ34" i="2" s="1"/>
  <c r="DF33" i="3" s="1"/>
  <c r="AH38" i="2"/>
  <c r="AQ33" i="2" s="1"/>
  <c r="DF32" i="3" s="1"/>
  <c r="DF29" i="3" l="1"/>
  <c r="DJ29" i="3"/>
  <c r="DH29" i="3"/>
  <c r="F5" i="1" l="1"/>
  <c r="B5" i="1"/>
  <c r="D5" i="1"/>
  <c r="D6" i="1"/>
  <c r="B6" i="1"/>
  <c r="F6" i="1"/>
  <c r="C5" i="1"/>
  <c r="E5" i="1"/>
  <c r="G5" i="1"/>
  <c r="C6" i="1"/>
  <c r="E6" i="1"/>
  <c r="G6" i="1"/>
  <c r="C8" i="1"/>
  <c r="K14" i="1" s="1"/>
  <c r="E8" i="1"/>
  <c r="M14" i="1" s="1"/>
  <c r="G8" i="1"/>
  <c r="O14" i="1" s="1"/>
  <c r="C9" i="1"/>
  <c r="K19" i="1" s="1"/>
  <c r="E9" i="1"/>
  <c r="M19" i="1" s="1"/>
  <c r="G9" i="1"/>
  <c r="O19" i="1" s="1"/>
  <c r="C10" i="1"/>
  <c r="K7" i="1" s="1"/>
  <c r="E10" i="1"/>
  <c r="M7" i="1" s="1"/>
  <c r="G10" i="1"/>
  <c r="O7" i="1" s="1"/>
  <c r="C12" i="1"/>
  <c r="K17" i="1" s="1"/>
  <c r="E12" i="1"/>
  <c r="M17" i="1" s="1"/>
  <c r="G12" i="1"/>
  <c r="O17" i="1" s="1"/>
  <c r="C13" i="1"/>
  <c r="K18" i="1" s="1"/>
  <c r="E13" i="1"/>
  <c r="M18" i="1" s="1"/>
  <c r="G13" i="1"/>
  <c r="O18" i="1" s="1"/>
  <c r="C14" i="1"/>
  <c r="K13" i="1" s="1"/>
  <c r="E14" i="1"/>
  <c r="M13" i="1" s="1"/>
  <c r="G14" i="1"/>
  <c r="O13" i="1" s="1"/>
  <c r="C16" i="1"/>
  <c r="K5" i="1" s="1"/>
  <c r="E16" i="1"/>
  <c r="M5" i="1" s="1"/>
  <c r="G16" i="1"/>
  <c r="O5" i="1" s="1"/>
  <c r="C17" i="1"/>
  <c r="K11" i="1" s="1"/>
  <c r="E17" i="1"/>
  <c r="M11" i="1" s="1"/>
  <c r="G17" i="1"/>
  <c r="O11" i="1" s="1"/>
  <c r="C18" i="1"/>
  <c r="K16" i="1" s="1"/>
  <c r="E18" i="1"/>
  <c r="M16" i="1" s="1"/>
  <c r="G18" i="1"/>
  <c r="O16" i="1" s="1"/>
  <c r="C20" i="1"/>
  <c r="K8" i="1" s="1"/>
  <c r="E20" i="1"/>
  <c r="M8" i="1" s="1"/>
  <c r="G20" i="1"/>
  <c r="O8" i="1" s="1"/>
  <c r="C21" i="1"/>
  <c r="E21" i="1"/>
  <c r="G21" i="1"/>
  <c r="C22" i="1"/>
  <c r="K9" i="1" s="1"/>
  <c r="E22" i="1"/>
  <c r="M9" i="1" s="1"/>
  <c r="G22" i="1"/>
  <c r="O9" i="1" s="1"/>
  <c r="C23" i="1"/>
  <c r="K6" i="1" s="1"/>
  <c r="E23" i="1"/>
  <c r="M6" i="1" s="1"/>
  <c r="G23" i="1"/>
  <c r="O6" i="1" s="1"/>
  <c r="C24" i="1"/>
  <c r="K15" i="1" s="1"/>
  <c r="E24" i="1"/>
  <c r="M15" i="1" s="1"/>
  <c r="G24" i="1"/>
  <c r="O15" i="1" s="1"/>
  <c r="B30" i="1" l="1"/>
  <c r="B31" i="1"/>
  <c r="F31" i="1"/>
  <c r="D31" i="1"/>
  <c r="F30" i="1"/>
  <c r="D30" i="1"/>
  <c r="B12" i="1"/>
  <c r="J17" i="1" s="1"/>
  <c r="B17" i="1"/>
  <c r="J11" i="1" s="1"/>
  <c r="B22" i="1"/>
  <c r="J9" i="1" s="1"/>
  <c r="D9" i="1"/>
  <c r="D14" i="1"/>
  <c r="D20" i="1"/>
  <c r="D24" i="1"/>
  <c r="F12" i="1"/>
  <c r="F17" i="1"/>
  <c r="F22" i="1"/>
  <c r="B23" i="1"/>
  <c r="J6" i="1" s="1"/>
  <c r="D21" i="1"/>
  <c r="F13" i="1"/>
  <c r="B13" i="1"/>
  <c r="J18" i="1" s="1"/>
  <c r="D10" i="1"/>
  <c r="D16" i="1"/>
  <c r="F8" i="1"/>
  <c r="F18" i="1"/>
  <c r="F23" i="1"/>
  <c r="B14" i="1"/>
  <c r="J13" i="1" s="1"/>
  <c r="B24" i="1"/>
  <c r="J15" i="1" s="1"/>
  <c r="D17" i="1"/>
  <c r="D22" i="1"/>
  <c r="F9" i="1"/>
  <c r="F14" i="1"/>
  <c r="F20" i="1"/>
  <c r="F24" i="1"/>
  <c r="B10" i="1"/>
  <c r="J7" i="1" s="1"/>
  <c r="B8" i="1"/>
  <c r="J14" i="1" s="1"/>
  <c r="B20" i="1"/>
  <c r="J8" i="1" s="1"/>
  <c r="D12" i="1"/>
  <c r="B9" i="1"/>
  <c r="J19" i="1" s="1"/>
  <c r="B16" i="1"/>
  <c r="J5" i="1" s="1"/>
  <c r="B21" i="1"/>
  <c r="D8" i="1"/>
  <c r="D13" i="1"/>
  <c r="D18" i="1"/>
  <c r="D23" i="1"/>
  <c r="F10" i="1"/>
  <c r="F16" i="1"/>
  <c r="F21" i="1"/>
  <c r="B18" i="1"/>
  <c r="J16" i="1" s="1"/>
  <c r="L11" i="1" l="1"/>
  <c r="B42" i="1"/>
  <c r="J36" i="1" s="1"/>
  <c r="N5" i="1"/>
  <c r="D41" i="1"/>
  <c r="L30" i="1" s="1"/>
  <c r="F41" i="1"/>
  <c r="N30" i="1" s="1"/>
  <c r="L18" i="1"/>
  <c r="B38" i="1"/>
  <c r="J43" i="1" s="1"/>
  <c r="N19" i="1"/>
  <c r="F34" i="1"/>
  <c r="N44" i="1" s="1"/>
  <c r="D34" i="1"/>
  <c r="L44" i="1" s="1"/>
  <c r="L5" i="1"/>
  <c r="B41" i="1"/>
  <c r="J30" i="1" s="1"/>
  <c r="B46" i="1"/>
  <c r="N17" i="1"/>
  <c r="F37" i="1"/>
  <c r="N42" i="1" s="1"/>
  <c r="D37" i="1"/>
  <c r="L42" i="1" s="1"/>
  <c r="L19" i="1"/>
  <c r="B34" i="1"/>
  <c r="J44" i="1" s="1"/>
  <c r="N7" i="1"/>
  <c r="D35" i="1"/>
  <c r="L32" i="1" s="1"/>
  <c r="F35" i="1"/>
  <c r="N32" i="1" s="1"/>
  <c r="L14" i="1"/>
  <c r="B33" i="1"/>
  <c r="J39" i="1" s="1"/>
  <c r="L17" i="1"/>
  <c r="B37" i="1"/>
  <c r="J42" i="1" s="1"/>
  <c r="N15" i="1"/>
  <c r="F49" i="1"/>
  <c r="N40" i="1" s="1"/>
  <c r="D49" i="1"/>
  <c r="L40" i="1" s="1"/>
  <c r="L9" i="1"/>
  <c r="B47" i="1"/>
  <c r="J34" i="1" s="1"/>
  <c r="N6" i="1"/>
  <c r="D48" i="1"/>
  <c r="L31" i="1" s="1"/>
  <c r="F48" i="1"/>
  <c r="N31" i="1" s="1"/>
  <c r="L7" i="1"/>
  <c r="B35" i="1"/>
  <c r="J32" i="1" s="1"/>
  <c r="L15" i="1"/>
  <c r="B49" i="1"/>
  <c r="J40" i="1" s="1"/>
  <c r="L6" i="1"/>
  <c r="B48" i="1"/>
  <c r="J31" i="1" s="1"/>
  <c r="N8" i="1"/>
  <c r="F45" i="1"/>
  <c r="N33" i="1" s="1"/>
  <c r="D45" i="1"/>
  <c r="L33" i="1" s="1"/>
  <c r="N16" i="1"/>
  <c r="D43" i="1"/>
  <c r="L41" i="1" s="1"/>
  <c r="F43" i="1"/>
  <c r="N41" i="1" s="1"/>
  <c r="N9" i="1"/>
  <c r="D47" i="1"/>
  <c r="L34" i="1" s="1"/>
  <c r="F47" i="1"/>
  <c r="N34" i="1" s="1"/>
  <c r="L8" i="1"/>
  <c r="B45" i="1"/>
  <c r="J33" i="1" s="1"/>
  <c r="F46" i="1"/>
  <c r="D46" i="1"/>
  <c r="L16" i="1"/>
  <c r="B43" i="1"/>
  <c r="J41" i="1" s="1"/>
  <c r="N13" i="1"/>
  <c r="F39" i="1"/>
  <c r="N38" i="1" s="1"/>
  <c r="D39" i="1"/>
  <c r="L38" i="1" s="1"/>
  <c r="N14" i="1"/>
  <c r="D33" i="1"/>
  <c r="L39" i="1" s="1"/>
  <c r="F33" i="1"/>
  <c r="N39" i="1" s="1"/>
  <c r="N18" i="1"/>
  <c r="D38" i="1"/>
  <c r="L43" i="1" s="1"/>
  <c r="F38" i="1"/>
  <c r="N43" i="1" s="1"/>
  <c r="N11" i="1"/>
  <c r="D42" i="1"/>
  <c r="L36" i="1" s="1"/>
  <c r="F42" i="1"/>
  <c r="N36" i="1" s="1"/>
  <c r="L13" i="1"/>
  <c r="B39" i="1"/>
  <c r="J38" i="1" s="1"/>
</calcChain>
</file>

<file path=xl/sharedStrings.xml><?xml version="1.0" encoding="utf-8"?>
<sst xmlns="http://schemas.openxmlformats.org/spreadsheetml/2006/main" count="56003" uniqueCount="405">
  <si>
    <t>EEA ID#</t>
  </si>
  <si>
    <t>Client ID</t>
  </si>
  <si>
    <t>Sample Type</t>
  </si>
  <si>
    <t>Collected</t>
  </si>
  <si>
    <t>Received</t>
  </si>
  <si>
    <t>Extracted</t>
  </si>
  <si>
    <t>Analyzed</t>
  </si>
  <si>
    <t>Method</t>
  </si>
  <si>
    <t>Analyte</t>
  </si>
  <si>
    <t>CAS Number</t>
  </si>
  <si>
    <t>Matrix</t>
  </si>
  <si>
    <t>Result Flag</t>
  </si>
  <si>
    <t>Result</t>
  </si>
  <si>
    <t>Units</t>
  </si>
  <si>
    <t>MRL</t>
  </si>
  <si>
    <t>Dil Factor</t>
  </si>
  <si>
    <t>DBF-I</t>
  </si>
  <si>
    <t>Field Sample</t>
  </si>
  <si>
    <t>Modified 1623</t>
  </si>
  <si>
    <t>Cryptosporidium</t>
  </si>
  <si>
    <t>N/A</t>
  </si>
  <si>
    <t>WW</t>
  </si>
  <si>
    <t>=</t>
  </si>
  <si>
    <t>Giardia</t>
  </si>
  <si>
    <t>DBF-E</t>
  </si>
  <si>
    <t>DW</t>
  </si>
  <si>
    <t>&lt;</t>
  </si>
  <si>
    <t>oocysts/100L</t>
  </si>
  <si>
    <t>cysts/100L</t>
  </si>
  <si>
    <t>Final</t>
  </si>
  <si>
    <t>LC/MS/MS</t>
  </si>
  <si>
    <t>Acesulfame-K</t>
  </si>
  <si>
    <t>55589-62-3</t>
  </si>
  <si>
    <t>ng/L</t>
  </si>
  <si>
    <t>Acetaminophen</t>
  </si>
  <si>
    <t>103-90-2</t>
  </si>
  <si>
    <t>Albuterol</t>
  </si>
  <si>
    <t>18559-94-9</t>
  </si>
  <si>
    <t>Amoxicillin</t>
  </si>
  <si>
    <t>26787-78-0</t>
  </si>
  <si>
    <t>4-Androstene-3,17-dione</t>
  </si>
  <si>
    <t>63-05-8</t>
  </si>
  <si>
    <t>Antipyrine</t>
  </si>
  <si>
    <t>60-80-0</t>
  </si>
  <si>
    <t>Atenolol</t>
  </si>
  <si>
    <t>29122-68-7</t>
  </si>
  <si>
    <t>Atrazine</t>
  </si>
  <si>
    <t>1912-24-9</t>
  </si>
  <si>
    <t>Azithromycin</t>
  </si>
  <si>
    <t>83905-01-5</t>
  </si>
  <si>
    <t>Bendroflumethiazide</t>
  </si>
  <si>
    <t>74-48-3</t>
  </si>
  <si>
    <t>Bezafibrate</t>
  </si>
  <si>
    <t>41859-67-0</t>
  </si>
  <si>
    <t>Bisphenol A</t>
  </si>
  <si>
    <t>80-05-7</t>
  </si>
  <si>
    <t>Bromacil</t>
  </si>
  <si>
    <t>314-40-9</t>
  </si>
  <si>
    <t>Butalbital</t>
  </si>
  <si>
    <t>77-26-9</t>
  </si>
  <si>
    <t>Butylparaben</t>
  </si>
  <si>
    <t>94-26-8</t>
  </si>
  <si>
    <t>Caffeine</t>
  </si>
  <si>
    <t>58-08-2</t>
  </si>
  <si>
    <t>Carbadox</t>
  </si>
  <si>
    <t>Carbamazepine</t>
  </si>
  <si>
    <t>298-46-4</t>
  </si>
  <si>
    <t>Carisoprodol</t>
  </si>
  <si>
    <t>78-44-4</t>
  </si>
  <si>
    <t>Chloramphenicol</t>
  </si>
  <si>
    <t>56-75-7</t>
  </si>
  <si>
    <t>Chloridazon</t>
  </si>
  <si>
    <t>1698-60-8</t>
  </si>
  <si>
    <t>Chlorotoluron</t>
  </si>
  <si>
    <t>15545-48-9</t>
  </si>
  <si>
    <t>Cimetidine</t>
  </si>
  <si>
    <t>51481-61-9</t>
  </si>
  <si>
    <t>Clofibric acid</t>
  </si>
  <si>
    <t>882-09-7</t>
  </si>
  <si>
    <t>Cotinine</t>
  </si>
  <si>
    <t>486-56-6</t>
  </si>
  <si>
    <t>Cyanazine</t>
  </si>
  <si>
    <t>21725-46-2</t>
  </si>
  <si>
    <t>2,4-D</t>
  </si>
  <si>
    <t>94-75-7</t>
  </si>
  <si>
    <t>DEET</t>
  </si>
  <si>
    <t>134-62-3</t>
  </si>
  <si>
    <t>Dehydronifedipine</t>
  </si>
  <si>
    <t>67035-22-7</t>
  </si>
  <si>
    <t>Desethylatrazine</t>
  </si>
  <si>
    <t>6190-65-4</t>
  </si>
  <si>
    <t>Desisopropylatrazine</t>
  </si>
  <si>
    <t>1007-28-9</t>
  </si>
  <si>
    <t>Diaminochlorotriazine</t>
  </si>
  <si>
    <t>3397-62-4</t>
  </si>
  <si>
    <t>Diazepam</t>
  </si>
  <si>
    <t>439-14-5</t>
  </si>
  <si>
    <t>Diclofenac</t>
  </si>
  <si>
    <t>15307-86-5</t>
  </si>
  <si>
    <t>Dilantin</t>
  </si>
  <si>
    <t>57-41-0</t>
  </si>
  <si>
    <t>Diltiazem</t>
  </si>
  <si>
    <t>42399-41-7</t>
  </si>
  <si>
    <t>1,7-Dimethylxanthine</t>
  </si>
  <si>
    <t>611-59-6</t>
  </si>
  <si>
    <t>Diuron</t>
  </si>
  <si>
    <t>330-54-1</t>
  </si>
  <si>
    <t>Erythromycin</t>
  </si>
  <si>
    <t>114-07-8</t>
  </si>
  <si>
    <t>17beta-Estradiol</t>
  </si>
  <si>
    <t>50-28-2</t>
  </si>
  <si>
    <t>Estriol</t>
  </si>
  <si>
    <t>50-27-1</t>
  </si>
  <si>
    <t>Estrone</t>
  </si>
  <si>
    <t>53-16-7</t>
  </si>
  <si>
    <t>Ethylparaben</t>
  </si>
  <si>
    <t>120-47-8</t>
  </si>
  <si>
    <t>17alpha-Ethynyl estradiol</t>
  </si>
  <si>
    <t>57-63-6</t>
  </si>
  <si>
    <t>Flumequine</t>
  </si>
  <si>
    <t>42835-25-6</t>
  </si>
  <si>
    <t>Fluoxetine (Prozac)</t>
  </si>
  <si>
    <t>59333-67-4</t>
  </si>
  <si>
    <t>Gemfibrozil</t>
  </si>
  <si>
    <t>25812-30-0</t>
  </si>
  <si>
    <t>Ibuprofen</t>
  </si>
  <si>
    <t>15687-27-1</t>
  </si>
  <si>
    <t>Iohexal</t>
  </si>
  <si>
    <t>66108-95-0</t>
  </si>
  <si>
    <t>Iopromide</t>
  </si>
  <si>
    <t>73334-07-3</t>
  </si>
  <si>
    <t>Isobutylparaben</t>
  </si>
  <si>
    <t>Isoproturon</t>
  </si>
  <si>
    <t>34123-59-6</t>
  </si>
  <si>
    <t>Ketoprofen</t>
  </si>
  <si>
    <t>22074-15-4</t>
  </si>
  <si>
    <t>Ketorolac</t>
  </si>
  <si>
    <t>74103-06-3</t>
  </si>
  <si>
    <t>Lidocaine</t>
  </si>
  <si>
    <t>137-58-6</t>
  </si>
  <si>
    <t>Lincomycin</t>
  </si>
  <si>
    <t>154-21-2</t>
  </si>
  <si>
    <t>Linuron</t>
  </si>
  <si>
    <t>330-55-2</t>
  </si>
  <si>
    <t>Lopressor</t>
  </si>
  <si>
    <t>51384-51-1</t>
  </si>
  <si>
    <t>Meclofenamic acid</t>
  </si>
  <si>
    <t>644-62-2</t>
  </si>
  <si>
    <t>Meprobamate</t>
  </si>
  <si>
    <t>57-53-4</t>
  </si>
  <si>
    <t>Metazochlor</t>
  </si>
  <si>
    <t>67129-08-2</t>
  </si>
  <si>
    <t>Methylparaben</t>
  </si>
  <si>
    <t>99-76-3</t>
  </si>
  <si>
    <t>Metolachlor</t>
  </si>
  <si>
    <t>51218-45-2</t>
  </si>
  <si>
    <t>Naproxen</t>
  </si>
  <si>
    <t>22204-53-1</t>
  </si>
  <si>
    <t>Nifedipine</t>
  </si>
  <si>
    <t>21829-25-4</t>
  </si>
  <si>
    <t>4-Nonylphenol</t>
  </si>
  <si>
    <t>104-40-5</t>
  </si>
  <si>
    <t>Norethisterone</t>
  </si>
  <si>
    <t>68-22-4</t>
  </si>
  <si>
    <t>4-tert-Octylphenol</t>
  </si>
  <si>
    <t>140-66-9</t>
  </si>
  <si>
    <t>Oxolinic acid</t>
  </si>
  <si>
    <t>14698-29-4</t>
  </si>
  <si>
    <t>Pentoxifylline</t>
  </si>
  <si>
    <t>Primidone</t>
  </si>
  <si>
    <t>125-33-7</t>
  </si>
  <si>
    <t>Progesterone</t>
  </si>
  <si>
    <t>57-83-0</t>
  </si>
  <si>
    <t>Propazine</t>
  </si>
  <si>
    <t>139-40-2</t>
  </si>
  <si>
    <t>Propylparaben</t>
  </si>
  <si>
    <t>94-13-3</t>
  </si>
  <si>
    <t>Quinoline</t>
  </si>
  <si>
    <t>91-22-5</t>
  </si>
  <si>
    <t>Salicylic acid</t>
  </si>
  <si>
    <t>69-72-7</t>
  </si>
  <si>
    <t>Simazine</t>
  </si>
  <si>
    <t>122-34-9</t>
  </si>
  <si>
    <t>Sucralose</t>
  </si>
  <si>
    <t>56038-13-2</t>
  </si>
  <si>
    <t>Sulfachloropyridazine</t>
  </si>
  <si>
    <t>80-32-0</t>
  </si>
  <si>
    <t>Sulfadiazine</t>
  </si>
  <si>
    <t>68-35-9</t>
  </si>
  <si>
    <t>Sulfadimethoxine</t>
  </si>
  <si>
    <t>122-11-2</t>
  </si>
  <si>
    <t>Sulfamerazine</t>
  </si>
  <si>
    <t>127-79-7</t>
  </si>
  <si>
    <t>Sulfamethazine</t>
  </si>
  <si>
    <t>57-68-1</t>
  </si>
  <si>
    <t>Sulfamethizole</t>
  </si>
  <si>
    <t>144-82-1</t>
  </si>
  <si>
    <t>Sulfamethoxazole</t>
  </si>
  <si>
    <t>723-46-6</t>
  </si>
  <si>
    <t>Sulfathiazole</t>
  </si>
  <si>
    <t>72-14-0</t>
  </si>
  <si>
    <t>Sulfometuron Methyl</t>
  </si>
  <si>
    <t>74222-97-2</t>
  </si>
  <si>
    <t>Testosterone</t>
  </si>
  <si>
    <t>58-22-0</t>
  </si>
  <si>
    <t>Theobromine</t>
  </si>
  <si>
    <t>83-67-0</t>
  </si>
  <si>
    <t>Theophylline</t>
  </si>
  <si>
    <t>58-55-9</t>
  </si>
  <si>
    <t>Thiabendazole</t>
  </si>
  <si>
    <t>148-79-8</t>
  </si>
  <si>
    <t>Triclocarban</t>
  </si>
  <si>
    <t>101-20-2</t>
  </si>
  <si>
    <t>Triclosan</t>
  </si>
  <si>
    <t>3380-34-5</t>
  </si>
  <si>
    <t>Trimethoprim</t>
  </si>
  <si>
    <t>738-70-5</t>
  </si>
  <si>
    <t>Tris(2-carboxyethyl)phosphine hydrochloride</t>
  </si>
  <si>
    <t>51805-45-9</t>
  </si>
  <si>
    <t>Tris(1,3-dichloro-2-propyl) phosphate</t>
  </si>
  <si>
    <t>13674-87-8</t>
  </si>
  <si>
    <t>Warfarin</t>
  </si>
  <si>
    <t>81-81-2</t>
  </si>
  <si>
    <t>LTB-01/08/18</t>
  </si>
  <si>
    <t>Laboratory Trip Blank</t>
  </si>
  <si>
    <t>RW</t>
  </si>
  <si>
    <t>Contaminant</t>
  </si>
  <si>
    <t>Pathogen</t>
  </si>
  <si>
    <t>Poor Biodagredation/Poor Sorption</t>
  </si>
  <si>
    <t>Poor Biodegradation/Good Sorption</t>
  </si>
  <si>
    <t>Good Biodegradation/Poor Sorption</t>
  </si>
  <si>
    <t>Salicylic Acid</t>
  </si>
  <si>
    <t>Good Biodegradation/Good Sorption</t>
  </si>
  <si>
    <t>Bisphenol-A</t>
  </si>
  <si>
    <t>Fluoxetine</t>
  </si>
  <si>
    <t>Average</t>
  </si>
  <si>
    <t>Percent Post Filter Removal</t>
  </si>
  <si>
    <t>Percent Total Removal</t>
  </si>
  <si>
    <t>Percent Filter Removal</t>
  </si>
  <si>
    <t>Final (7.5mgd Flow)</t>
  </si>
  <si>
    <t>LTB-3/23/18</t>
  </si>
  <si>
    <t>LTB-03/27/18</t>
  </si>
  <si>
    <t>Pathogen Percent Removal 03-06-18</t>
  </si>
  <si>
    <t>Poor Biodegradation/Poor Sorption Percent Removal 03-06-18</t>
  </si>
  <si>
    <t>Poor Biodegradation/Good Sorption Percent Removal 03-06-18</t>
  </si>
  <si>
    <t>Good Biodegradation/Poor Sorption Percent Removal 03-06-18</t>
  </si>
  <si>
    <t>Good Biodegradation/Good Sorption Percent Removal 03-06-18</t>
  </si>
  <si>
    <t>Pathogen Percent Removal 03-20-18</t>
  </si>
  <si>
    <t>Poor Biodegradation/Poor Sorption Percent Removal 03-20-18</t>
  </si>
  <si>
    <t>Poor Biodegradation/Good Sorption Percent Removal 03-20-18</t>
  </si>
  <si>
    <t>Good Biodegradation/Poor Sorption Percent Removal 03-20-18</t>
  </si>
  <si>
    <t>Good Biodegradation/Good Sorption Percent Removal 03-20-18</t>
  </si>
  <si>
    <t>Pathogen Percent Removal 04-03-18</t>
  </si>
  <si>
    <t>Poor Biodegradation/Poor Sorption Percent Removal 04-03-18</t>
  </si>
  <si>
    <t>Poor Biodegradation/Good Sorption Percent Removal 04-03-18</t>
  </si>
  <si>
    <t>Good Biodegradation/Poor Sorption Percent Removal 04-03-18</t>
  </si>
  <si>
    <t>Good Biodegradation/Good Sorption Percent Removal 04-03-18</t>
  </si>
  <si>
    <t>Pathogen Percent Removal 04-17-18</t>
  </si>
  <si>
    <t>Poor Biodegradation/Poor Sorption Percent Removal 04-17-18</t>
  </si>
  <si>
    <t>Poor Biodegradation/Good Sorption Percent Removal 04-17-18</t>
  </si>
  <si>
    <t>Good Biodegradation/Poor Sorption Percent Removal 04-17-18</t>
  </si>
  <si>
    <t>Good Biodegradation/Good Sorption Percent Removal 04-17-18</t>
  </si>
  <si>
    <t>Average Percent Removal</t>
  </si>
  <si>
    <t>Average Lab Results</t>
  </si>
  <si>
    <t>Good Chlorine Oxidation</t>
  </si>
  <si>
    <t>Moderate Chlorine Oxidation</t>
  </si>
  <si>
    <t>Poor Chlorine Oxidation</t>
  </si>
  <si>
    <t>LTB 3-27-18</t>
  </si>
  <si>
    <t>Pathogen Percent Removal 05-01-18</t>
  </si>
  <si>
    <t>Poor Biodegradation/Poor Sorption Percent Removal 05-01-18</t>
  </si>
  <si>
    <t>Poor Biodegradation/Good Sorption Percent Removal 05-01-18</t>
  </si>
  <si>
    <t>Good Biodegradation/Poor Sorption Percent Removal 05-01-18</t>
  </si>
  <si>
    <t>Good Biodegradation/Good Sorption Percent Removal 05-01-18</t>
  </si>
  <si>
    <t>Pathogen Percent Removal 05-15-18</t>
  </si>
  <si>
    <t>Poor Biodegradation/Poor Sorption Percent Removal 05-15-18</t>
  </si>
  <si>
    <t>Poor Biodegradation/Good Sorption Percent Removal 05-15-18</t>
  </si>
  <si>
    <t>Good Biodegradation/Poor Sorption Percent Removal 05-15-18</t>
  </si>
  <si>
    <t>Good Biodegradation/Good Sorption Percent Removal 05-15-18</t>
  </si>
  <si>
    <t>Percent CCT Removal</t>
  </si>
  <si>
    <t>Sample Location</t>
  </si>
  <si>
    <t>TBF-I (FPS)</t>
  </si>
  <si>
    <t>TBF-E (sand filters)</t>
  </si>
  <si>
    <t>SMF-E (fuzzy filter #2)</t>
  </si>
  <si>
    <t>Final (Chlorine Contact Effluent)</t>
  </si>
  <si>
    <t>TBF-I</t>
  </si>
  <si>
    <t>Sample Period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</si>
  <si>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</si>
  <si>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</si>
  <si>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</si>
  <si>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</si>
  <si>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</si>
  <si>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</si>
  <si>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</si>
  <si>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</si>
  <si>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Date Sampled</t>
  </si>
  <si>
    <t>Time Sampled</t>
  </si>
  <si>
    <t>No. of Crypto/Giardia Filters</t>
  </si>
  <si>
    <t>Filter #1 Lot #</t>
  </si>
  <si>
    <t>FZ6107</t>
  </si>
  <si>
    <t>FZ7962</t>
  </si>
  <si>
    <t>Filter #1 Serial #</t>
  </si>
  <si>
    <t>Filter #1 Time Start Filtration</t>
  </si>
  <si>
    <t>Filter #1 Time End Filtration</t>
  </si>
  <si>
    <t>Filter #1 Volume Filtered (L)</t>
  </si>
  <si>
    <t>Filter #2 Lot #</t>
  </si>
  <si>
    <t>Filter #2 Serial #</t>
  </si>
  <si>
    <t>Filter #2 Time Start Filtration</t>
  </si>
  <si>
    <t>Filter #2 Time End Filtration</t>
  </si>
  <si>
    <t>Filter #2 Volume Filtered (L)</t>
  </si>
  <si>
    <t>Total Volume Filtered (L)</t>
  </si>
  <si>
    <t>Meter Start (L/m)</t>
  </si>
  <si>
    <t>Meter Stop (L/m)</t>
  </si>
  <si>
    <t>Sand Filter Flow (mgd)</t>
  </si>
  <si>
    <t># sand filters online</t>
  </si>
  <si>
    <t>Sand Filter Loading Rate (gallons/ft2)</t>
  </si>
  <si>
    <t>Fuzzy Filter Flow (mgd)</t>
  </si>
  <si>
    <t># fuzzy filters online</t>
  </si>
  <si>
    <t>Fuzzy Filter Loading Rate (gallons/ft2)</t>
  </si>
  <si>
    <t>Giardia Concentration (cysts/L)</t>
  </si>
  <si>
    <t>Cryptosporidium Concentration (oocysts/L)</t>
  </si>
  <si>
    <t>TBF-E</t>
  </si>
  <si>
    <t>SMF-E</t>
  </si>
  <si>
    <t>Average Pathogen Concentrations</t>
  </si>
  <si>
    <t>Giardia Concentration (cysts/100L)</t>
  </si>
  <si>
    <t>Cryptosporidium Concentration (oocysts/100L)</t>
  </si>
  <si>
    <t>Final-1</t>
  </si>
  <si>
    <t>DBF-E-1</t>
  </si>
  <si>
    <t>DBF-I-1</t>
  </si>
  <si>
    <t>LTB 06/04/18</t>
  </si>
  <si>
    <t>Final-2</t>
  </si>
  <si>
    <t>DBF-E-2</t>
  </si>
  <si>
    <t>DBF-I-2</t>
  </si>
  <si>
    <t>Final-3</t>
  </si>
  <si>
    <t>DBF-E-3</t>
  </si>
  <si>
    <t>DBF-I-3</t>
  </si>
  <si>
    <t>LTB-05/03/18</t>
  </si>
  <si>
    <t>Pathogen Percent Removal 07-10-18</t>
  </si>
  <si>
    <t>Poor Biodegradation/Poor Sorption Percent Removal 07-10-18</t>
  </si>
  <si>
    <t>Poor Biodegradation/Good Sorption Percent Removal 07-10-18</t>
  </si>
  <si>
    <t>Good Biodegradation/Poor Sorption Percent Removal 07-10-18</t>
  </si>
  <si>
    <t>Good Biodegradation/Good Sorption Percent Removal 07-10-18</t>
  </si>
  <si>
    <t>Pathogen Percent Removal 07-17-18</t>
  </si>
  <si>
    <t>Poor Biodegradation/Poor Sorption Percent Removal 07-17-18</t>
  </si>
  <si>
    <t>Poor Biodegradation/Good Sorption Percent Removal 07-17-18</t>
  </si>
  <si>
    <t>Good Biodegradation/Poor Sorption Percent Removal 07-17-18</t>
  </si>
  <si>
    <t>Good Biodegradation/Good Sorption Percent Removal 07-17-18</t>
  </si>
  <si>
    <t>LTB 8-29-18</t>
  </si>
  <si>
    <t>Pathogen Percent Removal 11-13-18</t>
  </si>
  <si>
    <t>Poor Biodegradation/Poor Sorption Percent Removal 11-13-18</t>
  </si>
  <si>
    <t>Poor Biodegradation/Good Sorption Percent Removal 11-13-18</t>
  </si>
  <si>
    <t>Good Biodegradation/Poor Sorption Percent Removal 11-13-18</t>
  </si>
  <si>
    <t>Good Biodegradation/Good Sorption Percent Removal 11-13-18</t>
  </si>
  <si>
    <t>LTB-05/02/18</t>
  </si>
  <si>
    <t>Pathogen Percent Removal 11-27-18</t>
  </si>
  <si>
    <t>Poor Biodegradation/Poor Sorption Percent Removal 11-27-18</t>
  </si>
  <si>
    <t>Poor Biodegradation/Good Sorption Percent Removal 11-27-18</t>
  </si>
  <si>
    <t>Good Biodegradation/Poor Sorption Percent Removal 11-27-18</t>
  </si>
  <si>
    <t>Good Biodegradation/Good Sorption Percent Removal 11-27-18</t>
  </si>
  <si>
    <t>LTB-08/06/18</t>
  </si>
  <si>
    <t>Pathogen Percent Removal 12-04-18</t>
  </si>
  <si>
    <t>Poor Biodegradation/Poor Sorption Percent Removal 12-04-18</t>
  </si>
  <si>
    <t>Poor Biodegradation/Good Sorption Percent Removal 12-04-18</t>
  </si>
  <si>
    <t>Good Biodegradation/Poor Sorption Percent Removal 12-04-18</t>
  </si>
  <si>
    <t>Good Biodegradation/Good Sorption Percent Removal 12-04-18</t>
  </si>
  <si>
    <t>LTB-9/4/18</t>
  </si>
  <si>
    <t>Pathogen Percent Removal 12-18-18</t>
  </si>
  <si>
    <t>Poor Biodegradation/Poor Sorption Percent Removal 12-18-18</t>
  </si>
  <si>
    <t>Poor Biodegradation/Good Sorption Percent Removal 12-18-18</t>
  </si>
  <si>
    <t>Good Biodegradation/Poor Sorption Percent Removal 12-18-18</t>
  </si>
  <si>
    <t>Good Biodegradation/Good Sorption Percent Removal 12-18-18</t>
  </si>
  <si>
    <t>LTB 8-2-18</t>
  </si>
  <si>
    <t>Pathogen Percent Removal 01-08-19</t>
  </si>
  <si>
    <t>Poor Biodegradation/Poor Sorption Percent Removal 01-08-19</t>
  </si>
  <si>
    <t>Poor Biodegradation/Good Sorption Percent Removal 01-08-19</t>
  </si>
  <si>
    <t>Good Biodegradation/Poor Sorption Percent Removal 01-08-19</t>
  </si>
  <si>
    <t>Good Biodegradation/Good Sorption Percent Removal 01-08-19</t>
  </si>
  <si>
    <t>LTB-01/23/19</t>
  </si>
  <si>
    <t>Pathogen Percent Removal 03-26-19</t>
  </si>
  <si>
    <t>Poor Biodegradation/Poor Sorption Percent Removal 03-26-19</t>
  </si>
  <si>
    <t>Poor Biodegradation/Good Sorption Percent Removal 03-26-19</t>
  </si>
  <si>
    <t>Good Biodegradation/Poor Sorption Percent Removal 03-26-19</t>
  </si>
  <si>
    <t>Good Biodegradation/Good Sorption Percent Removal 03-26-19</t>
  </si>
  <si>
    <t>LTB-01/15/19</t>
  </si>
  <si>
    <t>Pathogen Percent Removal 03-05-19</t>
  </si>
  <si>
    <t>Poor Biodegradation/Poor Sorption Percent Removal 03-05-19</t>
  </si>
  <si>
    <t>Poor Biodegradation/Good Sorption Percent Removal 03-05-19</t>
  </si>
  <si>
    <t>Good Biodegradation/Poor Sorption Percent Removal 03-05-19</t>
  </si>
  <si>
    <t>Good Biodegradation/Good Sorption Percent Removal 03-05-19</t>
  </si>
  <si>
    <t>07-10-18 (1)</t>
  </si>
  <si>
    <t>07-10-18 (2)</t>
  </si>
  <si>
    <t>07-10-18 (3)</t>
  </si>
  <si>
    <t>07-17-18</t>
  </si>
  <si>
    <t>05-15-18</t>
  </si>
  <si>
    <t>03-06-18</t>
  </si>
  <si>
    <t>03-20-18</t>
  </si>
  <si>
    <t>04-03-18</t>
  </si>
  <si>
    <t>04-17-18</t>
  </si>
  <si>
    <t>05-01-18</t>
  </si>
  <si>
    <t>11-13-18</t>
  </si>
  <si>
    <t>11-27-18</t>
  </si>
  <si>
    <t>12-04-18</t>
  </si>
  <si>
    <t>12-18-18</t>
  </si>
  <si>
    <t>01-08-19</t>
  </si>
  <si>
    <t>03-05-19</t>
  </si>
  <si>
    <t>03-26-19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</si>
</sst>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%"/>
  </numFmts>
  <fonts count="5" x14ac:knownFonts="1">
    <font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10">
    <fill>
      <patternFill patternType="none"/>
    </fill>
    <fill>
      <patternFill patternType="gray125"/>
    </fill>
    <fill>
      <patternFill patternType="solid">
        <fgColor rgb="FF395173"/>
        <bgColor indexed="64"/>
      </patternFill>
    </fill>
    <fill>
      <patternFill patternType="solid">
        <fgColor rgb="FF75AAAF"/>
        <bgColor indexed="64"/>
      </patternFill>
    </fill>
    <fill>
      <patternFill patternType="solid">
        <fgColor rgb="FFF26531"/>
        <bgColor indexed="64"/>
      </patternFill>
    </fill>
    <fill>
      <patternFill patternType="solid">
        <fgColor rgb="FF44546A"/>
        <bgColor indexed="64"/>
      </patternFill>
    </fill>
    <fill>
      <patternFill patternType="solid">
        <fgColor rgb="FF808285"/>
        <bgColor indexed="64"/>
      </patternFill>
    </fill>
    <fill>
      <patternFill patternType="solid">
        <fgColor rgb="FFE7BB68"/>
        <bgColor indexed="64"/>
      </patternFill>
    </fill>
    <fill>
      <patternFill patternType="solid">
        <fgColor rgb="FFDFDBC4"/>
        <bgColor indexed="64"/>
      </patternFill>
    </fill>
    <fill>
      <patternFill patternType="solid">
        <fgColor theme="0" tint="-4.9989318521683403E-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1">
    <xf numFmtId="0" fontId="0" fillId="0" borderId="0"/>
  </cellStyleXfs>
  <cellXfs count="99">
    <xf numFmtId="0" fontId="0" fillId="0" borderId="0" xfId="0"/>
    <xf numFmtId="0" fontId="0" fillId="0" borderId="0" xfId="0"/>
    <xf numFmtId="0" fontId="1" fillId="6" borderId="1" xfId="0" applyFont="1" applyFill="1" applyBorder="1"/>
    <xf numFmtId="0" fontId="3" fillId="8" borderId="1" xfId="0" applyFont="1" applyFill="1" applyBorder="1"/>
    <xf numFmtId="0" fontId="1" fillId="5" borderId="1" xfId="0" applyFont="1" applyFill="1" applyBorder="1"/>
    <xf numFmtId="0" fontId="3" fillId="6" borderId="1" xfId="0" applyFont="1" applyFill="1" applyBorder="1"/>
    <xf numFmtId="0" fontId="2" fillId="8" borderId="1" xfId="0" applyFont="1" applyFill="1" applyBorder="1"/>
    <xf numFmtId="1" fontId="3" fillId="0" borderId="1" xfId="0" applyNumberFormat="1" applyFont="1" applyFill="1" applyBorder="1"/>
    <xf numFmtId="1" fontId="3" fillId="6" borderId="1" xfId="0" applyNumberFormat="1" applyFont="1" applyFill="1" applyBorder="1"/>
    <xf numFmtId="0" fontId="2" fillId="8" borderId="0" xfId="0" applyFont="1" applyFill="1"/>
    <xf numFmtId="0" fontId="3" fillId="0" borderId="0" xfId="0" applyFont="1"/>
    <xf numFmtId="0" fontId="1" fillId="2" borderId="1" xfId="0" applyFont="1" applyFill="1" applyBorder="1"/>
    <xf numFmtId="0" fontId="3" fillId="2" borderId="1" xfId="0" applyFont="1" applyFill="1" applyBorder="1"/>
    <xf numFmtId="0" fontId="3" fillId="0" borderId="1" xfId="0" applyFont="1" applyBorder="1"/>
    <xf numFmtId="1" fontId="3" fillId="2" borderId="1" xfId="0" applyNumberFormat="1" applyFont="1" applyFill="1" applyBorder="1"/>
    <xf numFmtId="0" fontId="3" fillId="0" borderId="1" xfId="0" applyFont="1" applyFill="1" applyBorder="1"/>
    <xf numFmtId="22" fontId="3" fillId="0" borderId="0" xfId="0" applyNumberFormat="1" applyFont="1"/>
    <xf numFmtId="0" fontId="1" fillId="4" borderId="1" xfId="0" applyFont="1" applyFill="1" applyBorder="1"/>
    <xf numFmtId="14" fontId="3" fillId="0" borderId="0" xfId="0" applyNumberFormat="1" applyFont="1"/>
    <xf numFmtId="0" fontId="1" fillId="7" borderId="1" xfId="0" applyFont="1" applyFill="1" applyBorder="1"/>
    <xf numFmtId="0" fontId="1" fillId="3" borderId="1" xfId="0" applyFont="1" applyFill="1" applyBorder="1"/>
    <xf numFmtId="0" fontId="3" fillId="0" borderId="0" xfId="0" applyFont="1" applyAlignment="1">
      <alignment horizontal="center"/>
    </xf>
    <xf numFmtId="0" fontId="3" fillId="6" borderId="0" xfId="0" applyFont="1" applyFill="1"/>
    <xf numFmtId="22" fontId="3" fillId="6" borderId="0" xfId="0" applyNumberFormat="1" applyFont="1" applyFill="1"/>
    <xf numFmtId="1" fontId="3" fillId="0" borderId="0" xfId="0" applyNumberFormat="1" applyFont="1" applyAlignment="1">
      <alignment horizontal="center"/>
    </xf>
    <xf numFmtId="1" fontId="3" fillId="0" borderId="0" xfId="0" applyNumberFormat="1" applyFont="1"/>
    <xf numFmtId="0" fontId="1" fillId="5" borderId="1" xfId="0" applyFont="1" applyFill="1" applyBorder="1"/>
    <xf numFmtId="165" fontId="2" fillId="8" borderId="1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1" fontId="3" fillId="0" borderId="0" xfId="0" applyNumberFormat="1" applyFont="1" applyFill="1" applyBorder="1"/>
    <xf numFmtId="0" fontId="2" fillId="0" borderId="0" xfId="0" applyFont="1" applyFill="1" applyBorder="1"/>
    <xf numFmtId="0" fontId="3" fillId="0" borderId="0" xfId="0" applyFont="1" applyFill="1" applyBorder="1"/>
    <xf numFmtId="165" fontId="2" fillId="0" borderId="0" xfId="0" applyNumberFormat="1" applyFont="1" applyFill="1" applyBorder="1" applyAlignment="1">
      <alignment horizontal="center"/>
    </xf>
    <xf numFmtId="22" fontId="0" fillId="0" borderId="0" xfId="0" applyNumberFormat="1"/>
    <xf numFmtId="0" fontId="1" fillId="5" borderId="1" xfId="0" applyFont="1" applyFill="1" applyBorder="1" applyAlignment="1">
      <alignment horizontal="center"/>
    </xf>
    <xf numFmtId="0" fontId="4" fillId="9" borderId="5" xfId="0" applyFont="1" applyFill="1" applyBorder="1"/>
    <xf numFmtId="0" fontId="4" fillId="9" borderId="5" xfId="0" applyFont="1" applyFill="1" applyBorder="1" applyAlignment="1">
      <alignment horizontal="center"/>
    </xf>
    <xf numFmtId="0" fontId="4" fillId="9" borderId="5" xfId="0" applyFont="1" applyFill="1" applyBorder="1" applyAlignment="1">
      <alignment horizontal="center" wrapText="1"/>
    </xf>
    <xf numFmtId="0" fontId="3" fillId="0" borderId="0" xfId="0" applyFont="1" applyBorder="1"/>
    <xf numFmtId="0" fontId="3" fillId="0" borderId="0" xfId="0" applyFont="1" applyBorder="1" applyAlignment="1">
      <alignment horizontal="center"/>
    </xf>
    <xf numFmtId="0" fontId="3" fillId="9" borderId="0" xfId="0" applyFont="1" applyFill="1" applyBorder="1"/>
    <xf numFmtId="14" fontId="3" fillId="9" borderId="0" xfId="0" applyNumberFormat="1" applyFont="1" applyFill="1" applyBorder="1" applyAlignment="1">
      <alignment horizontal="center"/>
    </xf>
    <xf numFmtId="14" fontId="3" fillId="9" borderId="0" xfId="0" applyNumberFormat="1" applyFont="1" applyFill="1" applyAlignment="1">
      <alignment horizontal="center"/>
    </xf>
    <xf numFmtId="18" fontId="3" fillId="0" borderId="0" xfId="0" applyNumberFormat="1" applyFont="1" applyBorder="1" applyAlignment="1">
      <alignment horizontal="center"/>
    </xf>
    <xf numFmtId="20" fontId="3" fillId="0" borderId="0" xfId="0" applyNumberFormat="1" applyFont="1" applyBorder="1" applyAlignment="1">
      <alignment horizontal="center"/>
    </xf>
    <xf numFmtId="20" fontId="3" fillId="0" borderId="0" xfId="0" applyNumberFormat="1" applyFont="1" applyAlignment="1">
      <alignment horizontal="center"/>
    </xf>
    <xf numFmtId="0" fontId="3" fillId="9" borderId="0" xfId="0" applyNumberFormat="1" applyFont="1" applyFill="1" applyBorder="1" applyAlignment="1">
      <alignment horizontal="center"/>
    </xf>
    <xf numFmtId="0" fontId="3" fillId="9" borderId="0" xfId="0" applyFont="1" applyFill="1" applyBorder="1" applyAlignment="1">
      <alignment horizontal="center"/>
    </xf>
    <xf numFmtId="0" fontId="3" fillId="9" borderId="0" xfId="0" applyFont="1" applyFill="1" applyAlignment="1">
      <alignment horizontal="center"/>
    </xf>
    <xf numFmtId="20" fontId="3" fillId="9" borderId="0" xfId="0" applyNumberFormat="1" applyFont="1" applyFill="1" applyBorder="1" applyAlignment="1">
      <alignment horizontal="center"/>
    </xf>
    <xf numFmtId="20" fontId="3" fillId="9" borderId="0" xfId="0" applyNumberFormat="1" applyFont="1" applyFill="1" applyAlignment="1">
      <alignment horizontal="center"/>
    </xf>
    <xf numFmtId="165" fontId="3" fillId="0" borderId="0" xfId="0" applyNumberFormat="1" applyFont="1" applyBorder="1" applyAlignment="1">
      <alignment horizontal="center"/>
    </xf>
    <xf numFmtId="165" fontId="3" fillId="0" borderId="0" xfId="0" applyNumberFormat="1" applyFont="1" applyAlignment="1">
      <alignment horizontal="center"/>
    </xf>
    <xf numFmtId="165" fontId="3" fillId="9" borderId="0" xfId="0" applyNumberFormat="1" applyFont="1" applyFill="1" applyBorder="1" applyAlignment="1">
      <alignment horizontal="center"/>
    </xf>
    <xf numFmtId="3" fontId="3" fillId="9" borderId="0" xfId="0" applyNumberFormat="1" applyFont="1" applyFill="1" applyBorder="1" applyAlignment="1">
      <alignment horizontal="center"/>
    </xf>
    <xf numFmtId="3" fontId="3" fillId="9" borderId="0" xfId="0" applyNumberFormat="1" applyFont="1" applyFill="1" applyAlignment="1">
      <alignment horizontal="center"/>
    </xf>
    <xf numFmtId="3" fontId="3" fillId="0" borderId="0" xfId="0" applyNumberFormat="1" applyFont="1" applyBorder="1" applyAlignment="1">
      <alignment horizontal="center"/>
    </xf>
    <xf numFmtId="3" fontId="3" fillId="0" borderId="0" xfId="0" applyNumberFormat="1" applyFont="1" applyAlignment="1">
      <alignment horizontal="center"/>
    </xf>
    <xf numFmtId="0" fontId="3" fillId="0" borderId="0" xfId="0" applyFont="1" applyFill="1" applyAlignment="1">
      <alignment horizontal="center"/>
    </xf>
    <xf numFmtId="165" fontId="3" fillId="0" borderId="1" xfId="0" applyNumberFormat="1" applyFont="1" applyBorder="1"/>
    <xf numFmtId="0" fontId="1" fillId="6" borderId="1" xfId="0" applyFont="1" applyFill="1" applyBorder="1" applyAlignment="1">
      <alignment horizontal="center"/>
    </xf>
    <xf numFmtId="0" fontId="1" fillId="5" borderId="1" xfId="0" applyFont="1" applyFill="1" applyBorder="1"/>
    <xf numFmtId="0" fontId="0" fillId="6" borderId="0" xfId="0" applyFill="1"/>
    <xf numFmtId="22" fontId="0" fillId="6" borderId="0" xfId="0" applyNumberFormat="1" applyFill="1"/>
    <xf numFmtId="0" fontId="3" fillId="0" borderId="0" xfId="0" applyFont="1" applyFill="1"/>
    <xf numFmtId="22" fontId="3" fillId="0" borderId="0" xfId="0" applyNumberFormat="1" applyFont="1" applyFill="1"/>
    <xf numFmtId="49" fontId="1" fillId="6" borderId="1" xfId="0" applyNumberFormat="1" applyFont="1" applyFill="1" applyBorder="1" applyAlignment="1">
      <alignment horizontal="center"/>
    </xf>
    <xf numFmtId="49" fontId="3" fillId="0" borderId="0" xfId="0" applyNumberFormat="1" applyFont="1"/>
    <xf numFmtId="0" fontId="1" fillId="5" borderId="1" xfId="0" applyFont="1" applyFill="1" applyBorder="1" applyAlignment="1">
      <alignment horizontal="center"/>
    </xf>
    <xf numFmtId="166" fontId="2" fillId="0" borderId="1" xfId="0" applyNumberFormat="1" applyFont="1" applyFill="1" applyBorder="1" applyAlignment="1">
      <alignment horizontal="center"/>
    </xf>
    <xf numFmtId="165" fontId="2" fillId="6" borderId="1" xfId="0" applyNumberFormat="1" applyFont="1" applyFill="1" applyBorder="1" applyAlignment="1">
      <alignment horizontal="center"/>
    </xf>
    <xf numFmtId="14" fontId="1" fillId="5" borderId="1" xfId="0" applyNumberFormat="1" applyFont="1" applyFill="1" applyBorder="1" applyAlignment="1">
      <alignment horizontal="center"/>
    </xf>
    <xf numFmtId="0" fontId="2" fillId="6" borderId="1" xfId="0" applyFont="1" applyFill="1" applyBorder="1" applyAlignment="1">
      <alignment horizontal="center"/>
    </xf>
    <xf numFmtId="165" fontId="2" fillId="0" borderId="1" xfId="0" applyNumberFormat="1" applyFont="1" applyFill="1" applyBorder="1" applyAlignment="1">
      <alignment horizontal="center"/>
    </xf>
    <xf numFmtId="165" fontId="2" fillId="2" borderId="1" xfId="0" applyNumberFormat="1" applyFont="1" applyFill="1" applyBorder="1" applyAlignment="1">
      <alignment horizontal="center"/>
    </xf>
    <xf numFmtId="165" fontId="2" fillId="8" borderId="1" xfId="0" applyNumberFormat="1" applyFont="1" applyFill="1" applyBorder="1" applyAlignment="1">
      <alignment horizontal="center"/>
    </xf>
    <xf numFmtId="0" fontId="1" fillId="6" borderId="1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49" fontId="1" fillId="6" borderId="1" xfId="0" applyNumberFormat="1" applyFont="1" applyFill="1" applyBorder="1" applyAlignment="1">
      <alignment horizontal="center"/>
    </xf>
    <xf numFmtId="165" fontId="2" fillId="0" borderId="2" xfId="0" applyNumberFormat="1" applyFont="1" applyFill="1" applyBorder="1" applyAlignment="1">
      <alignment horizontal="center"/>
    </xf>
    <xf numFmtId="165" fontId="2" fillId="0" borderId="3" xfId="0" applyNumberFormat="1" applyFont="1" applyFill="1" applyBorder="1" applyAlignment="1">
      <alignment horizontal="center"/>
    </xf>
    <xf numFmtId="165" fontId="2" fillId="2" borderId="2" xfId="0" applyNumberFormat="1" applyFont="1" applyFill="1" applyBorder="1" applyAlignment="1">
      <alignment horizontal="center"/>
    </xf>
    <xf numFmtId="165" fontId="2" fillId="2" borderId="3" xfId="0" applyNumberFormat="1" applyFont="1" applyFill="1" applyBorder="1" applyAlignment="1">
      <alignment horizontal="center"/>
    </xf>
    <xf numFmtId="14" fontId="1" fillId="6" borderId="1" xfId="0" applyNumberFormat="1" applyFont="1" applyFill="1" applyBorder="1" applyAlignment="1">
      <alignment horizontal="center"/>
    </xf>
    <xf numFmtId="0" fontId="2" fillId="2" borderId="2" xfId="0" applyFont="1" applyFill="1" applyBorder="1" applyAlignment="1">
      <alignment horizontal="center"/>
    </xf>
    <xf numFmtId="0" fontId="2" fillId="2" borderId="3" xfId="0" applyFont="1" applyFill="1" applyBorder="1" applyAlignment="1">
      <alignment horizontal="center"/>
    </xf>
    <xf numFmtId="14" fontId="1" fillId="6" borderId="2" xfId="0" applyNumberFormat="1" applyFont="1" applyFill="1" applyBorder="1" applyAlignment="1">
      <alignment horizontal="center"/>
    </xf>
    <xf numFmtId="14" fontId="1" fillId="6" borderId="4" xfId="0" applyNumberFormat="1" applyFont="1" applyFill="1" applyBorder="1" applyAlignment="1">
      <alignment horizontal="center"/>
    </xf>
    <xf numFmtId="14" fontId="1" fillId="6" borderId="3" xfId="0" applyNumberFormat="1" applyFont="1" applyFill="1" applyBorder="1" applyAlignment="1">
      <alignment horizontal="center"/>
    </xf>
    <xf numFmtId="0" fontId="1" fillId="6" borderId="2" xfId="0" applyFont="1" applyFill="1" applyBorder="1" applyAlignment="1">
      <alignment horizontal="center"/>
    </xf>
    <xf numFmtId="0" fontId="1" fillId="6" borderId="3" xfId="0" applyFont="1" applyFill="1" applyBorder="1" applyAlignment="1">
      <alignment horizontal="center"/>
    </xf>
    <xf numFmtId="165" fontId="3" fillId="0" borderId="1" xfId="0" applyNumberFormat="1" applyFont="1" applyBorder="1" applyAlignment="1">
      <alignment horizontal="center"/>
    </xf>
    <xf numFmtId="0" fontId="1" fillId="5" borderId="1" xfId="0" applyFont="1" applyFill="1" applyBorder="1"/>
    <xf numFmtId="0" fontId="1" fillId="5" borderId="2" xfId="0" applyFont="1" applyFill="1" applyBorder="1" applyAlignment="1">
      <alignment horizontal="center"/>
    </xf>
    <xf numFmtId="0" fontId="1" fillId="5" borderId="4" xfId="0" applyFont="1" applyFill="1" applyBorder="1" applyAlignment="1">
      <alignment horizontal="center"/>
    </xf>
    <xf numFmtId="0" fontId="1" fillId="5" borderId="3" xfId="0" applyFont="1" applyFill="1" applyBorder="1" applyAlignment="1">
      <alignment horizontal="center"/>
    </xf>
    <xf numFmtId="164" fontId="3" fillId="0" borderId="1" xfId="0" applyNumberFormat="1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808285"/>
      <color rgb="FFDFDBC4"/>
      <color rgb="FF44546A"/>
      <color rgb="FFF26531"/>
      <color rgb="FF395173"/>
      <color rgb="FFAA4630"/>
      <color rgb="FF667249"/>
      <color rgb="FF75AAAF"/>
      <color rgb="FFE7BB68"/>
      <color rgb="FFACBC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_rels/chart108.xml.rels><?xml version="1.0" encoding="UTF-8" standalone="yes"?>
<Relationships xmlns="http://schemas.openxmlformats.org/package/2006/relationships"><Relationship Id="rId2" Type="http://schemas.microsoft.com/office/2011/relationships/chartColorStyle" Target="colors108.xml"/><Relationship Id="rId1" Type="http://schemas.microsoft.com/office/2011/relationships/chartStyle" Target="style108.xml"/></Relationships>
</file>

<file path=xl/charts/_rels/chart109.xml.rels><?xml version="1.0" encoding="UTF-8" standalone="yes"?>
<Relationships xmlns="http://schemas.openxmlformats.org/package/2006/relationships"><Relationship Id="rId2" Type="http://schemas.microsoft.com/office/2011/relationships/chartColorStyle" Target="colors109.xml"/><Relationship Id="rId1" Type="http://schemas.microsoft.com/office/2011/relationships/chartStyle" Target="style109.xml"/></Relationships>
</file>

<file path=xl/charts/_rels/chart110.xml.rels><?xml version="1.0" encoding="UTF-8" standalone="yes"?>
<Relationships xmlns="http://schemas.openxmlformats.org/package/2006/relationships"><Relationship Id="rId2" Type="http://schemas.microsoft.com/office/2011/relationships/chartColorStyle" Target="colors110.xml"/><Relationship Id="rId1" Type="http://schemas.microsoft.com/office/2011/relationships/chartStyle" Target="style110.xml"/></Relationships>
</file>

<file path=xl/charts/_rels/chart111.xml.rels><?xml version="1.0" encoding="UTF-8" standalone="yes"?>
<Relationships xmlns="http://schemas.openxmlformats.org/package/2006/relationships"><Relationship Id="rId2" Type="http://schemas.microsoft.com/office/2011/relationships/chartColorStyle" Target="colors111.xml"/><Relationship Id="rId1" Type="http://schemas.microsoft.com/office/2011/relationships/chartStyle" Target="style111.xml"/></Relationships>
</file>

<file path=xl/charts/_rels/chart112.xml.rels><?xml version="1.0" encoding="UTF-8" standalone="yes"?>
<Relationships xmlns="http://schemas.openxmlformats.org/package/2006/relationships"><Relationship Id="rId2" Type="http://schemas.microsoft.com/office/2011/relationships/chartColorStyle" Target="colors112.xml"/><Relationship Id="rId1" Type="http://schemas.microsoft.com/office/2011/relationships/chartStyle" Target="style112.xml"/></Relationships>
</file>

<file path=xl/charts/_rels/chart113.xml.rels><?xml version="1.0" encoding="UTF-8" standalone="yes"?>
<Relationships xmlns="http://schemas.openxmlformats.org/package/2006/relationships"><Relationship Id="rId2" Type="http://schemas.microsoft.com/office/2011/relationships/chartColorStyle" Target="colors113.xml"/><Relationship Id="rId1" Type="http://schemas.microsoft.com/office/2011/relationships/chartStyle" Target="style113.xml"/></Relationships>
</file>

<file path=xl/charts/_rels/chart114.xml.rels><?xml version="1.0" encoding="UTF-8" standalone="yes"?>
<Relationships xmlns="http://schemas.openxmlformats.org/package/2006/relationships"><Relationship Id="rId2" Type="http://schemas.microsoft.com/office/2011/relationships/chartColorStyle" Target="colors114.xml"/><Relationship Id="rId1" Type="http://schemas.microsoft.com/office/2011/relationships/chartStyle" Target="style114.xml"/></Relationships>
</file>

<file path=xl/charts/_rels/chart115.xml.rels><?xml version="1.0" encoding="UTF-8" standalone="yes"?>
<Relationships xmlns="http://schemas.openxmlformats.org/package/2006/relationships"><Relationship Id="rId2" Type="http://schemas.microsoft.com/office/2011/relationships/chartColorStyle" Target="colors115.xml"/><Relationship Id="rId1" Type="http://schemas.microsoft.com/office/2011/relationships/chartStyle" Target="style115.xml"/></Relationships>
</file>

<file path=xl/charts/_rels/chart116.xml.rels><?xml version="1.0" encoding="UTF-8" standalone="yes"?>
<Relationships xmlns="http://schemas.openxmlformats.org/package/2006/relationships"><Relationship Id="rId2" Type="http://schemas.microsoft.com/office/2011/relationships/chartColorStyle" Target="colors116.xml"/><Relationship Id="rId1" Type="http://schemas.microsoft.com/office/2011/relationships/chartStyle" Target="style116.xml"/></Relationships>
</file>

<file path=xl/charts/_rels/chart117.xml.rels><?xml version="1.0" encoding="UTF-8" standalone="yes"?>
<Relationships xmlns="http://schemas.openxmlformats.org/package/2006/relationships"><Relationship Id="rId2" Type="http://schemas.microsoft.com/office/2011/relationships/chartColorStyle" Target="colors117.xml"/><Relationship Id="rId1" Type="http://schemas.microsoft.com/office/2011/relationships/chartStyle" Target="style117.xml"/></Relationships>
</file>

<file path=xl/charts/_rels/chart118.xml.rels><?xml version="1.0" encoding="UTF-8" standalone="yes"?>
<Relationships xmlns="http://schemas.openxmlformats.org/package/2006/relationships"><Relationship Id="rId2" Type="http://schemas.microsoft.com/office/2011/relationships/chartColorStyle" Target="colors118.xml"/><Relationship Id="rId1" Type="http://schemas.microsoft.com/office/2011/relationships/chartStyle" Target="style118.xml"/></Relationships>
</file>

<file path=xl/charts/_rels/chart119.xml.rels><?xml version="1.0" encoding="UTF-8" standalone="yes"?>
<Relationships xmlns="http://schemas.openxmlformats.org/package/2006/relationships"><Relationship Id="rId2" Type="http://schemas.microsoft.com/office/2011/relationships/chartColorStyle" Target="colors119.xml"/><Relationship Id="rId1" Type="http://schemas.microsoft.com/office/2011/relationships/chartStyle" Target="style119.xml"/></Relationships>
</file>

<file path=xl/charts/_rels/chart120.xml.rels><?xml version="1.0" encoding="UTF-8" standalone="yes"?>
<Relationships xmlns="http://schemas.openxmlformats.org/package/2006/relationships"><Relationship Id="rId2" Type="http://schemas.microsoft.com/office/2011/relationships/chartColorStyle" Target="colors120.xml"/><Relationship Id="rId1" Type="http://schemas.microsoft.com/office/2011/relationships/chartStyle" Target="style120.xml"/></Relationships>
</file>

<file path=xl/charts/_rels/chart121.xml.rels><?xml version="1.0" encoding="UTF-8" standalone="yes"?>
<Relationships xmlns="http://schemas.openxmlformats.org/package/2006/relationships"><Relationship Id="rId2" Type="http://schemas.microsoft.com/office/2011/relationships/chartColorStyle" Target="colors121.xml"/><Relationship Id="rId1" Type="http://schemas.microsoft.com/office/2011/relationships/chartStyle" Target="style121.xml"/></Relationships>
</file>

<file path=xl/charts/_rels/chart122.xml.rels><?xml version="1.0" encoding="UTF-8" standalone="yes"?>
<Relationships xmlns="http://schemas.openxmlformats.org/package/2006/relationships"><Relationship Id="rId2" Type="http://schemas.microsoft.com/office/2011/relationships/chartColorStyle" Target="colors122.xml"/><Relationship Id="rId1" Type="http://schemas.microsoft.com/office/2011/relationships/chartStyle" Target="style122.xml"/></Relationships>
</file>

<file path=xl/charts/_rels/chart123.xml.rels><?xml version="1.0" encoding="UTF-8" standalone="yes"?>
<Relationships xmlns="http://schemas.openxmlformats.org/package/2006/relationships"><Relationship Id="rId2" Type="http://schemas.microsoft.com/office/2011/relationships/chartColorStyle" Target="colors123.xml"/><Relationship Id="rId1" Type="http://schemas.microsoft.com/office/2011/relationships/chartStyle" Target="style123.xml"/></Relationships>
</file>

<file path=xl/charts/_rels/chart124.xml.rels><?xml version="1.0" encoding="UTF-8" standalone="yes"?>
<Relationships xmlns="http://schemas.openxmlformats.org/package/2006/relationships"><Relationship Id="rId2" Type="http://schemas.microsoft.com/office/2011/relationships/chartColorStyle" Target="colors124.xml"/><Relationship Id="rId1" Type="http://schemas.microsoft.com/office/2011/relationships/chartStyle" Target="style124.xml"/></Relationships>
</file>

<file path=xl/charts/_rels/chart125.xml.rels><?xml version="1.0" encoding="UTF-8" standalone="yes"?>
<Relationships xmlns="http://schemas.openxmlformats.org/package/2006/relationships"><Relationship Id="rId2" Type="http://schemas.microsoft.com/office/2011/relationships/chartColorStyle" Target="colors125.xml"/><Relationship Id="rId1" Type="http://schemas.microsoft.com/office/2011/relationships/chartStyle" Target="style125.xml"/></Relationships>
</file>

<file path=xl/charts/_rels/chart126.xml.rels><?xml version="1.0" encoding="UTF-8" standalone="yes"?>
<Relationships xmlns="http://schemas.openxmlformats.org/package/2006/relationships"><Relationship Id="rId2" Type="http://schemas.microsoft.com/office/2011/relationships/chartColorStyle" Target="colors126.xml"/><Relationship Id="rId1" Type="http://schemas.microsoft.com/office/2011/relationships/chartStyle" Target="style126.xml"/></Relationships>
</file>

<file path=xl/charts/_rels/chart127.xml.rels><?xml version="1.0" encoding="UTF-8" standalone="yes"?>
<Relationships xmlns="http://schemas.openxmlformats.org/package/2006/relationships"><Relationship Id="rId2" Type="http://schemas.microsoft.com/office/2011/relationships/chartColorStyle" Target="colors127.xml"/><Relationship Id="rId1" Type="http://schemas.microsoft.com/office/2011/relationships/chartStyle" Target="style127.xml"/></Relationships>
</file>

<file path=xl/charts/_rels/chart128.xml.rels><?xml version="1.0" encoding="UTF-8" standalone="yes"?>
<Relationships xmlns="http://schemas.openxmlformats.org/package/2006/relationships"><Relationship Id="rId2" Type="http://schemas.microsoft.com/office/2011/relationships/chartColorStyle" Target="colors128.xml"/><Relationship Id="rId1" Type="http://schemas.microsoft.com/office/2011/relationships/chartStyle" Target="style128.xml"/></Relationships>
</file>

<file path=xl/charts/_rels/chart129.xml.rels><?xml version="1.0" encoding="UTF-8" standalone="yes"?>
<Relationships xmlns="http://schemas.openxmlformats.org/package/2006/relationships"><Relationship Id="rId2" Type="http://schemas.microsoft.com/office/2011/relationships/chartColorStyle" Target="colors129.xml"/><Relationship Id="rId1" Type="http://schemas.microsoft.com/office/2011/relationships/chartStyle" Target="style129.xml"/></Relationships>
</file>

<file path=xl/charts/_rels/chart130.xml.rels><?xml version="1.0" encoding="UTF-8" standalone="yes"?>
<Relationships xmlns="http://schemas.openxmlformats.org/package/2006/relationships"><Relationship Id="rId2" Type="http://schemas.microsoft.com/office/2011/relationships/chartColorStyle" Target="colors130.xml"/><Relationship Id="rId1" Type="http://schemas.microsoft.com/office/2011/relationships/chartStyle" Target="style130.xml"/></Relationships>
</file>

<file path=xl/charts/_rels/chart131.xml.rels><?xml version="1.0" encoding="UTF-8" standalone="yes"?>
<Relationships xmlns="http://schemas.openxmlformats.org/package/2006/relationships"><Relationship Id="rId2" Type="http://schemas.microsoft.com/office/2011/relationships/chartColorStyle" Target="colors131.xml"/><Relationship Id="rId1" Type="http://schemas.microsoft.com/office/2011/relationships/chartStyle" Target="style131.xml"/></Relationships>
</file>

<file path=xl/charts/_rels/chart132.xml.rels><?xml version="1.0" encoding="UTF-8" standalone="yes"?>
<Relationships xmlns="http://schemas.openxmlformats.org/package/2006/relationships"><Relationship Id="rId2" Type="http://schemas.microsoft.com/office/2011/relationships/chartColorStyle" Target="colors132.xml"/><Relationship Id="rId1" Type="http://schemas.microsoft.com/office/2011/relationships/chartStyle" Target="style132.xml"/></Relationships>
</file>

<file path=xl/charts/_rels/chart133.xml.rels><?xml version="1.0" encoding="UTF-8" standalone="yes"?>
<Relationships xmlns="http://schemas.openxmlformats.org/package/2006/relationships"><Relationship Id="rId2" Type="http://schemas.microsoft.com/office/2011/relationships/chartColorStyle" Target="colors133.xml"/><Relationship Id="rId1" Type="http://schemas.microsoft.com/office/2011/relationships/chartStyle" Target="style133.xml"/></Relationships>
</file>

<file path=xl/charts/_rels/chart134.xml.rels><?xml version="1.0" encoding="UTF-8" standalone="yes"?>
<Relationships xmlns="http://schemas.openxmlformats.org/package/2006/relationships"><Relationship Id="rId2" Type="http://schemas.microsoft.com/office/2011/relationships/chartColorStyle" Target="colors134.xml"/><Relationship Id="rId1" Type="http://schemas.microsoft.com/office/2011/relationships/chartStyle" Target="style134.xml"/></Relationships>
</file>

<file path=xl/charts/_rels/chart135.xml.rels><?xml version="1.0" encoding="UTF-8" standalone="yes"?>
<Relationships xmlns="http://schemas.openxmlformats.org/package/2006/relationships"><Relationship Id="rId2" Type="http://schemas.microsoft.com/office/2011/relationships/chartColorStyle" Target="colors135.xml"/><Relationship Id="rId1" Type="http://schemas.microsoft.com/office/2011/relationships/chartStyle" Target="style135.xml"/></Relationships>
</file>

<file path=xl/charts/_rels/chart136.xml.rels><?xml version="1.0" encoding="UTF-8" standalone="yes"?>
<Relationships xmlns="http://schemas.openxmlformats.org/package/2006/relationships"><Relationship Id="rId2" Type="http://schemas.microsoft.com/office/2011/relationships/chartColorStyle" Target="colors136.xml"/><Relationship Id="rId1" Type="http://schemas.microsoft.com/office/2011/relationships/chartStyle" Target="style136.xml"/></Relationships>
</file>

<file path=xl/charts/_rels/chart137.xml.rels><?xml version="1.0" encoding="UTF-8" standalone="yes"?>
<Relationships xmlns="http://schemas.openxmlformats.org/package/2006/relationships"><Relationship Id="rId2" Type="http://schemas.microsoft.com/office/2011/relationships/chartColorStyle" Target="colors137.xml"/><Relationship Id="rId1" Type="http://schemas.microsoft.com/office/2011/relationships/chartStyle" Target="style137.xml"/></Relationships>
</file>

<file path=xl/charts/_rels/chart138.xml.rels><?xml version="1.0" encoding="UTF-8" standalone="yes"?>
<Relationships xmlns="http://schemas.openxmlformats.org/package/2006/relationships"><Relationship Id="rId2" Type="http://schemas.microsoft.com/office/2011/relationships/chartColorStyle" Target="colors138.xml"/><Relationship Id="rId1" Type="http://schemas.microsoft.com/office/2011/relationships/chartStyle" Target="style138.xml"/></Relationships>
</file>

<file path=xl/charts/_rels/chart139.xml.rels><?xml version="1.0" encoding="UTF-8" standalone="yes"?>
<Relationships xmlns="http://schemas.openxmlformats.org/package/2006/relationships"><Relationship Id="rId2" Type="http://schemas.microsoft.com/office/2011/relationships/chartColorStyle" Target="colors139.xml"/><Relationship Id="rId1" Type="http://schemas.microsoft.com/office/2011/relationships/chartStyle" Target="style139.xml"/></Relationships>
</file>

<file path=xl/charts/_rels/chart140.xml.rels><?xml version="1.0" encoding="UTF-8" standalone="yes"?>
<Relationships xmlns="http://schemas.openxmlformats.org/package/2006/relationships"><Relationship Id="rId2" Type="http://schemas.microsoft.com/office/2011/relationships/chartColorStyle" Target="colors140.xml"/><Relationship Id="rId1" Type="http://schemas.microsoft.com/office/2011/relationships/chartStyle" Target="style140.xml"/></Relationships>
</file>

<file path=xl/charts/_rels/chart141.xml.rels><?xml version="1.0" encoding="UTF-8" standalone="yes"?>
<Relationships xmlns="http://schemas.openxmlformats.org/package/2006/relationships"><Relationship Id="rId2" Type="http://schemas.microsoft.com/office/2011/relationships/chartColorStyle" Target="colors141.xml"/><Relationship Id="rId1" Type="http://schemas.microsoft.com/office/2011/relationships/chartStyle" Target="style141.xml"/></Relationships>
</file>

<file path=xl/charts/_rels/chart142.xml.rels><?xml version="1.0" encoding="UTF-8" standalone="yes"?>
<Relationships xmlns="http://schemas.openxmlformats.org/package/2006/relationships"><Relationship Id="rId2" Type="http://schemas.microsoft.com/office/2011/relationships/chartColorStyle" Target="colors142.xml"/><Relationship Id="rId1" Type="http://schemas.microsoft.com/office/2011/relationships/chartStyle" Target="style142.xml"/></Relationships>
</file>

<file path=xl/charts/_rels/chart143.xml.rels><?xml version="1.0" encoding="UTF-8" standalone="yes"?>
<Relationships xmlns="http://schemas.openxmlformats.org/package/2006/relationships"><Relationship Id="rId2" Type="http://schemas.microsoft.com/office/2011/relationships/chartColorStyle" Target="colors143.xml"/><Relationship Id="rId1" Type="http://schemas.microsoft.com/office/2011/relationships/chartStyle" Target="style143.xml"/></Relationships>
</file>

<file path=xl/charts/_rels/chart144.xml.rels><?xml version="1.0" encoding="UTF-8" standalone="yes"?>
<Relationships xmlns="http://schemas.openxmlformats.org/package/2006/relationships"><Relationship Id="rId2" Type="http://schemas.microsoft.com/office/2011/relationships/chartColorStyle" Target="colors144.xml"/><Relationship Id="rId1" Type="http://schemas.microsoft.com/office/2011/relationships/chartStyle" Target="style144.xml"/></Relationships>
</file>

<file path=xl/charts/_rels/chart145.xml.rels><?xml version="1.0" encoding="UTF-8" standalone="yes"?>
<Relationships xmlns="http://schemas.openxmlformats.org/package/2006/relationships"><Relationship Id="rId2" Type="http://schemas.microsoft.com/office/2011/relationships/chartColorStyle" Target="colors145.xml"/><Relationship Id="rId1" Type="http://schemas.microsoft.com/office/2011/relationships/chartStyle" Target="style145.xml"/></Relationships>
</file>

<file path=xl/charts/_rels/chart146.xml.rels><?xml version="1.0" encoding="UTF-8" standalone="yes"?>
<Relationships xmlns="http://schemas.openxmlformats.org/package/2006/relationships"><Relationship Id="rId2" Type="http://schemas.microsoft.com/office/2011/relationships/chartColorStyle" Target="colors146.xml"/><Relationship Id="rId1" Type="http://schemas.microsoft.com/office/2011/relationships/chartStyle" Target="style146.xml"/></Relationships>
</file>

<file path=xl/charts/_rels/chart147.xml.rels><?xml version="1.0" encoding="UTF-8" standalone="yes"?>
<Relationships xmlns="http://schemas.openxmlformats.org/package/2006/relationships"><Relationship Id="rId2" Type="http://schemas.microsoft.com/office/2011/relationships/chartColorStyle" Target="colors147.xml"/><Relationship Id="rId1" Type="http://schemas.microsoft.com/office/2011/relationships/chartStyle" Target="style147.xml"/></Relationships>
</file>

<file path=xl/charts/_rels/chart148.xml.rels><?xml version="1.0" encoding="UTF-8" standalone="yes"?>
<Relationships xmlns="http://schemas.openxmlformats.org/package/2006/relationships"><Relationship Id="rId2" Type="http://schemas.microsoft.com/office/2011/relationships/chartColorStyle" Target="colors148.xml"/><Relationship Id="rId1" Type="http://schemas.microsoft.com/office/2011/relationships/chartStyle" Target="style148.xml"/></Relationships>
</file>

<file path=xl/charts/_rels/chart149.xml.rels><?xml version="1.0" encoding="UTF-8" standalone="yes"?>
<Relationships xmlns="http://schemas.openxmlformats.org/package/2006/relationships"><Relationship Id="rId2" Type="http://schemas.microsoft.com/office/2011/relationships/chartColorStyle" Target="colors149.xml"/><Relationship Id="rId1" Type="http://schemas.microsoft.com/office/2011/relationships/chartStyle" Target="style149.xml"/></Relationships>
</file>

<file path=xl/charts/_rels/chart150.xml.rels><?xml version="1.0" encoding="UTF-8" standalone="yes"?>
<Relationships xmlns="http://schemas.openxmlformats.org/package/2006/relationships"><Relationship Id="rId2" Type="http://schemas.microsoft.com/office/2011/relationships/chartColorStyle" Target="colors150.xml"/><Relationship Id="rId1" Type="http://schemas.microsoft.com/office/2011/relationships/chartStyle" Target="style150.xml"/></Relationships>
</file>

<file path=xl/charts/_rels/chart151.xml.rels><?xml version="1.0" encoding="UTF-8" standalone="yes"?>
<Relationships xmlns="http://schemas.openxmlformats.org/package/2006/relationships"><Relationship Id="rId2" Type="http://schemas.microsoft.com/office/2011/relationships/chartColorStyle" Target="colors151.xml"/><Relationship Id="rId1" Type="http://schemas.microsoft.com/office/2011/relationships/chartStyle" Target="style151.xml"/></Relationships>
</file>

<file path=xl/charts/_rels/chart152.xml.rels><?xml version="1.0" encoding="UTF-8" standalone="yes"?>
<Relationships xmlns="http://schemas.openxmlformats.org/package/2006/relationships"><Relationship Id="rId2" Type="http://schemas.microsoft.com/office/2011/relationships/chartColorStyle" Target="colors152.xml"/><Relationship Id="rId1" Type="http://schemas.microsoft.com/office/2011/relationships/chartStyle" Target="style152.xml"/></Relationships>
</file>

<file path=xl/charts/_rels/chart153.xml.rels><?xml version="1.0" encoding="UTF-8" standalone="yes"?>
<Relationships xmlns="http://schemas.openxmlformats.org/package/2006/relationships"><Relationship Id="rId2" Type="http://schemas.microsoft.com/office/2011/relationships/chartColorStyle" Target="colors153.xml"/><Relationship Id="rId1" Type="http://schemas.microsoft.com/office/2011/relationships/chartStyle" Target="style153.xml"/></Relationships>
</file>

<file path=xl/charts/_rels/chart154.xml.rels><?xml version="1.0" encoding="UTF-8" standalone="yes"?>
<Relationships xmlns="http://schemas.openxmlformats.org/package/2006/relationships"><Relationship Id="rId2" Type="http://schemas.microsoft.com/office/2011/relationships/chartColorStyle" Target="colors154.xml"/><Relationship Id="rId1" Type="http://schemas.microsoft.com/office/2011/relationships/chartStyle" Target="style154.xml"/></Relationships>
</file>

<file path=xl/charts/_rels/chart155.xml.rels><?xml version="1.0" encoding="UTF-8" standalone="yes"?>
<Relationships xmlns="http://schemas.openxmlformats.org/package/2006/relationships"><Relationship Id="rId2" Type="http://schemas.microsoft.com/office/2011/relationships/chartColorStyle" Target="colors155.xml"/><Relationship Id="rId1" Type="http://schemas.microsoft.com/office/2011/relationships/chartStyle" Target="style155.xml"/></Relationships>
</file>

<file path=xl/charts/_rels/chart156.xml.rels><?xml version="1.0" encoding="UTF-8" standalone="yes"?>
<Relationships xmlns="http://schemas.openxmlformats.org/package/2006/relationships"><Relationship Id="rId2" Type="http://schemas.microsoft.com/office/2011/relationships/chartColorStyle" Target="colors156.xml"/><Relationship Id="rId1" Type="http://schemas.microsoft.com/office/2011/relationships/chartStyle" Target="style156.xml"/></Relationships>
</file>

<file path=xl/charts/_rels/chart157.xml.rels><?xml version="1.0" encoding="UTF-8" standalone="yes"?>
<Relationships xmlns="http://schemas.openxmlformats.org/package/2006/relationships"><Relationship Id="rId2" Type="http://schemas.microsoft.com/office/2011/relationships/chartColorStyle" Target="colors157.xml"/><Relationship Id="rId1" Type="http://schemas.microsoft.com/office/2011/relationships/chartStyle" Target="style157.xml"/></Relationships>
</file>

<file path=xl/charts/_rels/chart158.xml.rels><?xml version="1.0" encoding="UTF-8" standalone="yes"?>
<Relationships xmlns="http://schemas.openxmlformats.org/package/2006/relationships"><Relationship Id="rId2" Type="http://schemas.microsoft.com/office/2011/relationships/chartColorStyle" Target="colors158.xml"/><Relationship Id="rId1" Type="http://schemas.microsoft.com/office/2011/relationships/chartStyle" Target="style158.xml"/></Relationships>
</file>

<file path=xl/charts/_rels/chart159.xml.rels><?xml version="1.0" encoding="UTF-8" standalone="yes"?>
<Relationships xmlns="http://schemas.openxmlformats.org/package/2006/relationships"><Relationship Id="rId2" Type="http://schemas.microsoft.com/office/2011/relationships/chartColorStyle" Target="colors159.xml"/><Relationship Id="rId1" Type="http://schemas.microsoft.com/office/2011/relationships/chartStyle" Target="style159.xml"/></Relationships>
</file>

<file path=xl/charts/_rels/chart160.xml.rels><?xml version="1.0" encoding="UTF-8" standalone="yes"?>
<Relationships xmlns="http://schemas.openxmlformats.org/package/2006/relationships"><Relationship Id="rId2" Type="http://schemas.microsoft.com/office/2011/relationships/chartColorStyle" Target="colors160.xml"/><Relationship Id="rId1" Type="http://schemas.microsoft.com/office/2011/relationships/chartStyle" Target="style160.xml"/></Relationships>
</file>

<file path=xl/charts/_rels/chart161.xml.rels><?xml version="1.0" encoding="UTF-8" standalone="yes"?>
<Relationships xmlns="http://schemas.openxmlformats.org/package/2006/relationships"><Relationship Id="rId2" Type="http://schemas.microsoft.com/office/2011/relationships/chartColorStyle" Target="colors161.xml"/><Relationship Id="rId1" Type="http://schemas.microsoft.com/office/2011/relationships/chartStyle" Target="style161.xml"/></Relationships>
</file>

<file path=xl/charts/_rels/chart162.xml.rels><?xml version="1.0" encoding="UTF-8" standalone="yes"?>
<Relationships xmlns="http://schemas.openxmlformats.org/package/2006/relationships"><Relationship Id="rId2" Type="http://schemas.microsoft.com/office/2011/relationships/chartColorStyle" Target="colors162.xml"/><Relationship Id="rId1" Type="http://schemas.microsoft.com/office/2011/relationships/chartStyle" Target="style162.xml"/></Relationships>
</file>

<file path=xl/charts/_rels/chart163.xml.rels><?xml version="1.0" encoding="UTF-8" standalone="yes"?>
<Relationships xmlns="http://schemas.openxmlformats.org/package/2006/relationships"><Relationship Id="rId2" Type="http://schemas.microsoft.com/office/2011/relationships/chartColorStyle" Target="colors163.xml"/><Relationship Id="rId1" Type="http://schemas.microsoft.com/office/2011/relationships/chartStyle" Target="style163.xml"/></Relationships>
</file>

<file path=xl/charts/_rels/chart164.xml.rels><?xml version="1.0" encoding="UTF-8" standalone="yes"?>
<Relationships xmlns="http://schemas.openxmlformats.org/package/2006/relationships"><Relationship Id="rId2" Type="http://schemas.microsoft.com/office/2011/relationships/chartColorStyle" Target="colors164.xml"/><Relationship Id="rId1" Type="http://schemas.microsoft.com/office/2011/relationships/chartStyle" Target="style164.xml"/></Relationships>
</file>

<file path=xl/charts/_rels/chart165.xml.rels><?xml version="1.0" encoding="UTF-8" standalone="yes"?>
<Relationships xmlns="http://schemas.openxmlformats.org/package/2006/relationships"><Relationship Id="rId2" Type="http://schemas.microsoft.com/office/2011/relationships/chartColorStyle" Target="colors165.xml"/><Relationship Id="rId1" Type="http://schemas.microsoft.com/office/2011/relationships/chartStyle" Target="style165.xml"/></Relationships>
</file>

<file path=xl/charts/_rels/chart166.xml.rels><?xml version="1.0" encoding="UTF-8" standalone="yes"?>
<Relationships xmlns="http://schemas.openxmlformats.org/package/2006/relationships"><Relationship Id="rId2" Type="http://schemas.microsoft.com/office/2011/relationships/chartColorStyle" Target="colors166.xml"/><Relationship Id="rId1" Type="http://schemas.microsoft.com/office/2011/relationships/chartStyle" Target="style166.xml"/></Relationships>
</file>

<file path=xl/charts/_rels/chart167.xml.rels><?xml version="1.0" encoding="UTF-8" standalone="yes"?>
<Relationships xmlns="http://schemas.openxmlformats.org/package/2006/relationships"><Relationship Id="rId2" Type="http://schemas.microsoft.com/office/2011/relationships/chartColorStyle" Target="colors167.xml"/><Relationship Id="rId1" Type="http://schemas.microsoft.com/office/2011/relationships/chartStyle" Target="style167.xml"/></Relationships>
</file>

<file path=xl/charts/_rels/chart168.xml.rels><?xml version="1.0" encoding="UTF-8" standalone="yes"?>
<Relationships xmlns="http://schemas.openxmlformats.org/package/2006/relationships"><Relationship Id="rId2" Type="http://schemas.microsoft.com/office/2011/relationships/chartColorStyle" Target="colors168.xml"/><Relationship Id="rId1" Type="http://schemas.microsoft.com/office/2011/relationships/chartStyle" Target="style168.xml"/></Relationships>
</file>

<file path=xl/charts/_rels/chart169.xml.rels><?xml version="1.0" encoding="UTF-8" standalone="yes"?>
<Relationships xmlns="http://schemas.openxmlformats.org/package/2006/relationships"><Relationship Id="rId2" Type="http://schemas.microsoft.com/office/2011/relationships/chartColorStyle" Target="colors169.xml"/><Relationship Id="rId1" Type="http://schemas.microsoft.com/office/2011/relationships/chartStyle" Target="style169.xml"/></Relationships>
</file>

<file path=xl/charts/_rels/chart170.xml.rels><?xml version="1.0" encoding="UTF-8" standalone="yes"?>
<Relationships xmlns="http://schemas.openxmlformats.org/package/2006/relationships"><Relationship Id="rId2" Type="http://schemas.microsoft.com/office/2011/relationships/chartColorStyle" Target="colors170.xml"/><Relationship Id="rId1" Type="http://schemas.microsoft.com/office/2011/relationships/chartStyle" Target="style170.xml"/></Relationships>
</file>

<file path=xl/charts/_rels/chart171.xml.rels><?xml version="1.0" encoding="UTF-8" standalone="yes"?>
<Relationships xmlns="http://schemas.openxmlformats.org/package/2006/relationships"><Relationship Id="rId2" Type="http://schemas.microsoft.com/office/2011/relationships/chartColorStyle" Target="colors171.xml"/><Relationship Id="rId1" Type="http://schemas.microsoft.com/office/2011/relationships/chartStyle" Target="style171.xml"/></Relationships>
</file>

<file path=xl/charts/_rels/chart172.xml.rels><?xml version="1.0" encoding="UTF-8" standalone="yes"?>
<Relationships xmlns="http://schemas.openxmlformats.org/package/2006/relationships"><Relationship Id="rId2" Type="http://schemas.microsoft.com/office/2011/relationships/chartColorStyle" Target="colors172.xml"/><Relationship Id="rId1" Type="http://schemas.microsoft.com/office/2011/relationships/chartStyle" Target="style172.xml"/></Relationships>
</file>

<file path=xl/charts/_rels/chart173.xml.rels><?xml version="1.0" encoding="UTF-8" standalone="yes"?>
<Relationships xmlns="http://schemas.openxmlformats.org/package/2006/relationships"><Relationship Id="rId2" Type="http://schemas.microsoft.com/office/2011/relationships/chartColorStyle" Target="colors173.xml"/><Relationship Id="rId1" Type="http://schemas.microsoft.com/office/2011/relationships/chartStyle" Target="style173.xml"/></Relationships>
</file>

<file path=xl/charts/_rels/chart174.xml.rels><?xml version="1.0" encoding="UTF-8" standalone="yes"?>
<Relationships xmlns="http://schemas.openxmlformats.org/package/2006/relationships"><Relationship Id="rId2" Type="http://schemas.microsoft.com/office/2011/relationships/chartColorStyle" Target="colors174.xml"/><Relationship Id="rId1" Type="http://schemas.microsoft.com/office/2011/relationships/chartStyle" Target="style174.xml"/></Relationships>
</file>

<file path=xl/charts/_rels/chart175.xml.rels><?xml version="1.0" encoding="UTF-8" standalone="yes"?>
<Relationships xmlns="http://schemas.openxmlformats.org/package/2006/relationships"><Relationship Id="rId2" Type="http://schemas.microsoft.com/office/2011/relationships/chartColorStyle" Target="colors175.xml"/><Relationship Id="rId1" Type="http://schemas.microsoft.com/office/2011/relationships/chartStyle" Target="style175.xml"/></Relationships>
</file>

<file path=xl/charts/_rels/chart176.xml.rels><?xml version="1.0" encoding="UTF-8" standalone="yes"?>
<Relationships xmlns="http://schemas.openxmlformats.org/package/2006/relationships"><Relationship Id="rId2" Type="http://schemas.microsoft.com/office/2011/relationships/chartColorStyle" Target="colors176.xml"/><Relationship Id="rId1" Type="http://schemas.microsoft.com/office/2011/relationships/chartStyle" Target="style17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6.1019648161712334E-2"/>
          <c:w val="0.89799428780483748"/>
          <c:h val="0.85049606807869949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(Average!$B$5,Average!$D$5,Average!$F$5)</c:f>
              <c:numCache>
                <c:formatCode>0</c:formatCode>
                <c:ptCount val="3"/>
                <c:pt idx="0">
                  <c:v>565.71428571428567</c:v>
                </c:pt>
                <c:pt idx="1">
                  <c:v>195.71428571428572</c:v>
                </c:pt>
                <c:pt idx="2">
                  <c:v>172.85714285714286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E1-4A2C-B33B-7F96F3C777AE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(Average!$B$6,Average!$D$6,Average!$F$6)</c:f>
              <c:numCache>
                <c:formatCode>0</c:formatCode>
                <c:ptCount val="3"/>
                <c:pt idx="0">
                  <c:v>6565.5857142857139</c:v>
                </c:pt>
                <c:pt idx="1">
                  <c:v>55.714285714285715</c:v>
                </c:pt>
                <c:pt idx="2">
                  <c:v>31.428571428571427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E1-4A2C-B33B-7F96F3C777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39376"/>
        <c:axId val="957756736"/>
      </c:barChart>
      <c:catAx>
        <c:axId val="9577393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56736"/>
        <c:crosses val="autoZero"/>
        <c:auto val="1"/>
        <c:lblAlgn val="ctr"/>
        <c:lblOffset val="100"/>
        <c:noMultiLvlLbl val="0"/>
      </c:catAx>
      <c:valAx>
        <c:axId val="95775673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393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308142553671946"/>
          <c:y val="0.10469106060143644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(Average!$B$12,Average!$D$12,Average!$F$12)</c:f>
              <c:numCache>
                <c:formatCode>0</c:formatCode>
                <c:ptCount val="3"/>
                <c:pt idx="0">
                  <c:v>329.52941176470586</c:v>
                </c:pt>
                <c:pt idx="1">
                  <c:v>140.41176470588235</c:v>
                </c:pt>
                <c:pt idx="2">
                  <c:v>158.11764705882354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F7-4C9D-A261-014D6B96006B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(Average!$B$13,Average!$D$13,Average!$F$13)</c:f>
              <c:numCache>
                <c:formatCode>0</c:formatCode>
                <c:ptCount val="3"/>
                <c:pt idx="0">
                  <c:v>552.94117647058829</c:v>
                </c:pt>
                <c:pt idx="1">
                  <c:v>503.52941176470586</c:v>
                </c:pt>
                <c:pt idx="2">
                  <c:v>568.82352941176475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F7-4C9D-A261-014D6B96006B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(Average!$B$14,Average!$D$14,Average!$F$14)</c:f>
              <c:numCache>
                <c:formatCode>0</c:formatCode>
                <c:ptCount val="3"/>
                <c:pt idx="0">
                  <c:v>202.35294117647058</c:v>
                </c:pt>
                <c:pt idx="1">
                  <c:v>187.94117647058823</c:v>
                </c:pt>
                <c:pt idx="2">
                  <c:v>170.88235294117646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F7-4C9D-A261-014D6B96006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59536"/>
        <c:axId val="957758976"/>
      </c:barChart>
      <c:catAx>
        <c:axId val="95775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58976"/>
        <c:crosses val="autoZero"/>
        <c:auto val="1"/>
        <c:lblAlgn val="ctr"/>
        <c:lblOffset val="100"/>
        <c:noMultiLvlLbl val="0"/>
      </c:catAx>
      <c:valAx>
        <c:axId val="9577589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595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401607413652926"/>
          <c:y val="7.037258514924008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(Average!$B$8,Average!$D$8,Average!$F$8)</c:f>
              <c:numCache>
                <c:formatCode>0</c:formatCode>
                <c:ptCount val="3"/>
                <c:pt idx="0">
                  <c:v>72.429411764705875</c:v>
                </c:pt>
                <c:pt idx="1">
                  <c:v>60.929411764705883</c:v>
                </c:pt>
                <c:pt idx="2">
                  <c:v>80.235294117647058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E0-4E1F-AA59-49A7E7140D59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(Average!$B$9,Average!$D$9,Average!$F$9)</c:f>
              <c:numCache>
                <c:formatCode>0</c:formatCode>
                <c:ptCount val="3"/>
                <c:pt idx="0">
                  <c:v>38.352941176470587</c:v>
                </c:pt>
                <c:pt idx="1">
                  <c:v>38</c:v>
                </c:pt>
                <c:pt idx="2">
                  <c:v>35.176470588235297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E0-4E1F-AA59-49A7E7140D59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(Average!$B$10,Average!$D$10,Average!$F$10)</c:f>
              <c:numCache>
                <c:formatCode>0</c:formatCode>
                <c:ptCount val="3"/>
                <c:pt idx="0">
                  <c:v>1405.5882352941176</c:v>
                </c:pt>
                <c:pt idx="1">
                  <c:v>2066.4705882352941</c:v>
                </c:pt>
                <c:pt idx="2">
                  <c:v>1533.2352941176471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E0-4E1F-AA59-49A7E7140D5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68496"/>
        <c:axId val="957769056"/>
      </c:barChart>
      <c:catAx>
        <c:axId val="95776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69056"/>
        <c:crosses val="autoZero"/>
        <c:auto val="1"/>
        <c:lblAlgn val="ctr"/>
        <c:lblOffset val="100"/>
        <c:noMultiLvlLbl val="0"/>
      </c:catAx>
      <c:valAx>
        <c:axId val="9577690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684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(Average!$B$16,Average!$D$16,Average!$F$16)</c:f>
              <c:numCache>
                <c:formatCode>0</c:formatCode>
                <c:ptCount val="3"/>
                <c:pt idx="0">
                  <c:v>460.58823529411762</c:v>
                </c:pt>
                <c:pt idx="1">
                  <c:v>8141.1764705882351</c:v>
                </c:pt>
                <c:pt idx="2">
                  <c:v>361.76470588235293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C4-4EF3-94D2-510A92513211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(Average!$B$17,Average!$D$17,Average!$F$17)</c:f>
              <c:numCache>
                <c:formatCode>0</c:formatCode>
                <c:ptCount val="3"/>
                <c:pt idx="0">
                  <c:v>1788.2352941176471</c:v>
                </c:pt>
                <c:pt idx="1">
                  <c:v>1768.2352941176471</c:v>
                </c:pt>
                <c:pt idx="2">
                  <c:v>1600.7647058823529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C4-4EF3-94D2-510A92513211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(Average!$B$18,Average!$D$18,Average!$F$18)</c:f>
              <c:numCache>
                <c:formatCode>0</c:formatCode>
                <c:ptCount val="3"/>
                <c:pt idx="0">
                  <c:v>794.11764705882354</c:v>
                </c:pt>
                <c:pt idx="1">
                  <c:v>657.64705882352939</c:v>
                </c:pt>
                <c:pt idx="2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C4-4EF3-94D2-510A925132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65696"/>
        <c:axId val="957764016"/>
      </c:barChart>
      <c:catAx>
        <c:axId val="957765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64016"/>
        <c:crosses val="autoZero"/>
        <c:auto val="1"/>
        <c:lblAlgn val="ctr"/>
        <c:lblOffset val="100"/>
        <c:noMultiLvlLbl val="0"/>
      </c:catAx>
      <c:valAx>
        <c:axId val="9577640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656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(Average!$B$20,Average!$D$20,Average!$F$20)</c:f>
              <c:numCache>
                <c:formatCode>0</c:formatCode>
                <c:ptCount val="3"/>
                <c:pt idx="0">
                  <c:v>45.941176470588232</c:v>
                </c:pt>
                <c:pt idx="1">
                  <c:v>45.705882352941174</c:v>
                </c:pt>
                <c:pt idx="2">
                  <c:v>46.588235294117645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A2-44BD-B805-08485FC09826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(Average!$B$21,Average!$D$21,Average!$F$21)</c:f>
              <c:numCache>
                <c:formatCode>0</c:formatCode>
                <c:ptCount val="3"/>
                <c:pt idx="0">
                  <c:v>121.35294117647059</c:v>
                </c:pt>
                <c:pt idx="1">
                  <c:v>106.52941176470588</c:v>
                </c:pt>
                <c:pt idx="2">
                  <c:v>80.117647058823536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2A2-44BD-B805-08485FC09826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(Average!$B$22,Average!$D$22,Average!$F$22)</c:f>
              <c:numCache>
                <c:formatCode>0</c:formatCode>
                <c:ptCount val="3"/>
                <c:pt idx="0">
                  <c:v>510.58823529411762</c:v>
                </c:pt>
                <c:pt idx="1">
                  <c:v>492.94117647058823</c:v>
                </c:pt>
                <c:pt idx="2">
                  <c:v>344.70588235294116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2A2-44BD-B805-08485FC09826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(Average!$B$23,Average!$D$23,Average!$F$23)</c:f>
              <c:numCache>
                <c:formatCode>0</c:formatCode>
                <c:ptCount val="3"/>
                <c:pt idx="0">
                  <c:v>1295.8823529411766</c:v>
                </c:pt>
                <c:pt idx="1">
                  <c:v>1515</c:v>
                </c:pt>
                <c:pt idx="2">
                  <c:v>1143.5294117647059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2A2-44BD-B805-08485FC09826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(Average!$B$24,Average!$D$24,Average!$F$24)</c:f>
              <c:numCache>
                <c:formatCode>0</c:formatCode>
                <c:ptCount val="3"/>
                <c:pt idx="0">
                  <c:v>105.05882352941177</c:v>
                </c:pt>
                <c:pt idx="1">
                  <c:v>95.470588235294116</c:v>
                </c:pt>
                <c:pt idx="2">
                  <c:v>101.64705882352941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2A2-44BD-B805-08485FC098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41616"/>
        <c:axId val="957743856"/>
      </c:barChart>
      <c:catAx>
        <c:axId val="95774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43856"/>
        <c:crosses val="autoZero"/>
        <c:auto val="1"/>
        <c:lblAlgn val="ctr"/>
        <c:lblOffset val="100"/>
        <c:noMultiLvlLbl val="0"/>
      </c:catAx>
      <c:valAx>
        <c:axId val="9577438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416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626084711794747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(Average!$J$5,Average!$L$5,Average!$N$5)</c:f>
              <c:numCache>
                <c:formatCode>0</c:formatCode>
                <c:ptCount val="3"/>
                <c:pt idx="0">
                  <c:v>460.58823529411762</c:v>
                </c:pt>
                <c:pt idx="1">
                  <c:v>8141.1764705882351</c:v>
                </c:pt>
                <c:pt idx="2">
                  <c:v>361.76470588235293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73-419C-A41D-1C550C219663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(Average!$J$6,Average!$L$6,Average!$N$6)</c:f>
              <c:numCache>
                <c:formatCode>0</c:formatCode>
                <c:ptCount val="3"/>
                <c:pt idx="0">
                  <c:v>1295.8823529411766</c:v>
                </c:pt>
                <c:pt idx="1">
                  <c:v>1515</c:v>
                </c:pt>
                <c:pt idx="2">
                  <c:v>1143.5294117647059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73-419C-A41D-1C550C219663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(Average!$J$7,Average!$L$7,Average!$N$7)</c:f>
              <c:numCache>
                <c:formatCode>0</c:formatCode>
                <c:ptCount val="3"/>
                <c:pt idx="0">
                  <c:v>1405.5882352941176</c:v>
                </c:pt>
                <c:pt idx="1">
                  <c:v>2066.4705882352941</c:v>
                </c:pt>
                <c:pt idx="2">
                  <c:v>1533.2352941176471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73-419C-A41D-1C550C219663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(Average!$J$8,Average!$L$8,Average!$N$8)</c:f>
              <c:numCache>
                <c:formatCode>0</c:formatCode>
                <c:ptCount val="3"/>
                <c:pt idx="0">
                  <c:v>45.941176470588232</c:v>
                </c:pt>
                <c:pt idx="1">
                  <c:v>45.705882352941174</c:v>
                </c:pt>
                <c:pt idx="2">
                  <c:v>46.588235294117645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73-419C-A41D-1C550C219663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(Average!$J$9,Average!$L$9,Average!$N$9)</c:f>
              <c:numCache>
                <c:formatCode>0</c:formatCode>
                <c:ptCount val="3"/>
                <c:pt idx="0">
                  <c:v>510.58823529411762</c:v>
                </c:pt>
                <c:pt idx="1">
                  <c:v>492.94117647058823</c:v>
                </c:pt>
                <c:pt idx="2">
                  <c:v>344.70588235294116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73-419C-A41D-1C550C2196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49456"/>
        <c:axId val="957751136"/>
      </c:barChart>
      <c:catAx>
        <c:axId val="957749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51136"/>
        <c:crosses val="autoZero"/>
        <c:auto val="1"/>
        <c:lblAlgn val="ctr"/>
        <c:lblOffset val="100"/>
        <c:noMultiLvlLbl val="0"/>
      </c:catAx>
      <c:valAx>
        <c:axId val="957751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494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132000916759979"/>
          <c:y val="0.11276599600195325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0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(Average!$J$11,Average!$L$11,Average!$N$11)</c:f>
              <c:numCache>
                <c:formatCode>0</c:formatCode>
                <c:ptCount val="3"/>
                <c:pt idx="0">
                  <c:v>1788.2352941176471</c:v>
                </c:pt>
                <c:pt idx="1">
                  <c:v>1768.2352941176471</c:v>
                </c:pt>
                <c:pt idx="2">
                  <c:v>1600.7647058823529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076-4E3E-BDFB-FF7E4F4460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55616"/>
        <c:axId val="957778576"/>
      </c:barChart>
      <c:catAx>
        <c:axId val="95775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78576"/>
        <c:crosses val="autoZero"/>
        <c:auto val="1"/>
        <c:lblAlgn val="ctr"/>
        <c:lblOffset val="100"/>
        <c:noMultiLvlLbl val="0"/>
      </c:catAx>
      <c:valAx>
        <c:axId val="9577785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556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29301907483318"/>
          <c:y val="9.2578657500661257E-2"/>
          <c:w val="0.11892357502302708"/>
          <c:h val="0.17033186077031068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(Average!$J$13,Average!$L$13,Average!$N$13)</c:f>
              <c:numCache>
                <c:formatCode>0</c:formatCode>
                <c:ptCount val="3"/>
                <c:pt idx="0">
                  <c:v>202.35294117647058</c:v>
                </c:pt>
                <c:pt idx="1">
                  <c:v>187.94117647058823</c:v>
                </c:pt>
                <c:pt idx="2">
                  <c:v>170.88235294117646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FC-4BD9-8BFB-5AFC75D53BA2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(Average!$J$14,Average!$L$14,Average!$N$14)</c:f>
              <c:numCache>
                <c:formatCode>0</c:formatCode>
                <c:ptCount val="3"/>
                <c:pt idx="0">
                  <c:v>72.429411764705875</c:v>
                </c:pt>
                <c:pt idx="1">
                  <c:v>60.929411764705883</c:v>
                </c:pt>
                <c:pt idx="2">
                  <c:v>80.235294117647058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FC-4BD9-8BFB-5AFC75D53BA2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(Average!$J$15,Average!$L$15,Average!$N$15)</c:f>
              <c:numCache>
                <c:formatCode>0</c:formatCode>
                <c:ptCount val="3"/>
                <c:pt idx="0">
                  <c:v>105.05882352941177</c:v>
                </c:pt>
                <c:pt idx="1">
                  <c:v>95.470588235294116</c:v>
                </c:pt>
                <c:pt idx="2">
                  <c:v>101.64705882352941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FC-4BD9-8BFB-5AFC75D53BA2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(Average!$J$16,Average!$L$16,Average!$N$16)</c:f>
              <c:numCache>
                <c:formatCode>0</c:formatCode>
                <c:ptCount val="3"/>
                <c:pt idx="0">
                  <c:v>794.11764705882354</c:v>
                </c:pt>
                <c:pt idx="1">
                  <c:v>657.64705882352939</c:v>
                </c:pt>
                <c:pt idx="2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FC-4BD9-8BFB-5AFC75D53BA2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(Average!$J$17,Average!$L$17,Average!$N$17)</c:f>
              <c:numCache>
                <c:formatCode>0</c:formatCode>
                <c:ptCount val="3"/>
                <c:pt idx="0">
                  <c:v>329.52941176470586</c:v>
                </c:pt>
                <c:pt idx="1">
                  <c:v>140.41176470588235</c:v>
                </c:pt>
                <c:pt idx="2">
                  <c:v>158.11764705882354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FC-4BD9-8BFB-5AFC75D53BA2}"/>
            </c:ext>
          </c:extLst>
        </c:ser>
        <c:ser>
          <c:idx val="5"/>
          <c:order val="5"/>
          <c:tx>
            <c:v>Tris(1,3-dichloro-2-propyl)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(Average!$J$18,Average!$L$18,Average!$N$18)</c:f>
              <c:numCache>
                <c:formatCode>0</c:formatCode>
                <c:ptCount val="3"/>
                <c:pt idx="0">
                  <c:v>552.94117647058829</c:v>
                </c:pt>
                <c:pt idx="1">
                  <c:v>503.52941176470586</c:v>
                </c:pt>
                <c:pt idx="2">
                  <c:v>568.82352941176475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4FC-4BD9-8BFB-5AFC75D53BA2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(Average!$J$19,Average!$L$19,Average!$N$19)</c:f>
              <c:numCache>
                <c:formatCode>0</c:formatCode>
                <c:ptCount val="3"/>
                <c:pt idx="0">
                  <c:v>38.352941176470587</c:v>
                </c:pt>
                <c:pt idx="1">
                  <c:v>38</c:v>
                </c:pt>
                <c:pt idx="2">
                  <c:v>35.176470588235297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4FC-4BD9-8BFB-5AFC75D53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74656"/>
        <c:axId val="957782496"/>
      </c:barChart>
      <c:catAx>
        <c:axId val="957774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82496"/>
        <c:crosses val="autoZero"/>
        <c:auto val="1"/>
        <c:lblAlgn val="ctr"/>
        <c:lblOffset val="100"/>
        <c:noMultiLvlLbl val="0"/>
      </c:catAx>
      <c:valAx>
        <c:axId val="9577824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746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34228163566763"/>
          <c:y val="9.2578657500661229E-2"/>
          <c:w val="0.31694749547542039"/>
          <c:h val="0.2411228165883334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6.1019648161712334E-2"/>
          <c:w val="0.89799428780483748"/>
          <c:h val="0.85049606807869949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(Average!$B$5,Average!$D$5,Average!$F$5)</c:f>
              <c:numCache>
                <c:formatCode>0</c:formatCode>
                <c:ptCount val="3"/>
                <c:pt idx="0">
                  <c:v>565.71428571428567</c:v>
                </c:pt>
                <c:pt idx="1">
                  <c:v>195.71428571428572</c:v>
                </c:pt>
                <c:pt idx="2">
                  <c:v>172.85714285714286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9C-44B8-A7BF-F593B889E4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84736"/>
        <c:axId val="957785296"/>
      </c:barChart>
      <c:catAx>
        <c:axId val="957784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85296"/>
        <c:crosses val="autoZero"/>
        <c:auto val="1"/>
        <c:lblAlgn val="ctr"/>
        <c:lblOffset val="100"/>
        <c:noMultiLvlLbl val="0"/>
      </c:catAx>
      <c:valAx>
        <c:axId val="95778529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847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6643639582011058"/>
          <c:y val="7.4410052849498462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6.1019648161712334E-2"/>
          <c:w val="0.89799428780483748"/>
          <c:h val="0.85049606807869949"/>
        </c:manualLayout>
      </c:layout>
      <c:barChart>
        <c:barDir val="col"/>
        <c:grouping val="clustered"/>
        <c:varyColors val="0"/>
        <c:ser>
          <c:idx val="1"/>
          <c:order val="0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(Average!$B$6,Average!$D$6,Average!$F$6)</c:f>
              <c:numCache>
                <c:formatCode>0</c:formatCode>
                <c:ptCount val="3"/>
                <c:pt idx="0">
                  <c:v>6565.5857142857139</c:v>
                </c:pt>
                <c:pt idx="1">
                  <c:v>55.714285714285715</c:v>
                </c:pt>
                <c:pt idx="2">
                  <c:v>31.428571428571427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49-4816-9C4A-C91067DD8A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87536"/>
        <c:axId val="957788096"/>
      </c:barChart>
      <c:catAx>
        <c:axId val="957787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88096"/>
        <c:crosses val="autoZero"/>
        <c:auto val="1"/>
        <c:lblAlgn val="ctr"/>
        <c:lblOffset val="100"/>
        <c:noMultiLvlLbl val="0"/>
      </c:catAx>
      <c:valAx>
        <c:axId val="95778809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875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6643639582011058"/>
          <c:y val="7.4410052849498462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(Average!$B$8,Average!$D$8,Average!$F$8)</c:f>
              <c:numCache>
                <c:formatCode>0</c:formatCode>
                <c:ptCount val="3"/>
                <c:pt idx="0">
                  <c:v>72.429411764705875</c:v>
                </c:pt>
                <c:pt idx="1">
                  <c:v>60.929411764705883</c:v>
                </c:pt>
                <c:pt idx="2">
                  <c:v>80.235294117647058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8-49FD-B223-85245C5D81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90336"/>
        <c:axId val="957790896"/>
      </c:barChart>
      <c:catAx>
        <c:axId val="957790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90896"/>
        <c:crosses val="autoZero"/>
        <c:auto val="1"/>
        <c:lblAlgn val="ctr"/>
        <c:lblOffset val="100"/>
        <c:noMultiLvlLbl val="0"/>
      </c:catAx>
      <c:valAx>
        <c:axId val="9577908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903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510650031283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1"/>
          <c:order val="0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(Average!$B$9,Average!$D$9,Average!$F$9)</c:f>
              <c:numCache>
                <c:formatCode>0</c:formatCode>
                <c:ptCount val="3"/>
                <c:pt idx="0">
                  <c:v>38.352941176470587</c:v>
                </c:pt>
                <c:pt idx="1">
                  <c:v>38</c:v>
                </c:pt>
                <c:pt idx="2">
                  <c:v>35.176470588235297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B-4032-ADEE-1C8F15A39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93136"/>
        <c:axId val="957793696"/>
      </c:barChart>
      <c:catAx>
        <c:axId val="957793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93696"/>
        <c:crosses val="autoZero"/>
        <c:auto val="1"/>
        <c:lblAlgn val="ctr"/>
        <c:lblOffset val="100"/>
        <c:noMultiLvlLbl val="0"/>
      </c:catAx>
      <c:valAx>
        <c:axId val="9577936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931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2898068648257819"/>
          <c:y val="0.10267232675130725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2"/>
          <c:order val="0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(Average!$B$10,Average!$D$10,Average!$F$10)</c:f>
              <c:numCache>
                <c:formatCode>0</c:formatCode>
                <c:ptCount val="3"/>
                <c:pt idx="0">
                  <c:v>1405.5882352941176</c:v>
                </c:pt>
                <c:pt idx="1">
                  <c:v>2066.4705882352941</c:v>
                </c:pt>
                <c:pt idx="2">
                  <c:v>1533.2352941176471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C8-46E3-BCB8-F8C0D98804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95936"/>
        <c:axId val="957796496"/>
      </c:barChart>
      <c:catAx>
        <c:axId val="95779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96496"/>
        <c:crosses val="autoZero"/>
        <c:auto val="1"/>
        <c:lblAlgn val="ctr"/>
        <c:lblOffset val="100"/>
        <c:noMultiLvlLbl val="0"/>
      </c:catAx>
      <c:valAx>
        <c:axId val="9577964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95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(Average!$B$12,Average!$D$12,Average!$F$12)</c:f>
              <c:numCache>
                <c:formatCode>0</c:formatCode>
                <c:ptCount val="3"/>
                <c:pt idx="0">
                  <c:v>329.52941176470586</c:v>
                </c:pt>
                <c:pt idx="1">
                  <c:v>140.41176470588235</c:v>
                </c:pt>
                <c:pt idx="2">
                  <c:v>158.11764705882354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53-4A3D-8DD1-91C148B0F4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798736"/>
        <c:axId val="957799296"/>
      </c:barChart>
      <c:catAx>
        <c:axId val="957798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99296"/>
        <c:crosses val="autoZero"/>
        <c:auto val="1"/>
        <c:lblAlgn val="ctr"/>
        <c:lblOffset val="100"/>
        <c:noMultiLvlLbl val="0"/>
      </c:catAx>
      <c:valAx>
        <c:axId val="9577992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7987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1"/>
          <c:order val="0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(Average!$B$13,Average!$D$13,Average!$F$13)</c:f>
              <c:numCache>
                <c:formatCode>0</c:formatCode>
                <c:ptCount val="3"/>
                <c:pt idx="0">
                  <c:v>552.94117647058829</c:v>
                </c:pt>
                <c:pt idx="1">
                  <c:v>503.52941176470586</c:v>
                </c:pt>
                <c:pt idx="2">
                  <c:v>568.82352941176475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F17-441C-A92F-6ED14F1B23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7801536"/>
        <c:axId val="957802096"/>
      </c:barChart>
      <c:catAx>
        <c:axId val="957801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802096"/>
        <c:crosses val="autoZero"/>
        <c:auto val="1"/>
        <c:lblAlgn val="ctr"/>
        <c:lblOffset val="100"/>
        <c:noMultiLvlLbl val="0"/>
      </c:catAx>
      <c:valAx>
        <c:axId val="9578020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78015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2"/>
          <c:order val="0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(Average!$B$14,Average!$D$14,Average!$F$14)</c:f>
              <c:numCache>
                <c:formatCode>0</c:formatCode>
                <c:ptCount val="3"/>
                <c:pt idx="0">
                  <c:v>202.35294117647058</c:v>
                </c:pt>
                <c:pt idx="1">
                  <c:v>187.94117647058823</c:v>
                </c:pt>
                <c:pt idx="2">
                  <c:v>170.88235294117646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6ED-4ACB-BA3B-3E7A20344D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00192"/>
        <c:axId val="887919232"/>
      </c:barChart>
      <c:catAx>
        <c:axId val="887900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19232"/>
        <c:crosses val="autoZero"/>
        <c:auto val="1"/>
        <c:lblAlgn val="ctr"/>
        <c:lblOffset val="100"/>
        <c:noMultiLvlLbl val="0"/>
      </c:catAx>
      <c:valAx>
        <c:axId val="88791923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001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(Average!$B$16,Average!$D$16,Average!$F$16)</c:f>
              <c:numCache>
                <c:formatCode>0</c:formatCode>
                <c:ptCount val="3"/>
                <c:pt idx="0">
                  <c:v>460.58823529411762</c:v>
                </c:pt>
                <c:pt idx="1">
                  <c:v>8141.1764705882351</c:v>
                </c:pt>
                <c:pt idx="2">
                  <c:v>361.76470588235293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C4-43DB-88BC-7A81990D0C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02432"/>
        <c:axId val="887924272"/>
      </c:barChart>
      <c:catAx>
        <c:axId val="887902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24272"/>
        <c:crosses val="autoZero"/>
        <c:auto val="1"/>
        <c:lblAlgn val="ctr"/>
        <c:lblOffset val="100"/>
        <c:noMultiLvlLbl val="0"/>
      </c:catAx>
      <c:valAx>
        <c:axId val="88792427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024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1"/>
          <c:order val="0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(Average!$B$17,Average!$D$17,Average!$F$17)</c:f>
              <c:numCache>
                <c:formatCode>0</c:formatCode>
                <c:ptCount val="3"/>
                <c:pt idx="0">
                  <c:v>1788.2352941176471</c:v>
                </c:pt>
                <c:pt idx="1">
                  <c:v>1768.2352941176471</c:v>
                </c:pt>
                <c:pt idx="2">
                  <c:v>1600.7647058823529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F4-4D60-B449-C5015F4828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46672"/>
        <c:axId val="887927632"/>
      </c:barChart>
      <c:catAx>
        <c:axId val="887946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27632"/>
        <c:crosses val="autoZero"/>
        <c:auto val="1"/>
        <c:lblAlgn val="ctr"/>
        <c:lblOffset val="100"/>
        <c:noMultiLvlLbl val="0"/>
      </c:catAx>
      <c:valAx>
        <c:axId val="88792763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466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2"/>
          <c:order val="0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(Average!$B$18,Average!$D$18,Average!$F$18)</c:f>
              <c:numCache>
                <c:formatCode>0</c:formatCode>
                <c:ptCount val="3"/>
                <c:pt idx="0">
                  <c:v>794.11764705882354</c:v>
                </c:pt>
                <c:pt idx="1">
                  <c:v>657.64705882352939</c:v>
                </c:pt>
                <c:pt idx="2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16-4709-AAE0-64F4EDBA2F5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44992"/>
        <c:axId val="887885632"/>
      </c:barChart>
      <c:catAx>
        <c:axId val="887944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885632"/>
        <c:crosses val="autoZero"/>
        <c:auto val="1"/>
        <c:lblAlgn val="ctr"/>
        <c:lblOffset val="100"/>
        <c:noMultiLvlLbl val="0"/>
      </c:catAx>
      <c:valAx>
        <c:axId val="88788563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449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(Average!$B$20,Average!$D$20,Average!$F$20)</c:f>
              <c:numCache>
                <c:formatCode>0</c:formatCode>
                <c:ptCount val="3"/>
                <c:pt idx="0">
                  <c:v>45.941176470588232</c:v>
                </c:pt>
                <c:pt idx="1">
                  <c:v>45.705882352941174</c:v>
                </c:pt>
                <c:pt idx="2">
                  <c:v>46.588235294117645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058-4983-BE23-A8A6CE6EF6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21472"/>
        <c:axId val="887895712"/>
      </c:barChart>
      <c:catAx>
        <c:axId val="887921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895712"/>
        <c:crosses val="autoZero"/>
        <c:auto val="1"/>
        <c:lblAlgn val="ctr"/>
        <c:lblOffset val="100"/>
        <c:noMultiLvlLbl val="0"/>
      </c:catAx>
      <c:valAx>
        <c:axId val="88789571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214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1"/>
          <c:order val="0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(Average!$B$21,Average!$D$21,Average!$F$21)</c:f>
              <c:numCache>
                <c:formatCode>0</c:formatCode>
                <c:ptCount val="3"/>
                <c:pt idx="0">
                  <c:v>121.35294117647059</c:v>
                </c:pt>
                <c:pt idx="1">
                  <c:v>106.52941176470588</c:v>
                </c:pt>
                <c:pt idx="2">
                  <c:v>80.117647058823536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D2-4D3C-8DB3-D6E8329370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24832"/>
        <c:axId val="887923152"/>
      </c:barChart>
      <c:catAx>
        <c:axId val="8879248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23152"/>
        <c:crosses val="autoZero"/>
        <c:auto val="1"/>
        <c:lblAlgn val="ctr"/>
        <c:lblOffset val="100"/>
        <c:noMultiLvlLbl val="0"/>
      </c:catAx>
      <c:valAx>
        <c:axId val="8879231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248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2"/>
          <c:order val="0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(Average!$B$22,Average!$D$22,Average!$F$22)</c:f>
              <c:numCache>
                <c:formatCode>0</c:formatCode>
                <c:ptCount val="3"/>
                <c:pt idx="0">
                  <c:v>510.58823529411762</c:v>
                </c:pt>
                <c:pt idx="1">
                  <c:v>492.94117647058823</c:v>
                </c:pt>
                <c:pt idx="2">
                  <c:v>344.70588235294116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92-4F44-85C4-B183D25249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899072"/>
        <c:axId val="887945552"/>
      </c:barChart>
      <c:catAx>
        <c:axId val="8878990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45552"/>
        <c:crosses val="autoZero"/>
        <c:auto val="1"/>
        <c:lblAlgn val="ctr"/>
        <c:lblOffset val="100"/>
        <c:noMultiLvlLbl val="0"/>
      </c:catAx>
      <c:valAx>
        <c:axId val="8879455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8990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3"/>
          <c:order val="0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(Average!$B$23,Average!$D$23,Average!$F$23)</c:f>
              <c:numCache>
                <c:formatCode>0</c:formatCode>
                <c:ptCount val="3"/>
                <c:pt idx="0">
                  <c:v>1295.8823529411766</c:v>
                </c:pt>
                <c:pt idx="1">
                  <c:v>1515</c:v>
                </c:pt>
                <c:pt idx="2">
                  <c:v>1143.5294117647059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8F7-467A-954B-A88C22059E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10272"/>
        <c:axId val="887908592"/>
      </c:barChart>
      <c:catAx>
        <c:axId val="887910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08592"/>
        <c:crosses val="autoZero"/>
        <c:auto val="1"/>
        <c:lblAlgn val="ctr"/>
        <c:lblOffset val="100"/>
        <c:noMultiLvlLbl val="0"/>
      </c:catAx>
      <c:valAx>
        <c:axId val="8879085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102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4"/>
          <c:order val="0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(Average!$B$24,Average!$D$24,Average!$F$24)</c:f>
              <c:numCache>
                <c:formatCode>0</c:formatCode>
                <c:ptCount val="3"/>
                <c:pt idx="0">
                  <c:v>105.05882352941177</c:v>
                </c:pt>
                <c:pt idx="1">
                  <c:v>95.470588235294116</c:v>
                </c:pt>
                <c:pt idx="2">
                  <c:v>101.64705882352941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2-4C81-892B-269D393BB1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07472"/>
        <c:axId val="887908032"/>
      </c:barChart>
      <c:catAx>
        <c:axId val="887907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08032"/>
        <c:crosses val="autoZero"/>
        <c:auto val="1"/>
        <c:lblAlgn val="ctr"/>
        <c:lblOffset val="100"/>
        <c:noMultiLvlLbl val="0"/>
      </c:catAx>
      <c:valAx>
        <c:axId val="88790803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074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626084711794747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(Average!$J$5,Average!$L$5,Average!$N$5)</c:f>
              <c:numCache>
                <c:formatCode>0</c:formatCode>
                <c:ptCount val="3"/>
                <c:pt idx="0">
                  <c:v>460.58823529411762</c:v>
                </c:pt>
                <c:pt idx="1">
                  <c:v>8141.1764705882351</c:v>
                </c:pt>
                <c:pt idx="2">
                  <c:v>361.76470588235293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CE-427C-9F26-A3A50D5F26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30432"/>
        <c:axId val="887912512"/>
      </c:barChart>
      <c:catAx>
        <c:axId val="88793043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12512"/>
        <c:crosses val="autoZero"/>
        <c:auto val="1"/>
        <c:lblAlgn val="ctr"/>
        <c:lblOffset val="100"/>
        <c:noMultiLvlLbl val="0"/>
      </c:catAx>
      <c:valAx>
        <c:axId val="88791251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3043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132000916759979"/>
          <c:y val="0.11276599600195325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626084711794747"/>
        </c:manualLayout>
      </c:layout>
      <c:barChart>
        <c:barDir val="col"/>
        <c:grouping val="clustered"/>
        <c:varyColors val="0"/>
        <c:ser>
          <c:idx val="1"/>
          <c:order val="0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(Average!$J$6,Average!$L$6,Average!$N$6)</c:f>
              <c:numCache>
                <c:formatCode>0</c:formatCode>
                <c:ptCount val="3"/>
                <c:pt idx="0">
                  <c:v>1295.8823529411766</c:v>
                </c:pt>
                <c:pt idx="1">
                  <c:v>1515</c:v>
                </c:pt>
                <c:pt idx="2">
                  <c:v>1143.5294117647059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59-4D2E-876C-954E67D4B9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14192"/>
        <c:axId val="887911392"/>
      </c:barChart>
      <c:catAx>
        <c:axId val="8879141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11392"/>
        <c:crosses val="autoZero"/>
        <c:auto val="1"/>
        <c:lblAlgn val="ctr"/>
        <c:lblOffset val="100"/>
        <c:noMultiLvlLbl val="0"/>
      </c:catAx>
      <c:valAx>
        <c:axId val="8879113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141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132000916759979"/>
          <c:y val="0.11276599600195325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626084711794747"/>
        </c:manualLayout>
      </c:layout>
      <c:barChart>
        <c:barDir val="col"/>
        <c:grouping val="clustered"/>
        <c:varyColors val="0"/>
        <c:ser>
          <c:idx val="2"/>
          <c:order val="0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(Average!$J$7,Average!$L$7,Average!$N$7)</c:f>
              <c:numCache>
                <c:formatCode>0</c:formatCode>
                <c:ptCount val="3"/>
                <c:pt idx="0">
                  <c:v>1405.5882352941176</c:v>
                </c:pt>
                <c:pt idx="1">
                  <c:v>2066.4705882352941</c:v>
                </c:pt>
                <c:pt idx="2">
                  <c:v>1533.2352941176471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88-4B58-9D77-4570F60E4B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887872"/>
        <c:axId val="887891232"/>
      </c:barChart>
      <c:catAx>
        <c:axId val="8878878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891232"/>
        <c:crosses val="autoZero"/>
        <c:auto val="1"/>
        <c:lblAlgn val="ctr"/>
        <c:lblOffset val="100"/>
        <c:noMultiLvlLbl val="0"/>
      </c:catAx>
      <c:valAx>
        <c:axId val="88789123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8878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132000916759979"/>
          <c:y val="0.11276599600195325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626084711794747"/>
        </c:manualLayout>
      </c:layout>
      <c:barChart>
        <c:barDir val="col"/>
        <c:grouping val="clustered"/>
        <c:varyColors val="0"/>
        <c:ser>
          <c:idx val="3"/>
          <c:order val="0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(Average!$J$8,Average!$L$8,Average!$N$8)</c:f>
              <c:numCache>
                <c:formatCode>0</c:formatCode>
                <c:ptCount val="3"/>
                <c:pt idx="0">
                  <c:v>45.941176470588232</c:v>
                </c:pt>
                <c:pt idx="1">
                  <c:v>45.705882352941174</c:v>
                </c:pt>
                <c:pt idx="2">
                  <c:v>46.588235294117645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24-414D-8A3F-94BDD7405D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05792"/>
        <c:axId val="887905232"/>
      </c:barChart>
      <c:catAx>
        <c:axId val="887905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05232"/>
        <c:crosses val="autoZero"/>
        <c:auto val="1"/>
        <c:lblAlgn val="ctr"/>
        <c:lblOffset val="100"/>
        <c:noMultiLvlLbl val="0"/>
      </c:catAx>
      <c:valAx>
        <c:axId val="88790523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05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132000916759979"/>
          <c:y val="0.11276599600195325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626084711794747"/>
        </c:manualLayout>
      </c:layout>
      <c:barChart>
        <c:barDir val="col"/>
        <c:grouping val="clustered"/>
        <c:varyColors val="0"/>
        <c:ser>
          <c:idx val="4"/>
          <c:order val="0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(Average!$J$9,Average!$L$9,Average!$N$9)</c:f>
              <c:numCache>
                <c:formatCode>0</c:formatCode>
                <c:ptCount val="3"/>
                <c:pt idx="0">
                  <c:v>510.58823529411762</c:v>
                </c:pt>
                <c:pt idx="1">
                  <c:v>492.94117647058823</c:v>
                </c:pt>
                <c:pt idx="2">
                  <c:v>344.70588235294116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9F2-4CB3-BD48-2B2F3A2FCC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893472"/>
        <c:axId val="887900752"/>
      </c:barChart>
      <c:catAx>
        <c:axId val="8878934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00752"/>
        <c:crosses val="autoZero"/>
        <c:auto val="1"/>
        <c:lblAlgn val="ctr"/>
        <c:lblOffset val="100"/>
        <c:noMultiLvlLbl val="0"/>
      </c:catAx>
      <c:valAx>
        <c:axId val="8879007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8934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76132000916759979"/>
          <c:y val="0.11276599600195325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(Average!$J$13,Average!$L$13,Average!$N$13)</c:f>
              <c:numCache>
                <c:formatCode>0</c:formatCode>
                <c:ptCount val="3"/>
                <c:pt idx="0">
                  <c:v>202.35294117647058</c:v>
                </c:pt>
                <c:pt idx="1">
                  <c:v>187.94117647058823</c:v>
                </c:pt>
                <c:pt idx="2">
                  <c:v>170.88235294117646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BF-4F93-B220-F3593E960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16992"/>
        <c:axId val="887884512"/>
      </c:barChart>
      <c:catAx>
        <c:axId val="8879169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884512"/>
        <c:crosses val="autoZero"/>
        <c:auto val="1"/>
        <c:lblAlgn val="ctr"/>
        <c:lblOffset val="100"/>
        <c:noMultiLvlLbl val="0"/>
      </c:catAx>
      <c:valAx>
        <c:axId val="88788451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169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34228163566763"/>
          <c:y val="9.2578657500661229E-2"/>
          <c:w val="0.31694749547542039"/>
          <c:h val="0.2411228165883334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1"/>
          <c:order val="0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(Average!$J$14,Average!$L$14,Average!$N$14)</c:f>
              <c:numCache>
                <c:formatCode>0</c:formatCode>
                <c:ptCount val="3"/>
                <c:pt idx="0">
                  <c:v>72.429411764705875</c:v>
                </c:pt>
                <c:pt idx="1">
                  <c:v>60.929411764705883</c:v>
                </c:pt>
                <c:pt idx="2">
                  <c:v>80.235294117647058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6BE-4D30-992F-91913E395E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7918672"/>
        <c:axId val="887916432"/>
      </c:barChart>
      <c:catAx>
        <c:axId val="8879186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16432"/>
        <c:crosses val="autoZero"/>
        <c:auto val="1"/>
        <c:lblAlgn val="ctr"/>
        <c:lblOffset val="100"/>
        <c:noMultiLvlLbl val="0"/>
      </c:catAx>
      <c:valAx>
        <c:axId val="88791643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791867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34228163566763"/>
          <c:y val="9.2578657500661229E-2"/>
          <c:w val="0.31694749547542039"/>
          <c:h val="0.2411228165883334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2"/>
          <c:order val="0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(Average!$J$15,Average!$L$15,Average!$N$15)</c:f>
              <c:numCache>
                <c:formatCode>0</c:formatCode>
                <c:ptCount val="3"/>
                <c:pt idx="0">
                  <c:v>105.05882352941177</c:v>
                </c:pt>
                <c:pt idx="1">
                  <c:v>95.470588235294116</c:v>
                </c:pt>
                <c:pt idx="2">
                  <c:v>101.64705882352941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A63-4EE7-A07B-0A709D9DF2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328656"/>
        <c:axId val="678320816"/>
      </c:barChart>
      <c:catAx>
        <c:axId val="678328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8320816"/>
        <c:crosses val="autoZero"/>
        <c:auto val="1"/>
        <c:lblAlgn val="ctr"/>
        <c:lblOffset val="100"/>
        <c:noMultiLvlLbl val="0"/>
      </c:catAx>
      <c:valAx>
        <c:axId val="6783208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83286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34228163566763"/>
          <c:y val="9.2578657500661229E-2"/>
          <c:w val="0.31694749547542039"/>
          <c:h val="0.2411228165883334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3"/>
          <c:order val="0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(Average!$J$16,Average!$L$16,Average!$N$16)</c:f>
              <c:numCache>
                <c:formatCode>0</c:formatCode>
                <c:ptCount val="3"/>
                <c:pt idx="0">
                  <c:v>794.11764705882354</c:v>
                </c:pt>
                <c:pt idx="1">
                  <c:v>657.64705882352939</c:v>
                </c:pt>
                <c:pt idx="2">
                  <c:v>545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7AC-46B2-BA88-B0897EB97F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329216"/>
        <c:axId val="678322496"/>
      </c:barChart>
      <c:catAx>
        <c:axId val="678329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8322496"/>
        <c:crosses val="autoZero"/>
        <c:auto val="1"/>
        <c:lblAlgn val="ctr"/>
        <c:lblOffset val="100"/>
        <c:noMultiLvlLbl val="0"/>
      </c:catAx>
      <c:valAx>
        <c:axId val="6783224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83292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34228163566763"/>
          <c:y val="9.2578657500661229E-2"/>
          <c:w val="0.31694749547542039"/>
          <c:h val="0.2411228165883334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4"/>
          <c:order val="0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(Average!$J$17,Average!$L$17,Average!$N$17)</c:f>
              <c:numCache>
                <c:formatCode>0</c:formatCode>
                <c:ptCount val="3"/>
                <c:pt idx="0">
                  <c:v>329.52941176470586</c:v>
                </c:pt>
                <c:pt idx="1">
                  <c:v>140.41176470588235</c:v>
                </c:pt>
                <c:pt idx="2">
                  <c:v>158.11764705882354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0AD-4F52-A1FD-5BA4FF9050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8324176"/>
        <c:axId val="678330896"/>
      </c:barChart>
      <c:catAx>
        <c:axId val="6783241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8330896"/>
        <c:crosses val="autoZero"/>
        <c:auto val="1"/>
        <c:lblAlgn val="ctr"/>
        <c:lblOffset val="100"/>
        <c:noMultiLvlLbl val="0"/>
      </c:catAx>
      <c:valAx>
        <c:axId val="6783308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83241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34228163566763"/>
          <c:y val="9.2578657500661229E-2"/>
          <c:w val="0.31694749547542039"/>
          <c:h val="0.2411228165883334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5"/>
          <c:order val="0"/>
          <c:tx>
            <c:v>Tris(1,3-dichloro-2-propyl)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(Average!$J$18,Average!$L$18,Average!$N$18)</c:f>
              <c:numCache>
                <c:formatCode>0</c:formatCode>
                <c:ptCount val="3"/>
                <c:pt idx="0">
                  <c:v>552.94117647058829</c:v>
                </c:pt>
                <c:pt idx="1">
                  <c:v>503.52941176470586</c:v>
                </c:pt>
                <c:pt idx="2">
                  <c:v>568.82352941176475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C8B-40D5-9235-DAF2E2DDF8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371616"/>
        <c:axId val="880382816"/>
      </c:barChart>
      <c:catAx>
        <c:axId val="880371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82816"/>
        <c:crosses val="autoZero"/>
        <c:auto val="1"/>
        <c:lblAlgn val="ctr"/>
        <c:lblOffset val="100"/>
        <c:noMultiLvlLbl val="0"/>
      </c:catAx>
      <c:valAx>
        <c:axId val="8803828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716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34228163566763"/>
          <c:y val="9.2578657500661229E-2"/>
          <c:w val="0.31694749547542039"/>
          <c:h val="0.2411228165883334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453353577895785"/>
        </c:manualLayout>
      </c:layout>
      <c:barChart>
        <c:barDir val="col"/>
        <c:grouping val="clustered"/>
        <c:varyColors val="0"/>
        <c:ser>
          <c:idx val="6"/>
          <c:order val="0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(Average!$J$19,Average!$L$19,Average!$N$19)</c:f>
              <c:numCache>
                <c:formatCode>0</c:formatCode>
                <c:ptCount val="3"/>
                <c:pt idx="0">
                  <c:v>38.352941176470587</c:v>
                </c:pt>
                <c:pt idx="1">
                  <c:v>38</c:v>
                </c:pt>
                <c:pt idx="2">
                  <c:v>35.176470588235297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210-4446-BD98-D723B9684F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376096"/>
        <c:axId val="880373856"/>
      </c:barChart>
      <c:catAx>
        <c:axId val="88037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73856"/>
        <c:crosses val="autoZero"/>
        <c:auto val="1"/>
        <c:lblAlgn val="ctr"/>
        <c:lblOffset val="100"/>
        <c:noMultiLvlLbl val="0"/>
      </c:catAx>
      <c:valAx>
        <c:axId val="8803738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760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2834228163566763"/>
          <c:y val="9.2578657500661229E-2"/>
          <c:w val="0.31694749547542039"/>
          <c:h val="0.2411228165883334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2016 phase 1 Sampling Event - Pathogen Concentration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6.1019648161712334E-2"/>
          <c:w val="0.89799428780483748"/>
          <c:h val="0.85049606807869949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TBF-I</c:v>
              </c:pt>
              <c:pt idx="1">
                <c:v>TBF-E</c:v>
              </c:pt>
              <c:pt idx="2">
                <c:v>SMF-E</c:v>
              </c:pt>
              <c:pt idx="3">
                <c:v>Final</c:v>
              </c:pt>
            </c:strLit>
          </c:cat>
          <c:val>
            <c:numRef>
              <c:f>('2016 Pathogens'!$B$32,'2016 Pathogens'!$C$32,'2016 Pathogens'!$D$32,'2016 Pathogens'!$E$32)</c:f>
              <c:numCache>
                <c:formatCode>0.0</c:formatCode>
                <c:ptCount val="4"/>
                <c:pt idx="0">
                  <c:v>2028.5714285714284</c:v>
                </c:pt>
                <c:pt idx="1">
                  <c:v>1200</c:v>
                </c:pt>
                <c:pt idx="2">
                  <c:v>1491.075</c:v>
                </c:pt>
                <c:pt idx="3">
                  <c:v>950.77499999999998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B-4426-868D-53525A80A404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TBF-I</c:v>
              </c:pt>
              <c:pt idx="1">
                <c:v>TBF-E</c:v>
              </c:pt>
              <c:pt idx="2">
                <c:v>SMF-E</c:v>
              </c:pt>
              <c:pt idx="3">
                <c:v>Final</c:v>
              </c:pt>
            </c:strLit>
          </c:cat>
          <c:val>
            <c:numRef>
              <c:f>('2016 Pathogens'!$B$31,'2016 Pathogens'!$C$31,'2016 Pathogens'!$D$31,'2016 Pathogens'!$E$31)</c:f>
              <c:numCache>
                <c:formatCode>0.0</c:formatCode>
                <c:ptCount val="4"/>
                <c:pt idx="0">
                  <c:v>8928.5714285714294</c:v>
                </c:pt>
                <c:pt idx="1">
                  <c:v>3975</c:v>
                </c:pt>
                <c:pt idx="2">
                  <c:v>4160.7124999999996</c:v>
                </c:pt>
                <c:pt idx="3">
                  <c:v>2216.85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9B-4426-868D-53525A80A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83152"/>
        <c:axId val="965383712"/>
      </c:barChart>
      <c:catAx>
        <c:axId val="96538315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83712"/>
        <c:crosses val="autoZero"/>
        <c:auto val="1"/>
        <c:lblAlgn val="ctr"/>
        <c:lblOffset val="100"/>
        <c:noMultiLvlLbl val="0"/>
      </c:catAx>
      <c:valAx>
        <c:axId val="965383712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8315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308142553671946"/>
          <c:y val="0.10469106060143644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 Concentration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6.1019648161712334E-2"/>
          <c:w val="0.89799428780483748"/>
          <c:h val="0.85049606807869949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TBF-I</c:v>
              </c:pt>
              <c:pt idx="1">
                <c:v>TBF-E</c:v>
              </c:pt>
              <c:pt idx="2">
                <c:v>SMF-E</c:v>
              </c:pt>
              <c:pt idx="3">
                <c:v>Final</c:v>
              </c:pt>
            </c:strLit>
          </c:cat>
          <c:val>
            <c:numRef>
              <c:f>('2016 Pathogens'!$B$32,'2016 Pathogens'!$C$32,'2016 Pathogens'!$D$32,'2016 Pathogens'!$E$32)</c:f>
              <c:numCache>
                <c:formatCode>0.0</c:formatCode>
                <c:ptCount val="4"/>
                <c:pt idx="0">
                  <c:v>2028.5714285714284</c:v>
                </c:pt>
                <c:pt idx="1">
                  <c:v>1200</c:v>
                </c:pt>
                <c:pt idx="2">
                  <c:v>1491.075</c:v>
                </c:pt>
                <c:pt idx="3">
                  <c:v>950.77499999999998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A9B-4426-868D-53525A80A404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TBF-I</c:v>
              </c:pt>
              <c:pt idx="1">
                <c:v>TBF-E</c:v>
              </c:pt>
              <c:pt idx="2">
                <c:v>SMF-E</c:v>
              </c:pt>
              <c:pt idx="3">
                <c:v>Final</c:v>
              </c:pt>
            </c:strLit>
          </c:cat>
          <c:val>
            <c:numRef>
              <c:f>('2016 Pathogens'!$B$31,'2016 Pathogens'!$C$31,'2016 Pathogens'!$D$31,'2016 Pathogens'!$E$31)</c:f>
              <c:numCache>
                <c:formatCode>0.0</c:formatCode>
                <c:ptCount val="4"/>
                <c:pt idx="0">
                  <c:v>8928.5714285714294</c:v>
                </c:pt>
                <c:pt idx="1">
                  <c:v>3975</c:v>
                </c:pt>
                <c:pt idx="2">
                  <c:v>4160.7124999999996</c:v>
                </c:pt>
                <c:pt idx="3">
                  <c:v>2216.85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A9B-4426-868D-53525A80A4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378896"/>
        <c:axId val="880380576"/>
      </c:barChart>
      <c:catAx>
        <c:axId val="88037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80576"/>
        <c:crosses val="autoZero"/>
        <c:auto val="1"/>
        <c:lblAlgn val="ctr"/>
        <c:lblOffset val="100"/>
        <c:noMultiLvlLbl val="0"/>
      </c:catAx>
      <c:valAx>
        <c:axId val="88038057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788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308142553671946"/>
          <c:y val="0.10469106060143644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 Concentration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6.1019648161712334E-2"/>
          <c:w val="0.89799428780483748"/>
          <c:h val="0.85049606807869949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TBF-I</c:v>
              </c:pt>
              <c:pt idx="1">
                <c:v>TBF-E</c:v>
              </c:pt>
              <c:pt idx="2">
                <c:v>SMF-E</c:v>
              </c:pt>
              <c:pt idx="3">
                <c:v>Final</c:v>
              </c:pt>
            </c:strLit>
          </c:cat>
          <c:val>
            <c:numRef>
              <c:f>('2016 Pathogens'!$B$32,'2016 Pathogens'!$C$32,'2016 Pathogens'!$D$32,'2016 Pathogens'!$E$32)</c:f>
              <c:numCache>
                <c:formatCode>0.0</c:formatCode>
                <c:ptCount val="4"/>
                <c:pt idx="0">
                  <c:v>2028.5714285714284</c:v>
                </c:pt>
                <c:pt idx="1">
                  <c:v>1200</c:v>
                </c:pt>
                <c:pt idx="2">
                  <c:v>1491.075</c:v>
                </c:pt>
                <c:pt idx="3">
                  <c:v>950.77499999999998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F7-44F3-AC02-3D7E04ECBE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380016"/>
        <c:axId val="880370496"/>
      </c:barChart>
      <c:catAx>
        <c:axId val="88038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70496"/>
        <c:crosses val="autoZero"/>
        <c:auto val="1"/>
        <c:lblAlgn val="ctr"/>
        <c:lblOffset val="100"/>
        <c:noMultiLvlLbl val="0"/>
      </c:catAx>
      <c:valAx>
        <c:axId val="88037049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800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308142553671946"/>
          <c:y val="0.10469106060143644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 Concentration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Averages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6.1019648161712334E-2"/>
          <c:w val="0.89799428780483748"/>
          <c:h val="0.85049606807869949"/>
        </c:manualLayout>
      </c:layout>
      <c:barChart>
        <c:barDir val="col"/>
        <c:grouping val="clustered"/>
        <c:varyColors val="0"/>
        <c:ser>
          <c:idx val="1"/>
          <c:order val="0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4"/>
              <c:pt idx="0">
                <c:v>TBF-I</c:v>
              </c:pt>
              <c:pt idx="1">
                <c:v>TBF-E</c:v>
              </c:pt>
              <c:pt idx="2">
                <c:v>SMF-E</c:v>
              </c:pt>
              <c:pt idx="3">
                <c:v>Final</c:v>
              </c:pt>
            </c:strLit>
          </c:cat>
          <c:val>
            <c:numRef>
              <c:f>('2016 Pathogens'!$B$31,'2016 Pathogens'!$C$31,'2016 Pathogens'!$D$31,'2016 Pathogens'!$E$31)</c:f>
              <c:numCache>
                <c:formatCode>0.0</c:formatCode>
                <c:ptCount val="4"/>
                <c:pt idx="0">
                  <c:v>8928.5714285714294</c:v>
                </c:pt>
                <c:pt idx="1">
                  <c:v>3975</c:v>
                </c:pt>
                <c:pt idx="2">
                  <c:v>4160.7124999999996</c:v>
                </c:pt>
                <c:pt idx="3">
                  <c:v>2216.85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56A-472F-BBD7-EA3C635B68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0381136"/>
        <c:axId val="880376656"/>
      </c:barChart>
      <c:catAx>
        <c:axId val="8803811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76656"/>
        <c:crosses val="autoZero"/>
        <c:auto val="1"/>
        <c:lblAlgn val="ctr"/>
        <c:lblOffset val="100"/>
        <c:noMultiLvlLbl val="0"/>
      </c:catAx>
      <c:valAx>
        <c:axId val="88037665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03811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80308142553671946"/>
          <c:y val="0.10469106060143644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03-06-18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2944712761195549E-2"/>
          <c:w val="0.89799428780483748"/>
          <c:h val="0.85857100347921622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('03-06-18'!$M$2,'03-06-18'!$M$4)</c:f>
              <c:numCache>
                <c:formatCode>General</c:formatCode>
                <c:ptCount val="2"/>
                <c:pt idx="0">
                  <c:v>310</c:v>
                </c:pt>
                <c:pt idx="1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2B7-41A5-BAE1-B02DDB6351A0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('03-06-18'!$M$3,'03-06-18'!$M$5,'03-06-18'!$M$7)</c:f>
              <c:numCache>
                <c:formatCode>General</c:formatCode>
                <c:ptCount val="3"/>
                <c:pt idx="0">
                  <c:v>4260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2B7-41A5-BAE1-B02DDB6351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259696"/>
        <c:axId val="687259136"/>
      </c:barChart>
      <c:catAx>
        <c:axId val="687259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259136"/>
        <c:crosses val="autoZero"/>
        <c:auto val="1"/>
        <c:lblAlgn val="ctr"/>
        <c:lblOffset val="100"/>
        <c:noMultiLvlLbl val="0"/>
      </c:catAx>
      <c:valAx>
        <c:axId val="68725913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2596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9675655242255263"/>
          <c:y val="9.0559875783853577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03-06-18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('03-06-18'!$M$296,'03-06-18'!$M$199,'03-06-18'!$M$102)</c:f>
              <c:numCache>
                <c:formatCode>General</c:formatCode>
                <c:ptCount val="3"/>
                <c:pt idx="0">
                  <c:v>3000</c:v>
                </c:pt>
                <c:pt idx="1">
                  <c:v>140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C8E-45E0-8103-C1DE2BC924CE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('03-06-18'!$M$297,'03-06-18'!$M$200,'03-06-18'!$M$103)</c:f>
              <c:numCache>
                <c:formatCode>General</c:formatCode>
                <c:ptCount val="3"/>
                <c:pt idx="0">
                  <c:v>1600</c:v>
                </c:pt>
                <c:pt idx="1">
                  <c:v>590</c:v>
                </c:pt>
                <c:pt idx="2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C8E-45E0-8103-C1DE2BC924CE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('03-06-18'!$M$219,'03-06-18'!$M$122,'03-06-18'!$M$25)</c:f>
              <c:numCache>
                <c:formatCode>General</c:formatCode>
                <c:ptCount val="3"/>
                <c:pt idx="0">
                  <c:v>270</c:v>
                </c:pt>
                <c:pt idx="1">
                  <c:v>230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C8E-45E0-8103-C1DE2BC924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260256"/>
        <c:axId val="687260816"/>
      </c:barChart>
      <c:catAx>
        <c:axId val="68726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260816"/>
        <c:crosses val="autoZero"/>
        <c:auto val="1"/>
        <c:lblAlgn val="ctr"/>
        <c:lblOffset val="100"/>
        <c:noMultiLvlLbl val="0"/>
      </c:catAx>
      <c:valAx>
        <c:axId val="6872608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2602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03-06-18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('03-06-18'!$M$261,'03-06-18'!$M$164,'03-06-18'!$M$67)</c:f>
              <c:numCache>
                <c:formatCode>General</c:formatCode>
                <c:ptCount val="3"/>
                <c:pt idx="0">
                  <c:v>68</c:v>
                </c:pt>
                <c:pt idx="1">
                  <c:v>67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801-4C1E-8161-807863C7EB81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('03-06-18'!$M$236,'03-06-18'!$M$139,'03-06-18'!$M$42)</c:f>
              <c:numCache>
                <c:formatCode>General</c:formatCode>
                <c:ptCount val="3"/>
                <c:pt idx="0">
                  <c:v>45</c:v>
                </c:pt>
                <c:pt idx="1">
                  <c:v>98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801-4C1E-8161-807863C7EB81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('03-06-18'!$M$286,'03-06-18'!$M$189,'03-06-18'!$M$92)</c:f>
              <c:numCache>
                <c:formatCode>General</c:formatCode>
                <c:ptCount val="3"/>
                <c:pt idx="0">
                  <c:v>1200</c:v>
                </c:pt>
                <c:pt idx="1">
                  <c:v>1900</c:v>
                </c:pt>
                <c:pt idx="2">
                  <c:v>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801-4C1E-8161-807863C7E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87257456"/>
        <c:axId val="687271456"/>
      </c:barChart>
      <c:catAx>
        <c:axId val="687257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271456"/>
        <c:crosses val="autoZero"/>
        <c:auto val="1"/>
        <c:lblAlgn val="ctr"/>
        <c:lblOffset val="100"/>
        <c:noMultiLvlLbl val="0"/>
      </c:catAx>
      <c:valAx>
        <c:axId val="6872714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872574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03-06-18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('03-06-18'!$M$277,'03-06-18'!$M$180,'03-06-18'!$M$83)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5C8-44D0-8C03-4B6D7FFF149A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('03-06-18'!$M$248,'03-06-18'!$M$151,'03-06-18'!$M$54)</c:f>
              <c:numCache>
                <c:formatCode>General</c:formatCode>
                <c:ptCount val="3"/>
                <c:pt idx="0">
                  <c:v>1800</c:v>
                </c:pt>
                <c:pt idx="1">
                  <c:v>1700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5C8-44D0-8C03-4B6D7FFF149A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('03-06-18'!$M$249,'03-06-18'!$M$152,'03-06-18'!$M$55)</c:f>
              <c:numCache>
                <c:formatCode>General</c:formatCode>
                <c:ptCount val="3"/>
                <c:pt idx="0">
                  <c:v>390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5C8-44D0-8C03-4B6D7FFF14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671722000"/>
        <c:axId val="671731520"/>
      </c:barChart>
      <c:catAx>
        <c:axId val="671722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1731520"/>
        <c:crosses val="autoZero"/>
        <c:auto val="1"/>
        <c:lblAlgn val="ctr"/>
        <c:lblOffset val="100"/>
        <c:noMultiLvlLbl val="0"/>
      </c:catAx>
      <c:valAx>
        <c:axId val="6717315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671722000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03-06-18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('03-06-18'!$M$203,'03-06-18'!$M$106,'03-06-18'!$M$9)</c:f>
              <c:numCache>
                <c:formatCode>General</c:formatCode>
                <c:ptCount val="3"/>
                <c:pt idx="0">
                  <c:v>110</c:v>
                </c:pt>
                <c:pt idx="1">
                  <c:v>110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54-419A-BC33-D33EB392C687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('03-06-18'!$M$213,'03-06-18'!$M$116,'03-06-18'!$M$19)</c:f>
              <c:numCache>
                <c:formatCode>General</c:formatCode>
                <c:ptCount val="3"/>
                <c:pt idx="0">
                  <c:v>200</c:v>
                </c:pt>
                <c:pt idx="1">
                  <c:v>160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54-419A-BC33-D33EB392C687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('03-06-18'!$M$294,'03-06-18'!$M$197,'03-06-18'!$M$100)</c:f>
              <c:numCache>
                <c:formatCode>General</c:formatCode>
                <c:ptCount val="3"/>
                <c:pt idx="0">
                  <c:v>870</c:v>
                </c:pt>
                <c:pt idx="1">
                  <c:v>860</c:v>
                </c:pt>
                <c:pt idx="2">
                  <c:v>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54-419A-BC33-D33EB392C687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('03-06-18'!$M$217,'03-06-18'!$M$120,'03-06-18'!$M$23)</c:f>
              <c:numCache>
                <c:formatCode>General</c:formatCode>
                <c:ptCount val="3"/>
                <c:pt idx="0">
                  <c:v>1200</c:v>
                </c:pt>
                <c:pt idx="1">
                  <c:v>1100</c:v>
                </c:pt>
                <c:pt idx="2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54-419A-BC33-D33EB392C687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('03-06-18'!$M$247,'03-06-18'!$M$150,'03-06-18'!$M$53)</c:f>
              <c:numCache>
                <c:formatCode>General</c:formatCode>
                <c:ptCount val="3"/>
                <c:pt idx="0">
                  <c:v>130</c:v>
                </c:pt>
                <c:pt idx="1">
                  <c:v>83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54-419A-BC33-D33EB392C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092896"/>
        <c:axId val="884094576"/>
      </c:barChart>
      <c:catAx>
        <c:axId val="884092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094576"/>
        <c:crosses val="autoZero"/>
        <c:auto val="1"/>
        <c:lblAlgn val="ctr"/>
        <c:lblOffset val="100"/>
        <c:noMultiLvlLbl val="0"/>
      </c:catAx>
      <c:valAx>
        <c:axId val="8840945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0928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03-06-18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('03-06-18'!$M$277,'03-06-18'!$M$180,'03-06-18'!$M$83)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343-446B-BA91-5415F21466D1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('03-06-18'!$M$217,'03-06-18'!$M$120,'03-06-18'!$M$23)</c:f>
              <c:numCache>
                <c:formatCode>General</c:formatCode>
                <c:ptCount val="3"/>
                <c:pt idx="0">
                  <c:v>1200</c:v>
                </c:pt>
                <c:pt idx="1">
                  <c:v>1100</c:v>
                </c:pt>
                <c:pt idx="2">
                  <c:v>1300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43-446B-BA91-5415F21466D1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('03-06-18'!$M$286,'03-06-18'!$M$189,'03-06-18'!$M$92)</c:f>
              <c:numCache>
                <c:formatCode>General</c:formatCode>
                <c:ptCount val="3"/>
                <c:pt idx="0">
                  <c:v>1200</c:v>
                </c:pt>
                <c:pt idx="1">
                  <c:v>1900</c:v>
                </c:pt>
                <c:pt idx="2">
                  <c:v>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343-446B-BA91-5415F21466D1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('03-06-18'!$M$203,'03-06-18'!$M$106,'03-06-18'!$M$9)</c:f>
              <c:numCache>
                <c:formatCode>General</c:formatCode>
                <c:ptCount val="3"/>
                <c:pt idx="0">
                  <c:v>110</c:v>
                </c:pt>
                <c:pt idx="1">
                  <c:v>110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343-446B-BA91-5415F21466D1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('03-06-18'!$M$294,'03-06-18'!$M$197,'03-06-18'!$M$100)</c:f>
              <c:numCache>
                <c:formatCode>General</c:formatCode>
                <c:ptCount val="3"/>
                <c:pt idx="0">
                  <c:v>870</c:v>
                </c:pt>
                <c:pt idx="1">
                  <c:v>860</c:v>
                </c:pt>
                <c:pt idx="2">
                  <c:v>720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343-446B-BA91-5415F21466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099056"/>
        <c:axId val="884097936"/>
      </c:barChart>
      <c:catAx>
        <c:axId val="884099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097936"/>
        <c:crosses val="autoZero"/>
        <c:auto val="1"/>
        <c:lblAlgn val="ctr"/>
        <c:lblOffset val="100"/>
        <c:noMultiLvlLbl val="0"/>
      </c:catAx>
      <c:valAx>
        <c:axId val="8840979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0990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03-06-18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('03-06-18'!$M$248,'03-06-18'!$M$151,'03-06-18'!$M$54)</c:f>
              <c:numCache>
                <c:formatCode>General</c:formatCode>
                <c:ptCount val="3"/>
                <c:pt idx="0">
                  <c:v>1800</c:v>
                </c:pt>
                <c:pt idx="1">
                  <c:v>1700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58A-461F-92F8-924D8DDC84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05216"/>
        <c:axId val="884105776"/>
      </c:barChart>
      <c:catAx>
        <c:axId val="884105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05776"/>
        <c:crosses val="autoZero"/>
        <c:auto val="1"/>
        <c:lblAlgn val="ctr"/>
        <c:lblOffset val="100"/>
        <c:noMultiLvlLbl val="0"/>
      </c:catAx>
      <c:valAx>
        <c:axId val="8841057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052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03-06-18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('03-06-18'!$M$219,'03-06-18'!$M$122,'03-06-18'!$M$25)</c:f>
              <c:numCache>
                <c:formatCode>General</c:formatCode>
                <c:ptCount val="3"/>
                <c:pt idx="0">
                  <c:v>270</c:v>
                </c:pt>
                <c:pt idx="1">
                  <c:v>230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44B-4300-BC23-C53711463962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('03-06-18'!$M$261,'03-06-18'!$M$164,'03-06-18'!$M$67)</c:f>
              <c:numCache>
                <c:formatCode>General</c:formatCode>
                <c:ptCount val="3"/>
                <c:pt idx="0">
                  <c:v>68</c:v>
                </c:pt>
                <c:pt idx="1">
                  <c:v>67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44B-4300-BC23-C53711463962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('03-06-18'!$M$247,'03-06-18'!$M$150,'03-06-18'!$M$53)</c:f>
              <c:numCache>
                <c:formatCode>General</c:formatCode>
                <c:ptCount val="3"/>
                <c:pt idx="0">
                  <c:v>130</c:v>
                </c:pt>
                <c:pt idx="1">
                  <c:v>83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44B-4300-BC23-C53711463962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('03-06-18'!$M$249,'03-06-18'!$M$152,'03-06-18'!$M$55)</c:f>
              <c:numCache>
                <c:formatCode>General</c:formatCode>
                <c:ptCount val="3"/>
                <c:pt idx="0">
                  <c:v>390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44B-4300-BC23-C53711463962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('03-06-18'!$M$296,'03-06-18'!$M$199,'03-06-18'!$M$102)</c:f>
              <c:numCache>
                <c:formatCode>General</c:formatCode>
                <c:ptCount val="3"/>
                <c:pt idx="0">
                  <c:v>3000</c:v>
                </c:pt>
                <c:pt idx="1">
                  <c:v>140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44B-4300-BC23-C53711463962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('03-06-18'!$M$297,'03-06-18'!$M$200,'03-06-18'!$M$103)</c:f>
              <c:numCache>
                <c:formatCode>General</c:formatCode>
                <c:ptCount val="3"/>
                <c:pt idx="0">
                  <c:v>1600</c:v>
                </c:pt>
                <c:pt idx="1">
                  <c:v>590</c:v>
                </c:pt>
                <c:pt idx="2">
                  <c:v>940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44B-4300-BC23-C53711463962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('03-06-18'!$M$236,'03-06-18'!$M$139,'03-06-18'!$M$42)</c:f>
              <c:numCache>
                <c:formatCode>General</c:formatCode>
                <c:ptCount val="3"/>
                <c:pt idx="0">
                  <c:v>45</c:v>
                </c:pt>
                <c:pt idx="1">
                  <c:v>98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C44B-4300-BC23-C537114639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08016"/>
        <c:axId val="884112496"/>
      </c:barChart>
      <c:catAx>
        <c:axId val="884108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12496"/>
        <c:crosses val="autoZero"/>
        <c:auto val="1"/>
        <c:lblAlgn val="ctr"/>
        <c:lblOffset val="100"/>
        <c:noMultiLvlLbl val="0"/>
      </c:catAx>
      <c:valAx>
        <c:axId val="8841124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080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31254117451905333"/>
          <c:h val="0.2836375256469731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('03-20-18'!$M$2,'03-20-18'!$M$4,'03-20-18'!$M$6)</c:f>
              <c:numCache>
                <c:formatCode>General</c:formatCode>
                <c:ptCount val="3"/>
                <c:pt idx="0">
                  <c:v>10</c:v>
                </c:pt>
                <c:pt idx="1">
                  <c:v>80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B-463B-ADE5-06A501572562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('03-20-18'!$M$3,'03-20-18'!$M$5,'03-20-18'!$M$7)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EAB-463B-ADE5-06A5015725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10256"/>
        <c:axId val="884114176"/>
      </c:barChart>
      <c:catAx>
        <c:axId val="884110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14176"/>
        <c:crosses val="autoZero"/>
        <c:auto val="1"/>
        <c:lblAlgn val="ctr"/>
        <c:lblOffset val="100"/>
        <c:noMultiLvlLbl val="0"/>
      </c:catAx>
      <c:valAx>
        <c:axId val="88411417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102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('03-20-18'!$M$296,'03-20-18'!$M$199,'03-20-18'!$M$102)</c:f>
              <c:numCache>
                <c:formatCode>General</c:formatCode>
                <c:ptCount val="3"/>
                <c:pt idx="0">
                  <c:v>430</c:v>
                </c:pt>
                <c:pt idx="1">
                  <c:v>27</c:v>
                </c:pt>
                <c:pt idx="2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BE-4FB1-8169-596E94D0659C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('03-20-18'!$M$297,'03-20-18'!$M$200,'03-20-18'!$M$103)</c:f>
              <c:numCache>
                <c:formatCode>General</c:formatCode>
                <c:ptCount val="3"/>
                <c:pt idx="0">
                  <c:v>830</c:v>
                </c:pt>
                <c:pt idx="1">
                  <c:v>970</c:v>
                </c:pt>
                <c:pt idx="2">
                  <c:v>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6BE-4FB1-8169-596E94D0659C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('03-20-18'!$M$219,'03-20-18'!$M$122,'03-20-18'!$M$25)</c:f>
              <c:numCache>
                <c:formatCode>General</c:formatCode>
                <c:ptCount val="3"/>
                <c:pt idx="0">
                  <c:v>190</c:v>
                </c:pt>
                <c:pt idx="1">
                  <c:v>120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6BE-4FB1-8169-596E94D06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18656"/>
        <c:axId val="884119216"/>
      </c:barChart>
      <c:catAx>
        <c:axId val="8841186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19216"/>
        <c:crosses val="autoZero"/>
        <c:auto val="1"/>
        <c:lblAlgn val="ctr"/>
        <c:lblOffset val="100"/>
        <c:noMultiLvlLbl val="0"/>
      </c:catAx>
      <c:valAx>
        <c:axId val="8841192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186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('03-20-18'!$M$261,'03-20-18'!$M$164,'03-20-18'!$M$67)</c:f>
              <c:numCache>
                <c:formatCode>General</c:formatCode>
                <c:ptCount val="3"/>
                <c:pt idx="0">
                  <c:v>95</c:v>
                </c:pt>
                <c:pt idx="1">
                  <c:v>69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509-49B4-81BA-AC7D0DE26371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('03-20-18'!$M$236,'03-20-18'!$M$139,'03-20-18'!$M$42)</c:f>
              <c:numCache>
                <c:formatCode>General</c:formatCode>
                <c:ptCount val="3"/>
                <c:pt idx="0">
                  <c:v>78</c:v>
                </c:pt>
                <c:pt idx="1">
                  <c:v>33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509-49B4-81BA-AC7D0DE26371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('03-20-18'!$M$286,'03-20-18'!$M$189,'03-20-18'!$M$92)</c:f>
              <c:numCache>
                <c:formatCode>General</c:formatCode>
                <c:ptCount val="3"/>
                <c:pt idx="0">
                  <c:v>1200</c:v>
                </c:pt>
                <c:pt idx="1">
                  <c:v>4000</c:v>
                </c:pt>
                <c:pt idx="2">
                  <c:v>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509-49B4-81BA-AC7D0DE263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27056"/>
        <c:axId val="884126496"/>
      </c:barChart>
      <c:catAx>
        <c:axId val="8841270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26496"/>
        <c:crosses val="autoZero"/>
        <c:auto val="1"/>
        <c:lblAlgn val="ctr"/>
        <c:lblOffset val="100"/>
        <c:noMultiLvlLbl val="0"/>
      </c:catAx>
      <c:valAx>
        <c:axId val="8841264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270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('03-20-18'!$M$277,'03-20-18'!$M$180,'03-20-18'!$M$83)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C63-4D7F-80C2-8D712ED21E69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('03-20-18'!$M$248,'03-20-18'!$M$151,'03-20-18'!$M$54)</c:f>
              <c:numCache>
                <c:formatCode>General</c:formatCode>
                <c:ptCount val="3"/>
                <c:pt idx="0">
                  <c:v>1700</c:v>
                </c:pt>
                <c:pt idx="1">
                  <c:v>1800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C63-4D7F-80C2-8D712ED21E69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('03-20-18'!$M$249,'03-20-18'!$M$152,'03-20-18'!$M$55)</c:f>
              <c:numCache>
                <c:formatCode>General</c:formatCode>
                <c:ptCount val="3"/>
                <c:pt idx="0">
                  <c:v>160</c:v>
                </c:pt>
                <c:pt idx="1">
                  <c:v>110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C63-4D7F-80C2-8D712ED21E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25936"/>
        <c:axId val="884124816"/>
      </c:barChart>
      <c:catAx>
        <c:axId val="88412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24816"/>
        <c:crosses val="autoZero"/>
        <c:auto val="1"/>
        <c:lblAlgn val="ctr"/>
        <c:lblOffset val="100"/>
        <c:noMultiLvlLbl val="0"/>
      </c:catAx>
      <c:valAx>
        <c:axId val="8841248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25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('03-20-18'!$M$203,'03-20-18'!$M$106,'03-20-18'!$M$9)</c:f>
              <c:numCache>
                <c:formatCode>General</c:formatCode>
                <c:ptCount val="3"/>
                <c:pt idx="0">
                  <c:v>80</c:v>
                </c:pt>
                <c:pt idx="1">
                  <c:v>81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BE-4F82-AF72-5091E1748318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('03-20-18'!$M$213,'03-20-18'!$M$116,'03-20-18'!$M$19)</c:f>
              <c:numCache>
                <c:formatCode>General</c:formatCode>
                <c:ptCount val="3"/>
                <c:pt idx="0">
                  <c:v>320</c:v>
                </c:pt>
                <c:pt idx="1">
                  <c:v>140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BE-4F82-AF72-5091E1748318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('03-20-18'!$M$294,'03-20-18'!$M$197,'03-20-18'!$M$100)</c:f>
              <c:numCache>
                <c:formatCode>General</c:formatCode>
                <c:ptCount val="3"/>
                <c:pt idx="0">
                  <c:v>790</c:v>
                </c:pt>
                <c:pt idx="1">
                  <c:v>860</c:v>
                </c:pt>
                <c:pt idx="2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BE-4F82-AF72-5091E1748318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('03-20-18'!$M$217,'03-20-18'!$M$120,'03-20-18'!$M$23)</c:f>
              <c:numCache>
                <c:formatCode>General</c:formatCode>
                <c:ptCount val="3"/>
                <c:pt idx="0">
                  <c:v>670</c:v>
                </c:pt>
                <c:pt idx="1">
                  <c:v>690</c:v>
                </c:pt>
                <c:pt idx="2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BE-4F82-AF72-5091E1748318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('03-20-18'!$M$247,'03-20-18'!$M$150,'03-20-18'!$M$53)</c:f>
              <c:numCache>
                <c:formatCode>General</c:formatCode>
                <c:ptCount val="3"/>
                <c:pt idx="0">
                  <c:v>96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3BE-4F82-AF72-5091E17483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36016"/>
        <c:axId val="884135456"/>
      </c:barChart>
      <c:catAx>
        <c:axId val="884136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35456"/>
        <c:crosses val="autoZero"/>
        <c:auto val="1"/>
        <c:lblAlgn val="ctr"/>
        <c:lblOffset val="100"/>
        <c:noMultiLvlLbl val="0"/>
      </c:catAx>
      <c:valAx>
        <c:axId val="8841354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360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('03-06-18'!$M$277,'03-06-18'!$M$180,'03-06-18'!$M$83)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EC-465F-A8B0-34DAEBA20A67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('03-20-18'!$M$217,'03-20-18'!$M$120,'03-20-18'!$M$23)</c:f>
              <c:numCache>
                <c:formatCode>General</c:formatCode>
                <c:ptCount val="3"/>
                <c:pt idx="0">
                  <c:v>670</c:v>
                </c:pt>
                <c:pt idx="1">
                  <c:v>690</c:v>
                </c:pt>
                <c:pt idx="2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EC-465F-A8B0-34DAEBA20A67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('03-20-18'!$M$286,'03-20-18'!$M$189,'03-20-18'!$M$92)</c:f>
              <c:numCache>
                <c:formatCode>General</c:formatCode>
                <c:ptCount val="3"/>
                <c:pt idx="0">
                  <c:v>1200</c:v>
                </c:pt>
                <c:pt idx="1">
                  <c:v>4000</c:v>
                </c:pt>
                <c:pt idx="2">
                  <c:v>3200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EC-465F-A8B0-34DAEBA20A67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('03-20-18'!$M$203,'03-20-18'!$M$106,'03-20-18'!$M$9)</c:f>
              <c:numCache>
                <c:formatCode>General</c:formatCode>
                <c:ptCount val="3"/>
                <c:pt idx="0">
                  <c:v>80</c:v>
                </c:pt>
                <c:pt idx="1">
                  <c:v>81</c:v>
                </c:pt>
                <c:pt idx="2">
                  <c:v>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0EC-465F-A8B0-34DAEBA20A67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('03-20-18'!$M$294,'03-20-18'!$M$197,'03-20-18'!$M$100)</c:f>
              <c:numCache>
                <c:formatCode>General</c:formatCode>
                <c:ptCount val="3"/>
                <c:pt idx="0">
                  <c:v>790</c:v>
                </c:pt>
                <c:pt idx="1">
                  <c:v>860</c:v>
                </c:pt>
                <c:pt idx="2">
                  <c:v>620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EC-465F-A8B0-34DAEBA20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38256"/>
        <c:axId val="884141616"/>
      </c:barChart>
      <c:catAx>
        <c:axId val="8841382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41616"/>
        <c:crosses val="autoZero"/>
        <c:auto val="1"/>
        <c:lblAlgn val="ctr"/>
        <c:lblOffset val="100"/>
        <c:noMultiLvlLbl val="0"/>
      </c:catAx>
      <c:valAx>
        <c:axId val="8841416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382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('03-20-18'!$M$248,'03-20-18'!$M$151,'03-20-18'!$M$54)</c:f>
              <c:numCache>
                <c:formatCode>General</c:formatCode>
                <c:ptCount val="3"/>
                <c:pt idx="0">
                  <c:v>1700</c:v>
                </c:pt>
                <c:pt idx="1">
                  <c:v>1800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B5-4782-B19C-3C0E29ABF8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37696"/>
        <c:axId val="884140496"/>
      </c:barChart>
      <c:catAx>
        <c:axId val="8841376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40496"/>
        <c:crosses val="autoZero"/>
        <c:auto val="1"/>
        <c:lblAlgn val="ctr"/>
        <c:lblOffset val="100"/>
        <c:noMultiLvlLbl val="0"/>
      </c:catAx>
      <c:valAx>
        <c:axId val="8841404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376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('03-20-18'!$M$219,'03-20-18'!$M$122,'03-20-18'!$M$25)</c:f>
              <c:numCache>
                <c:formatCode>General</c:formatCode>
                <c:ptCount val="3"/>
                <c:pt idx="0">
                  <c:v>190</c:v>
                </c:pt>
                <c:pt idx="1">
                  <c:v>120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43-43C4-B461-E2DEBA108186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('03-20-18'!$M$261,'03-20-18'!$M$164,'03-20-18'!$M$67)</c:f>
              <c:numCache>
                <c:formatCode>General</c:formatCode>
                <c:ptCount val="3"/>
                <c:pt idx="0">
                  <c:v>95</c:v>
                </c:pt>
                <c:pt idx="1">
                  <c:v>69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243-43C4-B461-E2DEBA108186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('03-20-18'!$M$247,'03-20-18'!$M$150,'03-20-18'!$M$53)</c:f>
              <c:numCache>
                <c:formatCode>General</c:formatCode>
                <c:ptCount val="3"/>
                <c:pt idx="0">
                  <c:v>96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243-43C4-B461-E2DEBA108186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('03-20-18'!$M$249,'03-20-18'!$M$152,'03-20-18'!$M$55)</c:f>
              <c:numCache>
                <c:formatCode>General</c:formatCode>
                <c:ptCount val="3"/>
                <c:pt idx="0">
                  <c:v>160</c:v>
                </c:pt>
                <c:pt idx="1">
                  <c:v>110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243-43C4-B461-E2DEBA108186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('03-20-18'!$M$296,'03-20-18'!$M$199,'03-20-18'!$M$102)</c:f>
              <c:numCache>
                <c:formatCode>General</c:formatCode>
                <c:ptCount val="3"/>
                <c:pt idx="0">
                  <c:v>430</c:v>
                </c:pt>
                <c:pt idx="1">
                  <c:v>27</c:v>
                </c:pt>
                <c:pt idx="2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243-43C4-B461-E2DEBA108186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('03-20-18'!$M$297,'03-20-18'!$M$200,'03-20-18'!$M$103)</c:f>
              <c:numCache>
                <c:formatCode>General</c:formatCode>
                <c:ptCount val="3"/>
                <c:pt idx="0">
                  <c:v>830</c:v>
                </c:pt>
                <c:pt idx="1">
                  <c:v>970</c:v>
                </c:pt>
                <c:pt idx="2">
                  <c:v>950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243-43C4-B461-E2DEBA108186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('03-20-18'!$M$236,'03-20-18'!$M$139,'03-20-18'!$M$42)</c:f>
              <c:numCache>
                <c:formatCode>General</c:formatCode>
                <c:ptCount val="3"/>
                <c:pt idx="0">
                  <c:v>78</c:v>
                </c:pt>
                <c:pt idx="1">
                  <c:v>33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243-43C4-B461-E2DEBA1081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42736"/>
        <c:axId val="884143856"/>
      </c:barChart>
      <c:catAx>
        <c:axId val="8841427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43856"/>
        <c:crosses val="autoZero"/>
        <c:auto val="1"/>
        <c:lblAlgn val="ctr"/>
        <c:lblOffset val="100"/>
        <c:noMultiLvlLbl val="0"/>
      </c:catAx>
      <c:valAx>
        <c:axId val="8841438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427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8456439593844337"/>
          <c:y val="6.4911313313875951E-2"/>
          <c:w val="0.31254117451905333"/>
          <c:h val="0.2527667317926357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04-03-18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2944712761195549E-2"/>
          <c:w val="0.89799428780483748"/>
          <c:h val="0.85857100347921622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('04-03-18'!$M$2,'04-03-18'!$M$4,'04-03-18'!$M$6)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6734-4C9C-A09B-CFC8A46565F6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('04-03-18'!$M$3,'04-03-18'!$M$5,'04-03-18'!$M$7)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6734-4C9C-A09B-CFC8A46565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47216"/>
        <c:axId val="884151696"/>
      </c:barChart>
      <c:catAx>
        <c:axId val="8841472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51696"/>
        <c:crosses val="autoZero"/>
        <c:auto val="1"/>
        <c:lblAlgn val="ctr"/>
        <c:lblOffset val="100"/>
        <c:noMultiLvlLbl val="0"/>
      </c:catAx>
      <c:valAx>
        <c:axId val="88415169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472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04-03-18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('04-03-18'!$M$296,'04-03-18'!$M$199,'04-03-18'!$M$102)</c:f>
              <c:numCache>
                <c:formatCode>General</c:formatCode>
                <c:ptCount val="3"/>
                <c:pt idx="0">
                  <c:v>260</c:v>
                </c:pt>
                <c:pt idx="1">
                  <c:v>180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B41-4217-9089-D595187C7A61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('04-03-18'!$M$297,'04-03-18'!$M$200,'04-03-18'!$M$103)</c:f>
              <c:numCache>
                <c:formatCode>General</c:formatCode>
                <c:ptCount val="3"/>
                <c:pt idx="0">
                  <c:v>1400</c:v>
                </c:pt>
                <c:pt idx="1">
                  <c:v>1600</c:v>
                </c:pt>
                <c:pt idx="2">
                  <c:v>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B41-4217-9089-D595187C7A61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('04-03-18'!$M$219,'04-03-18'!$M$122,'04-03-18'!$M$25)</c:f>
              <c:numCache>
                <c:formatCode>General</c:formatCode>
                <c:ptCount val="3"/>
                <c:pt idx="0">
                  <c:v>220</c:v>
                </c:pt>
                <c:pt idx="1">
                  <c:v>200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B41-4217-9089-D595187C7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4106336"/>
        <c:axId val="884115856"/>
      </c:barChart>
      <c:catAx>
        <c:axId val="8841063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15856"/>
        <c:crosses val="autoZero"/>
        <c:auto val="1"/>
        <c:lblAlgn val="ctr"/>
        <c:lblOffset val="100"/>
        <c:noMultiLvlLbl val="0"/>
      </c:catAx>
      <c:valAx>
        <c:axId val="8841158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8841063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04-03-18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('04-03-18'!$M$261,'04-03-18'!$M$164,'04-03-18'!$M$67)</c:f>
              <c:numCache>
                <c:formatCode>General</c:formatCode>
                <c:ptCount val="3"/>
                <c:pt idx="0">
                  <c:v>390</c:v>
                </c:pt>
                <c:pt idx="1">
                  <c:v>160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2D-49E1-B423-E8E3D629FFB9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('04-03-18'!$M$236,'04-03-18'!$M$139,'04-03-18'!$M$42)</c:f>
              <c:numCache>
                <c:formatCode>General</c:formatCode>
                <c:ptCount val="3"/>
                <c:pt idx="0">
                  <c:v>47</c:v>
                </c:pt>
                <c:pt idx="1">
                  <c:v>58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C2D-49E1-B423-E8E3D629FFB9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('04-03-18'!$M$286,'04-03-18'!$M$189,'04-03-18'!$M$92)</c:f>
              <c:numCache>
                <c:formatCode>General</c:formatCode>
                <c:ptCount val="3"/>
                <c:pt idx="0">
                  <c:v>5</c:v>
                </c:pt>
                <c:pt idx="1">
                  <c:v>130</c:v>
                </c:pt>
                <c:pt idx="2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C2D-49E1-B423-E8E3D629FF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422016"/>
        <c:axId val="969422576"/>
      </c:barChart>
      <c:catAx>
        <c:axId val="969422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22576"/>
        <c:crosses val="autoZero"/>
        <c:auto val="1"/>
        <c:lblAlgn val="ctr"/>
        <c:lblOffset val="100"/>
        <c:noMultiLvlLbl val="0"/>
      </c:catAx>
      <c:valAx>
        <c:axId val="9694225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220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04-03-18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0.10001838471352642"/>
          <c:y val="5.4963446611324747E-2"/>
          <c:w val="0.88186147072165089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('04-03-18'!$M$277,'04-03-18'!$M$180,'04-03-18'!$M$83)</c:f>
              <c:numCache>
                <c:formatCode>General</c:formatCode>
                <c:ptCount val="3"/>
                <c:pt idx="0">
                  <c:v>100</c:v>
                </c:pt>
                <c:pt idx="1">
                  <c:v>18000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A5-4965-B47E-3C5326AAC6F7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('04-03-18'!$M$248,'04-03-18'!$M$151,'04-03-18'!$M$54)</c:f>
              <c:numCache>
                <c:formatCode>General</c:formatCode>
                <c:ptCount val="3"/>
                <c:pt idx="0">
                  <c:v>1700</c:v>
                </c:pt>
                <c:pt idx="1">
                  <c:v>1600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A5-4965-B47E-3C5326AAC6F7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('04-03-18'!$M$249,'04-03-18'!$M$152,'04-03-18'!$M$55)</c:f>
              <c:numCache>
                <c:formatCode>General</c:formatCode>
                <c:ptCount val="3"/>
                <c:pt idx="0">
                  <c:v>5100</c:v>
                </c:pt>
                <c:pt idx="1">
                  <c:v>4700</c:v>
                </c:pt>
                <c:pt idx="2">
                  <c:v>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A5-4965-B47E-3C5326AAC6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425936"/>
        <c:axId val="969426496"/>
      </c:barChart>
      <c:catAx>
        <c:axId val="969425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26496"/>
        <c:crosses val="autoZero"/>
        <c:auto val="1"/>
        <c:lblAlgn val="ctr"/>
        <c:lblOffset val="100"/>
        <c:noMultiLvlLbl val="0"/>
      </c:catAx>
      <c:valAx>
        <c:axId val="9694264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25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04-03-18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9.1218666304515528E-2"/>
          <c:y val="5.4963446611324747E-2"/>
          <c:w val="0.89066118913066183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('04-03-18'!$M$203,'04-03-18'!$M$106,'04-03-18'!$M$9)</c:f>
              <c:numCache>
                <c:formatCode>General</c:formatCode>
                <c:ptCount val="3"/>
                <c:pt idx="0">
                  <c:v>34</c:v>
                </c:pt>
                <c:pt idx="1">
                  <c:v>45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A4-4817-9AA4-7075FA2900A1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('04-03-18'!$M$213,'04-03-18'!$M$116,'04-03-18'!$M$19)</c:f>
              <c:numCache>
                <c:formatCode>General</c:formatCode>
                <c:ptCount val="3"/>
                <c:pt idx="0">
                  <c:v>200</c:v>
                </c:pt>
                <c:pt idx="1">
                  <c:v>160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A4-4817-9AA4-7075FA2900A1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('04-03-18'!$M$294,'04-03-18'!$M$197,'04-03-18'!$M$100)</c:f>
              <c:numCache>
                <c:formatCode>General</c:formatCode>
                <c:ptCount val="3"/>
                <c:pt idx="0">
                  <c:v>970</c:v>
                </c:pt>
                <c:pt idx="1">
                  <c:v>730</c:v>
                </c:pt>
                <c:pt idx="2">
                  <c:v>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A4-4817-9AA4-7075FA2900A1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('04-03-18'!$M$217,'04-03-18'!$M$120,'04-03-18'!$M$23)</c:f>
              <c:numCache>
                <c:formatCode>General</c:formatCode>
                <c:ptCount val="3"/>
                <c:pt idx="0">
                  <c:v>4300</c:v>
                </c:pt>
                <c:pt idx="1">
                  <c:v>4600</c:v>
                </c:pt>
                <c:pt idx="2">
                  <c:v>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EA4-4817-9AA4-7075FA2900A1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('04-03-18'!$M$247,'04-03-18'!$M$150,'04-03-18'!$M$53)</c:f>
              <c:numCache>
                <c:formatCode>General</c:formatCode>
                <c:ptCount val="3"/>
                <c:pt idx="0">
                  <c:v>140</c:v>
                </c:pt>
                <c:pt idx="1">
                  <c:v>140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EA4-4817-9AA4-7075FA2900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430976"/>
        <c:axId val="969431536"/>
      </c:barChart>
      <c:catAx>
        <c:axId val="9694309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31536"/>
        <c:crosses val="autoZero"/>
        <c:auto val="1"/>
        <c:lblAlgn val="ctr"/>
        <c:lblOffset val="100"/>
        <c:noMultiLvlLbl val="0"/>
      </c:catAx>
      <c:valAx>
        <c:axId val="9694315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309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04-03-18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('04-03-18'!$M$277,'04-03-18'!$M$180,'04-03-18'!$M$83)</c:f>
              <c:numCache>
                <c:formatCode>General</c:formatCode>
                <c:ptCount val="3"/>
                <c:pt idx="0">
                  <c:v>100</c:v>
                </c:pt>
                <c:pt idx="1">
                  <c:v>18000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97-4D64-BB44-4F77112F8834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('04-03-18'!$M$217,'04-03-18'!$M$120,'04-03-18'!$M$23)</c:f>
              <c:numCache>
                <c:formatCode>General</c:formatCode>
                <c:ptCount val="3"/>
                <c:pt idx="0">
                  <c:v>4300</c:v>
                </c:pt>
                <c:pt idx="1">
                  <c:v>4600</c:v>
                </c:pt>
                <c:pt idx="2">
                  <c:v>2200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897-4D64-BB44-4F77112F8834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('04-03-18'!$M$286,'04-03-18'!$M$189,'04-03-18'!$M$92)</c:f>
              <c:numCache>
                <c:formatCode>General</c:formatCode>
                <c:ptCount val="3"/>
                <c:pt idx="0">
                  <c:v>5</c:v>
                </c:pt>
                <c:pt idx="1">
                  <c:v>130</c:v>
                </c:pt>
                <c:pt idx="2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897-4D64-BB44-4F77112F8834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('04-03-18'!$M$203,'04-03-18'!$M$106,'04-03-18'!$M$9)</c:f>
              <c:numCache>
                <c:formatCode>General</c:formatCode>
                <c:ptCount val="3"/>
                <c:pt idx="0">
                  <c:v>34</c:v>
                </c:pt>
                <c:pt idx="1">
                  <c:v>45</c:v>
                </c:pt>
                <c:pt idx="2">
                  <c:v>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897-4D64-BB44-4F77112F8834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('04-03-18'!$M$294,'04-03-18'!$M$197,'04-03-18'!$M$100)</c:f>
              <c:numCache>
                <c:formatCode>General</c:formatCode>
                <c:ptCount val="3"/>
                <c:pt idx="0">
                  <c:v>970</c:v>
                </c:pt>
                <c:pt idx="1">
                  <c:v>730</c:v>
                </c:pt>
                <c:pt idx="2">
                  <c:v>680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897-4D64-BB44-4F77112F88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436576"/>
        <c:axId val="969437136"/>
      </c:barChart>
      <c:catAx>
        <c:axId val="969436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37136"/>
        <c:crosses val="autoZero"/>
        <c:auto val="1"/>
        <c:lblAlgn val="ctr"/>
        <c:lblOffset val="100"/>
        <c:noMultiLvlLbl val="0"/>
      </c:catAx>
      <c:valAx>
        <c:axId val="96943713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3657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04-03-18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('04-03-18'!$M$248,'04-03-18'!$M$151,'04-03-18'!$M$54)</c:f>
              <c:numCache>
                <c:formatCode>General</c:formatCode>
                <c:ptCount val="3"/>
                <c:pt idx="0">
                  <c:v>1700</c:v>
                </c:pt>
                <c:pt idx="1">
                  <c:v>1600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DA-4C5C-A01F-E682E34CE7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439936"/>
        <c:axId val="969440496"/>
      </c:barChart>
      <c:catAx>
        <c:axId val="9694399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40496"/>
        <c:crosses val="autoZero"/>
        <c:auto val="1"/>
        <c:lblAlgn val="ctr"/>
        <c:lblOffset val="100"/>
        <c:noMultiLvlLbl val="0"/>
      </c:catAx>
      <c:valAx>
        <c:axId val="9694404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399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55081646526263506"/>
          <c:y val="0.10528081296954786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04-03-18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('04-03-18'!$M$219,'04-03-18'!$M$122,'04-03-18'!$M$25)</c:f>
              <c:numCache>
                <c:formatCode>General</c:formatCode>
                <c:ptCount val="3"/>
                <c:pt idx="0">
                  <c:v>220</c:v>
                </c:pt>
                <c:pt idx="1">
                  <c:v>200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0-41A0-A65F-009FF9685C95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('04-03-18'!$M$261,'04-03-18'!$M$164,'04-03-18'!$M$67)</c:f>
              <c:numCache>
                <c:formatCode>General</c:formatCode>
                <c:ptCount val="3"/>
                <c:pt idx="0">
                  <c:v>390</c:v>
                </c:pt>
                <c:pt idx="1">
                  <c:v>160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0-41A0-A65F-009FF9685C95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('04-03-18'!$M$247,'04-03-18'!$M$150,'04-03-18'!$M$53)</c:f>
              <c:numCache>
                <c:formatCode>General</c:formatCode>
                <c:ptCount val="3"/>
                <c:pt idx="0">
                  <c:v>140</c:v>
                </c:pt>
                <c:pt idx="1">
                  <c:v>140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0-41A0-A65F-009FF9685C95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('04-03-18'!$M$249,'04-03-18'!$M$152,'04-03-18'!$M$55)</c:f>
              <c:numCache>
                <c:formatCode>General</c:formatCode>
                <c:ptCount val="3"/>
                <c:pt idx="0">
                  <c:v>5100</c:v>
                </c:pt>
                <c:pt idx="1">
                  <c:v>4700</c:v>
                </c:pt>
                <c:pt idx="2">
                  <c:v>3300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0-41A0-A65F-009FF9685C95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('04-03-18'!$M$296,'04-03-18'!$M$199,'04-03-18'!$M$102)</c:f>
              <c:numCache>
                <c:formatCode>General</c:formatCode>
                <c:ptCount val="3"/>
                <c:pt idx="0">
                  <c:v>260</c:v>
                </c:pt>
                <c:pt idx="1">
                  <c:v>180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0-41A0-A65F-009FF9685C95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('04-03-18'!$M$297,'04-03-18'!$M$200,'04-03-18'!$M$103)</c:f>
              <c:numCache>
                <c:formatCode>General</c:formatCode>
                <c:ptCount val="3"/>
                <c:pt idx="0">
                  <c:v>1400</c:v>
                </c:pt>
                <c:pt idx="1">
                  <c:v>1600</c:v>
                </c:pt>
                <c:pt idx="2">
                  <c:v>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790-41A0-A65F-009FF9685C95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('04-03-18'!$M$236,'04-03-18'!$M$139,'04-03-18'!$M$42)</c:f>
              <c:numCache>
                <c:formatCode>General</c:formatCode>
                <c:ptCount val="3"/>
                <c:pt idx="0">
                  <c:v>47</c:v>
                </c:pt>
                <c:pt idx="1">
                  <c:v>58</c:v>
                </c:pt>
                <c:pt idx="2">
                  <c:v>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790-41A0-A65F-009FF9685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446096"/>
        <c:axId val="969446656"/>
      </c:barChart>
      <c:catAx>
        <c:axId val="969446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46656"/>
        <c:crosses val="autoZero"/>
        <c:auto val="1"/>
        <c:lblAlgn val="ctr"/>
        <c:lblOffset val="100"/>
        <c:noMultiLvlLbl val="0"/>
      </c:catAx>
      <c:valAx>
        <c:axId val="9694466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460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4604200328692485"/>
          <c:y val="7.9159372015877805E-2"/>
          <c:w val="0.31254117451905333"/>
          <c:h val="0.2527667317926357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04-17-18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('04-17-18'!$M$2,'04-17-18'!$M$4,'04-17-18'!$M$6)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0AB1-4E9F-A775-1DA45C673761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('04-17-18'!$M$3,'04-17-18'!$M$5,'04-17-18'!$M$7)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0AB1-4E9F-A775-1DA45C6737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9450016"/>
        <c:axId val="969450576"/>
      </c:barChart>
      <c:catAx>
        <c:axId val="9694500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50576"/>
        <c:crosses val="autoZero"/>
        <c:auto val="1"/>
        <c:lblAlgn val="ctr"/>
        <c:lblOffset val="100"/>
        <c:noMultiLvlLbl val="0"/>
      </c:catAx>
      <c:valAx>
        <c:axId val="969450576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94500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04-17-18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('04-17-18'!$M$296,'04-17-18'!$M$199,'04-17-18'!$M$102)</c:f>
              <c:numCache>
                <c:formatCode>General</c:formatCode>
                <c:ptCount val="3"/>
                <c:pt idx="0">
                  <c:v>120</c:v>
                </c:pt>
                <c:pt idx="1">
                  <c:v>100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D21-4E2B-81E9-FDAB7FAA39AD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('04-17-18'!$M$297,'04-17-18'!$M$200,'04-17-18'!$M$103)</c:f>
              <c:numCache>
                <c:formatCode>General</c:formatCode>
                <c:ptCount val="3"/>
                <c:pt idx="0">
                  <c:v>500</c:v>
                </c:pt>
                <c:pt idx="1">
                  <c:v>710</c:v>
                </c:pt>
                <c:pt idx="2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D21-4E2B-81E9-FDAB7FAA39AD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('04-17-18'!$M$219,'04-17-18'!$M$122,'04-17-18'!$M$25)</c:f>
              <c:numCache>
                <c:formatCode>General</c:formatCode>
                <c:ptCount val="3"/>
                <c:pt idx="0">
                  <c:v>270</c:v>
                </c:pt>
                <c:pt idx="1">
                  <c:v>340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D21-4E2B-81E9-FDAB7FAA39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9165616"/>
        <c:axId val="959166176"/>
      </c:barChart>
      <c:catAx>
        <c:axId val="959165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66176"/>
        <c:crosses val="autoZero"/>
        <c:auto val="1"/>
        <c:lblAlgn val="ctr"/>
        <c:lblOffset val="100"/>
        <c:noMultiLvlLbl val="0"/>
      </c:catAx>
      <c:valAx>
        <c:axId val="9591661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656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04-17-18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('04-17-18'!$M$261,'04-17-18'!$M$164,'04-17-18'!$M$67)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39-4AC2-B8C9-EADEF38D68FD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('04-17-18'!$M$236,'04-17-18'!$M$139,'04-17-18'!$M$42)</c:f>
              <c:numCache>
                <c:formatCode>General</c:formatCode>
                <c:ptCount val="3"/>
                <c:pt idx="0">
                  <c:v>62</c:v>
                </c:pt>
                <c:pt idx="1">
                  <c:v>64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439-4AC2-B8C9-EADEF38D68FD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('04-17-18'!$M$286,'04-17-18'!$M$189,'04-17-18'!$M$92)</c:f>
              <c:numCache>
                <c:formatCode>General</c:formatCode>
                <c:ptCount val="3"/>
                <c:pt idx="0">
                  <c:v>2800</c:v>
                </c:pt>
                <c:pt idx="1">
                  <c:v>3300</c:v>
                </c:pt>
                <c:pt idx="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439-4AC2-B8C9-EADEF38D6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9169536"/>
        <c:axId val="959170096"/>
      </c:barChart>
      <c:catAx>
        <c:axId val="95916953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70096"/>
        <c:crosses val="autoZero"/>
        <c:auto val="1"/>
        <c:lblAlgn val="ctr"/>
        <c:lblOffset val="100"/>
        <c:noMultiLvlLbl val="0"/>
      </c:catAx>
      <c:valAx>
        <c:axId val="95917009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6953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04-17-18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('04-17-18'!$M$277,'04-17-18'!$M$180,'04-17-18'!$M$83)</c:f>
              <c:numCache>
                <c:formatCode>General</c:formatCode>
                <c:ptCount val="3"/>
                <c:pt idx="0">
                  <c:v>5000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AF0-4857-94D9-8EAFD6FC4DA6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('04-17-18'!$M$248,'04-17-18'!$M$151,'04-17-18'!$M$54)</c:f>
              <c:numCache>
                <c:formatCode>General</c:formatCode>
                <c:ptCount val="3"/>
                <c:pt idx="0">
                  <c:v>2100</c:v>
                </c:pt>
                <c:pt idx="1">
                  <c:v>1700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AF0-4857-94D9-8EAFD6FC4DA6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('04-17-18'!$M$249,'04-17-18'!$M$152,'04-17-18'!$M$55)</c:f>
              <c:numCache>
                <c:formatCode>General</c:formatCode>
                <c:ptCount val="3"/>
                <c:pt idx="0">
                  <c:v>470</c:v>
                </c:pt>
                <c:pt idx="1">
                  <c:v>420</c:v>
                </c:pt>
                <c:pt idx="2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AF0-4857-94D9-8EAFD6FC4D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9173456"/>
        <c:axId val="959174016"/>
      </c:barChart>
      <c:catAx>
        <c:axId val="959173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74016"/>
        <c:crosses val="autoZero"/>
        <c:auto val="1"/>
        <c:lblAlgn val="ctr"/>
        <c:lblOffset val="100"/>
        <c:noMultiLvlLbl val="0"/>
      </c:catAx>
      <c:valAx>
        <c:axId val="9591740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734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04-17-18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('04-17-18'!$M$203,'04-17-18'!$M$106,'04-17-18'!$M$9)</c:f>
              <c:numCache>
                <c:formatCode>General</c:formatCode>
                <c:ptCount val="3"/>
                <c:pt idx="0">
                  <c:v>170</c:v>
                </c:pt>
                <c:pt idx="1">
                  <c:v>140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918-4544-AC70-2CBB2B6B29CB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('04-17-18'!$M$213,'04-17-18'!$M$116,'04-17-18'!$M$19)</c:f>
              <c:numCache>
                <c:formatCode>General</c:formatCode>
                <c:ptCount val="3"/>
                <c:pt idx="0">
                  <c:v>170</c:v>
                </c:pt>
                <c:pt idx="1">
                  <c:v>150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918-4544-AC70-2CBB2B6B29CB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('04-17-18'!$M$294,'04-17-18'!$M$197,'04-17-18'!$M$100)</c:f>
              <c:numCache>
                <c:formatCode>General</c:formatCode>
                <c:ptCount val="3"/>
                <c:pt idx="0">
                  <c:v>800</c:v>
                </c:pt>
                <c:pt idx="1">
                  <c:v>740</c:v>
                </c:pt>
                <c:pt idx="2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918-4544-AC70-2CBB2B6B29CB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('04-17-18'!$M$217,'04-17-18'!$M$120,'04-17-18'!$M$23)</c:f>
              <c:numCache>
                <c:formatCode>General</c:formatCode>
                <c:ptCount val="3"/>
                <c:pt idx="0">
                  <c:v>1100</c:v>
                </c:pt>
                <c:pt idx="1">
                  <c:v>1300</c:v>
                </c:pt>
                <c:pt idx="2">
                  <c:v>3100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918-4544-AC70-2CBB2B6B29CB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('04-17-18'!$M$247,'04-17-18'!$M$150,'04-17-18'!$M$53)</c:f>
              <c:numCache>
                <c:formatCode>General</c:formatCode>
                <c:ptCount val="3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918-4544-AC70-2CBB2B6B29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9178496"/>
        <c:axId val="959179056"/>
      </c:barChart>
      <c:catAx>
        <c:axId val="9591784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79056"/>
        <c:crosses val="autoZero"/>
        <c:auto val="1"/>
        <c:lblAlgn val="ctr"/>
        <c:lblOffset val="100"/>
        <c:noMultiLvlLbl val="0"/>
      </c:catAx>
      <c:valAx>
        <c:axId val="9591790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784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('04-17-18'!$M$277,'04-17-18'!$M$180,'04-17-18'!$M$83)</c:f>
              <c:numCache>
                <c:formatCode>General</c:formatCode>
                <c:ptCount val="3"/>
                <c:pt idx="0">
                  <c:v>5000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8EA-42BC-ACB4-B3D8C66BE02D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('04-17-18'!$M$217,'04-17-18'!$M$120,'04-17-18'!$M$23)</c:f>
              <c:numCache>
                <c:formatCode>General</c:formatCode>
                <c:ptCount val="3"/>
                <c:pt idx="0">
                  <c:v>1100</c:v>
                </c:pt>
                <c:pt idx="1">
                  <c:v>1300</c:v>
                </c:pt>
                <c:pt idx="2">
                  <c:v>3100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8EA-42BC-ACB4-B3D8C66BE02D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('04-17-18'!$M$286,'04-17-18'!$M$189,'04-17-18'!$M$92)</c:f>
              <c:numCache>
                <c:formatCode>General</c:formatCode>
                <c:ptCount val="3"/>
                <c:pt idx="0">
                  <c:v>2800</c:v>
                </c:pt>
                <c:pt idx="1">
                  <c:v>3300</c:v>
                </c:pt>
                <c:pt idx="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8EA-42BC-ACB4-B3D8C66BE02D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('04-17-18'!$M$203,'04-17-18'!$M$106,'04-17-18'!$M$9)</c:f>
              <c:numCache>
                <c:formatCode>General</c:formatCode>
                <c:ptCount val="3"/>
                <c:pt idx="0">
                  <c:v>170</c:v>
                </c:pt>
                <c:pt idx="1">
                  <c:v>140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8EA-42BC-ACB4-B3D8C66BE02D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('04-17-18'!$M$294,'04-17-18'!$M$197,'04-17-18'!$M$100)</c:f>
              <c:numCache>
                <c:formatCode>General</c:formatCode>
                <c:ptCount val="3"/>
                <c:pt idx="0">
                  <c:v>800</c:v>
                </c:pt>
                <c:pt idx="1">
                  <c:v>740</c:v>
                </c:pt>
                <c:pt idx="2">
                  <c:v>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8EA-42BC-ACB4-B3D8C66BE0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9184096"/>
        <c:axId val="959184656"/>
      </c:barChart>
      <c:catAx>
        <c:axId val="9591840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84656"/>
        <c:crosses val="autoZero"/>
        <c:auto val="1"/>
        <c:lblAlgn val="ctr"/>
        <c:lblOffset val="100"/>
        <c:noMultiLvlLbl val="0"/>
      </c:catAx>
      <c:valAx>
        <c:axId val="95918465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8409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('04-17-18'!$M$248,'04-17-18'!$M$151,'04-17-18'!$M$54)</c:f>
              <c:numCache>
                <c:formatCode>General</c:formatCode>
                <c:ptCount val="3"/>
                <c:pt idx="0">
                  <c:v>2100</c:v>
                </c:pt>
                <c:pt idx="1">
                  <c:v>1700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2C-43AD-A2FF-F1F8181973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9187456"/>
        <c:axId val="959188016"/>
      </c:barChart>
      <c:catAx>
        <c:axId val="95918745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88016"/>
        <c:crosses val="autoZero"/>
        <c:auto val="1"/>
        <c:lblAlgn val="ctr"/>
        <c:lblOffset val="100"/>
        <c:noMultiLvlLbl val="0"/>
      </c:catAx>
      <c:valAx>
        <c:axId val="95918801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8745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03-20-18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('04-17-18'!$M$219,'04-17-18'!$M$122,'04-17-18'!$M$25)</c:f>
              <c:numCache>
                <c:formatCode>General</c:formatCode>
                <c:ptCount val="3"/>
                <c:pt idx="0">
                  <c:v>270</c:v>
                </c:pt>
                <c:pt idx="1">
                  <c:v>340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8F4-443A-A784-76C56998A7A3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('04-17-18'!$M$261,'04-17-18'!$M$164,'04-17-18'!$M$67)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8F4-443A-A784-76C56998A7A3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('04-17-18'!$M$247,'04-17-18'!$M$150,'04-17-18'!$M$53)</c:f>
              <c:numCache>
                <c:formatCode>General</c:formatCode>
                <c:ptCount val="3"/>
                <c:pt idx="0">
                  <c:v>130</c:v>
                </c:pt>
                <c:pt idx="1">
                  <c:v>130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8F4-443A-A784-76C56998A7A3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('04-17-18'!$M$249,'04-17-18'!$M$152,'04-17-18'!$M$55)</c:f>
              <c:numCache>
                <c:formatCode>General</c:formatCode>
                <c:ptCount val="3"/>
                <c:pt idx="0">
                  <c:v>470</c:v>
                </c:pt>
                <c:pt idx="1">
                  <c:v>420</c:v>
                </c:pt>
                <c:pt idx="2">
                  <c:v>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8F4-443A-A784-76C56998A7A3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('04-17-18'!$M$296,'04-17-18'!$M$199,'04-17-18'!$M$102)</c:f>
              <c:numCache>
                <c:formatCode>General</c:formatCode>
                <c:ptCount val="3"/>
                <c:pt idx="0">
                  <c:v>120</c:v>
                </c:pt>
                <c:pt idx="1">
                  <c:v>100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8F4-443A-A784-76C56998A7A3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('04-17-18'!$M$297,'04-17-18'!$M$200,'04-17-18'!$M$103)</c:f>
              <c:numCache>
                <c:formatCode>General</c:formatCode>
                <c:ptCount val="3"/>
                <c:pt idx="0">
                  <c:v>500</c:v>
                </c:pt>
                <c:pt idx="1">
                  <c:v>710</c:v>
                </c:pt>
                <c:pt idx="2">
                  <c:v>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8F4-443A-A784-76C56998A7A3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('04-17-18'!$M$236,'04-17-18'!$M$139,'04-17-18'!$M$42)</c:f>
              <c:numCache>
                <c:formatCode>General</c:formatCode>
                <c:ptCount val="3"/>
                <c:pt idx="0">
                  <c:v>62</c:v>
                </c:pt>
                <c:pt idx="1">
                  <c:v>64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8F4-443A-A784-76C56998A7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59193616"/>
        <c:axId val="959194176"/>
      </c:barChart>
      <c:catAx>
        <c:axId val="95919361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94176"/>
        <c:crosses val="autoZero"/>
        <c:auto val="1"/>
        <c:lblAlgn val="ctr"/>
        <c:lblOffset val="100"/>
        <c:noMultiLvlLbl val="0"/>
      </c:catAx>
      <c:valAx>
        <c:axId val="9591941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59193616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18456439593844337"/>
          <c:y val="6.4911313313875951E-2"/>
          <c:w val="0.31254117451905333"/>
          <c:h val="0.2527667317926357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05-01-18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('05-01-18'!$M$2,'05-01-18'!$M$4,'05-01-18'!$M$6)</c:f>
              <c:numCache>
                <c:formatCode>General</c:formatCode>
                <c:ptCount val="3"/>
                <c:pt idx="0">
                  <c:v>340</c:v>
                </c:pt>
                <c:pt idx="1">
                  <c:v>170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EE-4C42-B561-8EB81202FA67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('05-01-18'!$M$3,'05-01-18'!$M$5,'05-01-18'!$M$7)</c:f>
              <c:numCache>
                <c:formatCode>General</c:formatCode>
                <c:ptCount val="3"/>
                <c:pt idx="0">
                  <c:v>15280.000000000002</c:v>
                </c:pt>
                <c:pt idx="1">
                  <c:v>70</c:v>
                </c:pt>
                <c:pt idx="2">
                  <c:v>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5EE-4C42-B561-8EB81202FA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265264"/>
        <c:axId val="962265824"/>
      </c:barChart>
      <c:catAx>
        <c:axId val="9622652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65824"/>
        <c:crosses val="autoZero"/>
        <c:auto val="1"/>
        <c:lblAlgn val="ctr"/>
        <c:lblOffset val="100"/>
        <c:noMultiLvlLbl val="0"/>
      </c:catAx>
      <c:valAx>
        <c:axId val="96226582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652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05-01-18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('05-01-18'!$M$296,'05-01-18'!$M$199,'05-01-18'!$M$102)</c:f>
              <c:numCache>
                <c:formatCode>General</c:formatCode>
                <c:ptCount val="3"/>
                <c:pt idx="0">
                  <c:v>82</c:v>
                </c:pt>
                <c:pt idx="1">
                  <c:v>130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1C-4765-898C-15B3CDEC830C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('05-01-18'!$M$297,'05-01-18'!$M$200,'05-01-18'!$M$103)</c:f>
              <c:numCache>
                <c:formatCode>General</c:formatCode>
                <c:ptCount val="3"/>
                <c:pt idx="0">
                  <c:v>620</c:v>
                </c:pt>
                <c:pt idx="1">
                  <c:v>660</c:v>
                </c:pt>
                <c:pt idx="2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91C-4765-898C-15B3CDEC830C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('05-01-18'!$M$219,'05-01-18'!$M$122,'05-01-18'!$M$25)</c:f>
              <c:numCache>
                <c:formatCode>General</c:formatCode>
                <c:ptCount val="3"/>
                <c:pt idx="0">
                  <c:v>180</c:v>
                </c:pt>
                <c:pt idx="1">
                  <c:v>5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1C-4765-898C-15B3CDEC83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269184"/>
        <c:axId val="962269744"/>
      </c:barChart>
      <c:catAx>
        <c:axId val="962269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69744"/>
        <c:crosses val="autoZero"/>
        <c:auto val="1"/>
        <c:lblAlgn val="ctr"/>
        <c:lblOffset val="100"/>
        <c:noMultiLvlLbl val="0"/>
      </c:catAx>
      <c:valAx>
        <c:axId val="96226974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6918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05-01-18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('05-01-18'!$M$261,'05-01-18'!$M$164,'05-01-18'!$M$67)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1C2-40A1-925D-16754790CBDD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('05-01-18'!$M$236,'05-01-18'!$M$139,'05-01-18'!$M$42)</c:f>
              <c:numCache>
                <c:formatCode>General</c:formatCode>
                <c:ptCount val="3"/>
                <c:pt idx="0">
                  <c:v>44</c:v>
                </c:pt>
                <c:pt idx="1">
                  <c:v>20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1C2-40A1-925D-16754790CBDD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('05-01-18'!$M$286,'05-01-18'!$M$189,'05-01-18'!$M$92)</c:f>
              <c:numCache>
                <c:formatCode>General</c:formatCode>
                <c:ptCount val="3"/>
                <c:pt idx="0">
                  <c:v>2500</c:v>
                </c:pt>
                <c:pt idx="1">
                  <c:v>5700</c:v>
                </c:pt>
                <c:pt idx="2">
                  <c:v>2900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1C2-40A1-925D-16754790CB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273104"/>
        <c:axId val="962273664"/>
      </c:barChart>
      <c:catAx>
        <c:axId val="962273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73664"/>
        <c:crosses val="autoZero"/>
        <c:auto val="1"/>
        <c:lblAlgn val="ctr"/>
        <c:lblOffset val="100"/>
        <c:noMultiLvlLbl val="0"/>
      </c:catAx>
      <c:valAx>
        <c:axId val="9622736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73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05-01-18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('05-01-18'!$M$277,'05-01-18'!$M$180,'05-01-18'!$M$83)</c:f>
              <c:numCache>
                <c:formatCode>General</c:formatCode>
                <c:ptCount val="3"/>
                <c:pt idx="0">
                  <c:v>560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A0-452C-B950-64DEA0B2F7E4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('05-01-18'!$M$248,'05-01-18'!$M$151,'05-01-18'!$M$54)</c:f>
              <c:numCache>
                <c:formatCode>General</c:formatCode>
                <c:ptCount val="3"/>
                <c:pt idx="0">
                  <c:v>2000</c:v>
                </c:pt>
                <c:pt idx="1">
                  <c:v>1800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A0-452C-B950-64DEA0B2F7E4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('05-01-18'!$M$249,'05-01-18'!$M$152,'05-01-18'!$M$55)</c:f>
              <c:numCache>
                <c:formatCode>General</c:formatCode>
                <c:ptCount val="3"/>
                <c:pt idx="0">
                  <c:v>4400</c:v>
                </c:pt>
                <c:pt idx="1">
                  <c:v>3500</c:v>
                </c:pt>
                <c:pt idx="2">
                  <c:v>3700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A0-452C-B950-64DEA0B2F7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277024"/>
        <c:axId val="962277584"/>
      </c:barChart>
      <c:catAx>
        <c:axId val="962277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77584"/>
        <c:crosses val="autoZero"/>
        <c:auto val="1"/>
        <c:lblAlgn val="ctr"/>
        <c:lblOffset val="100"/>
        <c:noMultiLvlLbl val="0"/>
      </c:catAx>
      <c:valAx>
        <c:axId val="962277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77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05-01-18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('05-01-18'!$M$203,'05-01-18'!$M$106,'05-01-18'!$M$9)</c:f>
              <c:numCache>
                <c:formatCode>General</c:formatCode>
                <c:ptCount val="3"/>
                <c:pt idx="0">
                  <c:v>120</c:v>
                </c:pt>
                <c:pt idx="1">
                  <c:v>150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F6D-47CB-A366-FFBC082CEECE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('05-01-18'!$M$213,'05-01-18'!$M$116,'05-01-18'!$M$19)</c:f>
              <c:numCache>
                <c:formatCode>General</c:formatCode>
                <c:ptCount val="3"/>
                <c:pt idx="0">
                  <c:v>170</c:v>
                </c:pt>
                <c:pt idx="1">
                  <c:v>170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F6D-47CB-A366-FFBC082CEECE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('05-01-18'!$M$294,'05-01-18'!$M$197,'05-01-18'!$M$100)</c:f>
              <c:numCache>
                <c:formatCode>General</c:formatCode>
                <c:ptCount val="3"/>
                <c:pt idx="0">
                  <c:v>580</c:v>
                </c:pt>
                <c:pt idx="1">
                  <c:v>750</c:v>
                </c:pt>
                <c:pt idx="2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F6D-47CB-A366-FFBC082CEECE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('05-01-18'!$M$217,'05-01-18'!$M$120,'05-01-18'!$M$23)</c:f>
              <c:numCache>
                <c:formatCode>General</c:formatCode>
                <c:ptCount val="3"/>
                <c:pt idx="0">
                  <c:v>5</c:v>
                </c:pt>
                <c:pt idx="1">
                  <c:v>5800</c:v>
                </c:pt>
                <c:pt idx="2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F6D-47CB-A366-FFBC082CEECE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('05-01-18'!$M$247,'05-01-18'!$M$150,'05-01-18'!$M$53)</c:f>
              <c:numCache>
                <c:formatCode>General</c:formatCode>
                <c:ptCount val="3"/>
                <c:pt idx="0">
                  <c:v>100</c:v>
                </c:pt>
                <c:pt idx="1">
                  <c:v>10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F6D-47CB-A366-FFBC082CEE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282064"/>
        <c:axId val="962282624"/>
      </c:barChart>
      <c:catAx>
        <c:axId val="9622820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82624"/>
        <c:crosses val="autoZero"/>
        <c:auto val="1"/>
        <c:lblAlgn val="ctr"/>
        <c:lblOffset val="100"/>
        <c:noMultiLvlLbl val="0"/>
      </c:catAx>
      <c:valAx>
        <c:axId val="9622826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820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05-01-18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('05-01-18'!$M$277,'05-01-18'!$M$180,'05-01-18'!$M$83)</c:f>
              <c:numCache>
                <c:formatCode>General</c:formatCode>
                <c:ptCount val="3"/>
                <c:pt idx="0">
                  <c:v>560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33-405D-AB13-6167F5C19F9B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('05-01-18'!$M$217,'05-01-18'!$M$120,'05-01-18'!$M$23)</c:f>
              <c:numCache>
                <c:formatCode>General</c:formatCode>
                <c:ptCount val="3"/>
                <c:pt idx="0">
                  <c:v>5</c:v>
                </c:pt>
                <c:pt idx="1">
                  <c:v>5800</c:v>
                </c:pt>
                <c:pt idx="2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33-405D-AB13-6167F5C19F9B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('05-01-18'!$M$286,'05-01-18'!$M$189,'05-01-18'!$M$92)</c:f>
              <c:numCache>
                <c:formatCode>General</c:formatCode>
                <c:ptCount val="3"/>
                <c:pt idx="0">
                  <c:v>2500</c:v>
                </c:pt>
                <c:pt idx="1">
                  <c:v>5700</c:v>
                </c:pt>
                <c:pt idx="2">
                  <c:v>2900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933-405D-AB13-6167F5C19F9B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('05-01-18'!$M$203,'05-01-18'!$M$106,'05-01-18'!$M$9)</c:f>
              <c:numCache>
                <c:formatCode>General</c:formatCode>
                <c:ptCount val="3"/>
                <c:pt idx="0">
                  <c:v>120</c:v>
                </c:pt>
                <c:pt idx="1">
                  <c:v>150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933-405D-AB13-6167F5C19F9B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('05-01-18'!$M$294,'05-01-18'!$M$197,'05-01-18'!$M$100)</c:f>
              <c:numCache>
                <c:formatCode>General</c:formatCode>
                <c:ptCount val="3"/>
                <c:pt idx="0">
                  <c:v>580</c:v>
                </c:pt>
                <c:pt idx="1">
                  <c:v>750</c:v>
                </c:pt>
                <c:pt idx="2">
                  <c:v>610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933-405D-AB13-6167F5C19F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287664"/>
        <c:axId val="962288224"/>
      </c:barChart>
      <c:catAx>
        <c:axId val="9622876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88224"/>
        <c:crosses val="autoZero"/>
        <c:auto val="1"/>
        <c:lblAlgn val="ctr"/>
        <c:lblOffset val="100"/>
        <c:noMultiLvlLbl val="0"/>
      </c:catAx>
      <c:valAx>
        <c:axId val="9622882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876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05-01-18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('05-01-18'!$M$248,'05-01-18'!$M$151,'05-01-18'!$M$54)</c:f>
              <c:numCache>
                <c:formatCode>General</c:formatCode>
                <c:ptCount val="3"/>
                <c:pt idx="0">
                  <c:v>2000</c:v>
                </c:pt>
                <c:pt idx="1">
                  <c:v>1800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8B2-46DC-8B80-7047EF0D0E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291024"/>
        <c:axId val="962291584"/>
      </c:barChart>
      <c:catAx>
        <c:axId val="962291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91584"/>
        <c:crosses val="autoZero"/>
        <c:auto val="1"/>
        <c:lblAlgn val="ctr"/>
        <c:lblOffset val="100"/>
        <c:noMultiLvlLbl val="0"/>
      </c:catAx>
      <c:valAx>
        <c:axId val="962291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91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05-01-18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('05-01-18'!$M$219,'05-01-18'!$M$122,'05-01-18'!$M$25)</c:f>
              <c:numCache>
                <c:formatCode>General</c:formatCode>
                <c:ptCount val="3"/>
                <c:pt idx="0">
                  <c:v>180</c:v>
                </c:pt>
                <c:pt idx="1">
                  <c:v>5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6F-486E-986D-324EE407E950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('05-01-18'!$M$261,'05-01-18'!$M$164,'05-01-18'!$M$67)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86F-486E-986D-324EE407E950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('05-01-18'!$M$247,'05-01-18'!$M$150,'05-01-18'!$M$53)</c:f>
              <c:numCache>
                <c:formatCode>General</c:formatCode>
                <c:ptCount val="3"/>
                <c:pt idx="0">
                  <c:v>100</c:v>
                </c:pt>
                <c:pt idx="1">
                  <c:v>10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86F-486E-986D-324EE407E950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('05-01-18'!$M$249,'05-01-18'!$M$152,'05-01-18'!$M$55)</c:f>
              <c:numCache>
                <c:formatCode>General</c:formatCode>
                <c:ptCount val="3"/>
                <c:pt idx="0">
                  <c:v>4400</c:v>
                </c:pt>
                <c:pt idx="1">
                  <c:v>3500</c:v>
                </c:pt>
                <c:pt idx="2">
                  <c:v>3700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86F-486E-986D-324EE407E950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('05-01-18'!$M$296,'05-01-18'!$M$199,'05-01-18'!$M$102)</c:f>
              <c:numCache>
                <c:formatCode>General</c:formatCode>
                <c:ptCount val="3"/>
                <c:pt idx="0">
                  <c:v>82</c:v>
                </c:pt>
                <c:pt idx="1">
                  <c:v>130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86F-486E-986D-324EE407E950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('05-01-18'!$M$297,'05-01-18'!$M$200,'05-01-18'!$M$103)</c:f>
              <c:numCache>
                <c:formatCode>General</c:formatCode>
                <c:ptCount val="3"/>
                <c:pt idx="0">
                  <c:v>620</c:v>
                </c:pt>
                <c:pt idx="1">
                  <c:v>660</c:v>
                </c:pt>
                <c:pt idx="2">
                  <c:v>510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86F-486E-986D-324EE407E950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('05-01-18'!$M$236,'05-01-18'!$M$139,'05-01-18'!$M$42)</c:f>
              <c:numCache>
                <c:formatCode>General</c:formatCode>
                <c:ptCount val="3"/>
                <c:pt idx="0">
                  <c:v>44</c:v>
                </c:pt>
                <c:pt idx="1">
                  <c:v>20</c:v>
                </c:pt>
                <c:pt idx="2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86F-486E-986D-324EE407E9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297184"/>
        <c:axId val="962297744"/>
      </c:barChart>
      <c:catAx>
        <c:axId val="96229718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97744"/>
        <c:crosses val="autoZero"/>
        <c:auto val="1"/>
        <c:lblAlgn val="ctr"/>
        <c:lblOffset val="100"/>
        <c:noMultiLvlLbl val="0"/>
      </c:catAx>
      <c:valAx>
        <c:axId val="96229774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29718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05-15-18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('05-15-18'!$M$2,'05-15-18'!$M$4,'05-15-18'!$M$6)</c:f>
              <c:numCache>
                <c:formatCode>General</c:formatCode>
                <c:ptCount val="3"/>
                <c:pt idx="0">
                  <c:v>100</c:v>
                </c:pt>
                <c:pt idx="1">
                  <c:v>40</c:v>
                </c:pt>
                <c:pt idx="2">
                  <c:v>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8-4543-8D84-E9F51C5A97DC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('05-15-18'!$M$3,'05-15-18'!$M$5,'05-15-18'!$M$7)</c:f>
              <c:numCache>
                <c:formatCode>General</c:formatCode>
                <c:ptCount val="3"/>
                <c:pt idx="0">
                  <c:v>4500</c:v>
                </c:pt>
                <c:pt idx="1">
                  <c:v>80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8-4543-8D84-E9F51C5A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05-15-18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('05-15-18'!$M$296,'05-15-18'!$M$199,'05-15-18'!$M$102)</c:f>
              <c:numCache>
                <c:formatCode>General</c:formatCode>
                <c:ptCount val="3"/>
                <c:pt idx="0">
                  <c:v>170</c:v>
                </c:pt>
                <c:pt idx="1">
                  <c:v>180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CB-417C-AFD1-16212E9044EA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('05-15-18'!$M$297,'05-15-18'!$M$200,'05-15-18'!$M$103)</c:f>
              <c:numCache>
                <c:formatCode>General</c:formatCode>
                <c:ptCount val="3"/>
                <c:pt idx="0">
                  <c:v>510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CB-417C-AFD1-16212E9044EA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('05-15-18'!$M$219,'05-15-18'!$M$122,'05-15-18'!$M$25)</c:f>
              <c:numCache>
                <c:formatCode>General</c:formatCode>
                <c:ptCount val="3"/>
                <c:pt idx="0">
                  <c:v>160</c:v>
                </c:pt>
                <c:pt idx="1">
                  <c:v>170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CB-417C-AFD1-16212E9044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05-15-18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('05-15-18'!$M$261,'05-15-18'!$M$164,'05-15-18'!$M$67)</c:f>
              <c:numCache>
                <c:formatCode>General</c:formatCode>
                <c:ptCount val="3"/>
                <c:pt idx="0">
                  <c:v>50</c:v>
                </c:pt>
                <c:pt idx="1">
                  <c:v>51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1EF-4A4E-8FC4-A2D29CF83B6D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('05-15-18'!$M$236,'05-15-18'!$M$139,'05-15-18'!$M$42)</c:f>
              <c:numCache>
                <c:formatCode>General</c:formatCode>
                <c:ptCount val="3"/>
                <c:pt idx="0">
                  <c:v>53</c:v>
                </c:pt>
                <c:pt idx="1">
                  <c:v>46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1EF-4A4E-8FC4-A2D29CF83B6D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('05-15-18'!$M$286,'05-15-18'!$M$189,'05-15-18'!$M$92)</c:f>
              <c:numCache>
                <c:formatCode>General</c:formatCode>
                <c:ptCount val="3"/>
                <c:pt idx="0">
                  <c:v>960</c:v>
                </c:pt>
                <c:pt idx="1">
                  <c:v>1300</c:v>
                </c:pt>
                <c:pt idx="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1EF-4A4E-8FC4-A2D29CF83B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05-15-18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('05-15-18'!$M$277,'05-15-18'!$M$180,'05-15-18'!$M$83)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84-4670-8C91-9BFAED00087B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('05-15-18'!$M$248,'05-15-18'!$M$151,'05-15-18'!$M$54)</c:f>
              <c:numCache>
                <c:formatCode>General</c:formatCode>
                <c:ptCount val="3"/>
                <c:pt idx="0">
                  <c:v>1000</c:v>
                </c:pt>
                <c:pt idx="1">
                  <c:v>960</c:v>
                </c:pt>
                <c:pt idx="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284-4670-8C91-9BFAED00087B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('05-15-18'!$M$249,'05-15-18'!$M$152,'05-15-18'!$M$55)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284-4670-8C91-9BFAED0008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05-15-18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('05-15-18'!$M$203,'05-15-18'!$M$106,'05-15-18'!$M$9)</c:f>
              <c:numCache>
                <c:formatCode>General</c:formatCode>
                <c:ptCount val="3"/>
                <c:pt idx="0">
                  <c:v>160</c:v>
                </c:pt>
                <c:pt idx="1">
                  <c:v>130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70-4E2B-8B0F-B7BA9CDAC2DB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('05-15-18'!$M$213,'05-15-18'!$M$116,'05-15-18'!$M$19)</c:f>
              <c:numCache>
                <c:formatCode>General</c:formatCode>
                <c:ptCount val="3"/>
                <c:pt idx="0">
                  <c:v>110</c:v>
                </c:pt>
                <c:pt idx="1">
                  <c:v>99</c:v>
                </c:pt>
                <c:pt idx="2">
                  <c:v>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70-4E2B-8B0F-B7BA9CDAC2DB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('05-15-18'!$M$294,'05-15-18'!$M$197,'05-15-18'!$M$100)</c:f>
              <c:numCache>
                <c:formatCode>General</c:formatCode>
                <c:ptCount val="3"/>
                <c:pt idx="0">
                  <c:v>840</c:v>
                </c:pt>
                <c:pt idx="1">
                  <c:v>810</c:v>
                </c:pt>
                <c:pt idx="2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70-4E2B-8B0F-B7BA9CDAC2DB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('05-15-18'!$M$217,'05-15-18'!$M$120,'05-15-18'!$M$23)</c:f>
              <c:numCache>
                <c:formatCode>General</c:formatCode>
                <c:ptCount val="3"/>
                <c:pt idx="0">
                  <c:v>430</c:v>
                </c:pt>
                <c:pt idx="1">
                  <c:v>230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70-4E2B-8B0F-B7BA9CDAC2DB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('05-15-18'!$M$247,'05-15-18'!$M$150,'05-15-18'!$M$53)</c:f>
              <c:numCache>
                <c:formatCode>General</c:formatCode>
                <c:ptCount val="3"/>
                <c:pt idx="0">
                  <c:v>110</c:v>
                </c:pt>
                <c:pt idx="1">
                  <c:v>110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70-4E2B-8B0F-B7BA9CDAC2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05-15-18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('05-15-18'!$M$277,'05-15-18'!$M$180,'05-15-18'!$M$83)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D9-4446-8E72-0D40DB393685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('05-15-18'!$M$217,'05-15-18'!$M$120,'05-15-18'!$M$23)</c:f>
              <c:numCache>
                <c:formatCode>General</c:formatCode>
                <c:ptCount val="3"/>
                <c:pt idx="0">
                  <c:v>430</c:v>
                </c:pt>
                <c:pt idx="1">
                  <c:v>230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9D9-4446-8E72-0D40DB393685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('05-15-18'!$M$286,'05-15-18'!$M$189,'05-15-18'!$M$92)</c:f>
              <c:numCache>
                <c:formatCode>General</c:formatCode>
                <c:ptCount val="3"/>
                <c:pt idx="0">
                  <c:v>960</c:v>
                </c:pt>
                <c:pt idx="1">
                  <c:v>1300</c:v>
                </c:pt>
                <c:pt idx="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9D9-4446-8E72-0D40DB393685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('05-15-18'!$M$203,'05-15-18'!$M$106,'05-15-18'!$M$9)</c:f>
              <c:numCache>
                <c:formatCode>General</c:formatCode>
                <c:ptCount val="3"/>
                <c:pt idx="0">
                  <c:v>160</c:v>
                </c:pt>
                <c:pt idx="1">
                  <c:v>130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9D9-4446-8E72-0D40DB393685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('05-15-18'!$M$294,'05-15-18'!$M$197,'05-15-18'!$M$100)</c:f>
              <c:numCache>
                <c:formatCode>General</c:formatCode>
                <c:ptCount val="3"/>
                <c:pt idx="0">
                  <c:v>840</c:v>
                </c:pt>
                <c:pt idx="1">
                  <c:v>810</c:v>
                </c:pt>
                <c:pt idx="2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9D9-4446-8E72-0D40DB3936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05-15-18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('05-15-18'!$M$248,'05-15-18'!$M$151,'05-15-18'!$M$54)</c:f>
              <c:numCache>
                <c:formatCode>General</c:formatCode>
                <c:ptCount val="3"/>
                <c:pt idx="0">
                  <c:v>1000</c:v>
                </c:pt>
                <c:pt idx="1">
                  <c:v>960</c:v>
                </c:pt>
                <c:pt idx="2">
                  <c:v>1000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AEB-4396-8D01-7D5EE40A4A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05-15-18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('05-15-18'!$M$219,'05-15-18'!$M$122,'05-15-18'!$M$25)</c:f>
              <c:numCache>
                <c:formatCode>General</c:formatCode>
                <c:ptCount val="3"/>
                <c:pt idx="0">
                  <c:v>160</c:v>
                </c:pt>
                <c:pt idx="1">
                  <c:v>170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A5-4B4C-840A-F01435E074B0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('05-15-18'!$M$261,'05-15-18'!$M$164,'05-15-18'!$M$67)</c:f>
              <c:numCache>
                <c:formatCode>General</c:formatCode>
                <c:ptCount val="3"/>
                <c:pt idx="0">
                  <c:v>50</c:v>
                </c:pt>
                <c:pt idx="1">
                  <c:v>51</c:v>
                </c:pt>
                <c:pt idx="2">
                  <c:v>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9A5-4B4C-840A-F01435E074B0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('05-15-18'!$M$247,'05-15-18'!$M$150,'05-15-18'!$M$53)</c:f>
              <c:numCache>
                <c:formatCode>General</c:formatCode>
                <c:ptCount val="3"/>
                <c:pt idx="0">
                  <c:v>110</c:v>
                </c:pt>
                <c:pt idx="1">
                  <c:v>110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9A5-4B4C-840A-F01435E074B0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('05-15-18'!$M$249,'05-15-18'!$M$152,'05-15-18'!$M$55)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9A5-4B4C-840A-F01435E074B0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('05-15-18'!$M$296,'05-15-18'!$M$199,'05-15-18'!$M$102)</c:f>
              <c:numCache>
                <c:formatCode>General</c:formatCode>
                <c:ptCount val="3"/>
                <c:pt idx="0">
                  <c:v>170</c:v>
                </c:pt>
                <c:pt idx="1">
                  <c:v>180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9A5-4B4C-840A-F01435E074B0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('05-15-18'!$M$297,'05-15-18'!$M$200,'05-15-18'!$M$103)</c:f>
              <c:numCache>
                <c:formatCode>General</c:formatCode>
                <c:ptCount val="3"/>
                <c:pt idx="0">
                  <c:v>510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9A5-4B4C-840A-F01435E074B0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('05-15-18'!$M$236,'05-15-18'!$M$139,'05-15-18'!$M$42)</c:f>
              <c:numCache>
                <c:formatCode>General</c:formatCode>
                <c:ptCount val="3"/>
                <c:pt idx="0">
                  <c:v>53</c:v>
                </c:pt>
                <c:pt idx="1">
                  <c:v>46</c:v>
                </c:pt>
                <c:pt idx="2">
                  <c:v>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9A5-4B4C-840A-F01435E074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(1)'!$M$2,'07-10-18 (1)'!$M$4,'07-10-18 (1)'!$M$6)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8930-4C28-A6B0-64286371D634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(1)'!$M$3,'07-10-18 (1)'!$M$5,'07-10-18 (1)'!$M$7)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8930-4C28-A6B0-64286371D6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(1)'!$M$296,'07-10-18 (1)'!$M$199,'07-10-18 (1)'!$M$102)</c:f>
              <c:numCache>
                <c:formatCode>General</c:formatCode>
                <c:ptCount val="3"/>
                <c:pt idx="0">
                  <c:v>140</c:v>
                </c:pt>
                <c:pt idx="1">
                  <c:v>160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3B-4BFC-B014-CA3486F3AE78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(1)'!$M$297,'07-10-18 (1)'!$M$200,'07-10-18 (1)'!$M$103)</c:f>
              <c:numCache>
                <c:formatCode>General</c:formatCode>
                <c:ptCount val="3"/>
                <c:pt idx="0">
                  <c:v>750</c:v>
                </c:pt>
                <c:pt idx="1">
                  <c:v>560</c:v>
                </c:pt>
                <c:pt idx="2">
                  <c:v>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3B-4BFC-B014-CA3486F3AE78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(1)'!$M$219,'07-10-18 (1)'!$M$122,'07-10-18 (1)'!$M$25)</c:f>
              <c:numCache>
                <c:formatCode>General</c:formatCode>
                <c:ptCount val="3"/>
                <c:pt idx="0">
                  <c:v>190</c:v>
                </c:pt>
                <c:pt idx="1">
                  <c:v>180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3B-4BFC-B014-CA3486F3AE7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(1)'!$M$261,'07-10-18 (1)'!$M$164,'07-10-18 (1)'!$M$67)</c:f>
              <c:numCache>
                <c:formatCode>General</c:formatCode>
                <c:ptCount val="3"/>
                <c:pt idx="0">
                  <c:v>130</c:v>
                </c:pt>
                <c:pt idx="1">
                  <c:v>150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EB-47DD-95C9-4EB462C2ADBD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(1)'!$M$236,'07-10-18 (1)'!$M$139,'07-10-18 (1)'!$M$42)</c:f>
              <c:numCache>
                <c:formatCode>General</c:formatCode>
                <c:ptCount val="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EB-47DD-95C9-4EB462C2ADBD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(1)'!$M$286,'07-10-18 (1)'!$M$189,'07-10-18 (1)'!$M$92)</c:f>
              <c:numCache>
                <c:formatCode>General</c:formatCode>
                <c:ptCount val="3"/>
                <c:pt idx="0">
                  <c:v>1800</c:v>
                </c:pt>
                <c:pt idx="1">
                  <c:v>2100</c:v>
                </c:pt>
                <c:pt idx="2">
                  <c:v>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EB-47DD-95C9-4EB462C2AD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(1)'!$M$277,'07-10-18 (1)'!$M$180,'07-10-18 (1)'!$M$83)</c:f>
              <c:numCache>
                <c:formatCode>General</c:formatCode>
                <c:ptCount val="3"/>
                <c:pt idx="0">
                  <c:v>100</c:v>
                </c:pt>
                <c:pt idx="1">
                  <c:v>79000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C0-49BE-AD63-8C94D7947438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(1)'!$M$248,'07-10-18 (1)'!$M$151,'07-10-18 (1)'!$M$54)</c:f>
              <c:numCache>
                <c:formatCode>General</c:formatCode>
                <c:ptCount val="3"/>
                <c:pt idx="0">
                  <c:v>1400</c:v>
                </c:pt>
                <c:pt idx="1">
                  <c:v>1400</c:v>
                </c:pt>
                <c:pt idx="2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C0-49BE-AD63-8C94D7947438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(1)'!$M$249,'07-10-18 (1)'!$M$152,'07-10-18 (1)'!$M$55)</c:f>
              <c:numCache>
                <c:formatCode>General</c:formatCode>
                <c:ptCount val="3"/>
                <c:pt idx="0">
                  <c:v>290</c:v>
                </c:pt>
                <c:pt idx="1">
                  <c:v>170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C0-49BE-AD63-8C94D79474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(1)'!$M$203,'07-10-18 (1)'!$M$106,'07-10-18 (1)'!$M$9)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C7-4222-8AE8-2FA7BB6A973D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(1)'!$M$213,'07-10-18 (1)'!$M$116,'07-10-18 (1)'!$M$19)</c:f>
              <c:numCache>
                <c:formatCode>General</c:formatCode>
                <c:ptCount val="3"/>
                <c:pt idx="0">
                  <c:v>98</c:v>
                </c:pt>
                <c:pt idx="1">
                  <c:v>120</c:v>
                </c:pt>
                <c:pt idx="2">
                  <c:v>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C7-4222-8AE8-2FA7BB6A973D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(1)'!$M$294,'07-10-18 (1)'!$M$197,'07-10-18 (1)'!$M$100)</c:f>
              <c:numCache>
                <c:formatCode>General</c:formatCode>
                <c:ptCount val="3"/>
                <c:pt idx="0">
                  <c:v>480</c:v>
                </c:pt>
                <c:pt idx="1">
                  <c:v>510</c:v>
                </c:pt>
                <c:pt idx="2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C7-4222-8AE8-2FA7BB6A973D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(1)'!$M$217,'07-10-18 (1)'!$M$120,'07-10-18 (1)'!$M$23)</c:f>
              <c:numCache>
                <c:formatCode>General</c:formatCode>
                <c:ptCount val="3"/>
                <c:pt idx="0">
                  <c:v>2500</c:v>
                </c:pt>
                <c:pt idx="1">
                  <c:v>1900</c:v>
                </c:pt>
                <c:pt idx="2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C7-4222-8AE8-2FA7BB6A973D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(1)'!$M$247,'07-10-18 (1)'!$M$150,'07-10-18 (1)'!$M$53)</c:f>
              <c:numCache>
                <c:formatCode>General</c:formatCode>
                <c:ptCount val="3"/>
                <c:pt idx="0">
                  <c:v>150</c:v>
                </c:pt>
                <c:pt idx="1">
                  <c:v>96</c:v>
                </c:pt>
                <c:pt idx="2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7C7-4222-8AE8-2FA7BB6A97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(1)'!$M$277,'07-10-18 (1)'!$M$180,'07-10-18 (1)'!$M$83)</c:f>
              <c:numCache>
                <c:formatCode>General</c:formatCode>
                <c:ptCount val="3"/>
                <c:pt idx="0">
                  <c:v>100</c:v>
                </c:pt>
                <c:pt idx="1">
                  <c:v>79000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F-4B91-B650-767F15DC8240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(1)'!$M$217,'07-10-18 (1)'!$M$120,'07-10-18 (1)'!$M$23)</c:f>
              <c:numCache>
                <c:formatCode>General</c:formatCode>
                <c:ptCount val="3"/>
                <c:pt idx="0">
                  <c:v>2500</c:v>
                </c:pt>
                <c:pt idx="1">
                  <c:v>1900</c:v>
                </c:pt>
                <c:pt idx="2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8F-4B91-B650-767F15DC8240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(1)'!$M$286,'07-10-18 (1)'!$M$189,'07-10-18 (1)'!$M$92)</c:f>
              <c:numCache>
                <c:formatCode>General</c:formatCode>
                <c:ptCount val="3"/>
                <c:pt idx="0">
                  <c:v>1800</c:v>
                </c:pt>
                <c:pt idx="1">
                  <c:v>2100</c:v>
                </c:pt>
                <c:pt idx="2">
                  <c:v>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8F-4B91-B650-767F15DC8240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(1)'!$M$203,'07-10-18 (1)'!$M$106,'07-10-18 (1)'!$M$9)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8F-4B91-B650-767F15DC8240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(1)'!$M$294,'07-10-18 (1)'!$M$197,'07-10-18 (1)'!$M$100)</c:f>
              <c:numCache>
                <c:formatCode>General</c:formatCode>
                <c:ptCount val="3"/>
                <c:pt idx="0">
                  <c:v>480</c:v>
                </c:pt>
                <c:pt idx="1">
                  <c:v>510</c:v>
                </c:pt>
                <c:pt idx="2">
                  <c:v>280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C8F-4B91-B650-767F15DC82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(1)'!$M$248,'07-10-18 (1)'!$M$151,'07-10-18 (1)'!$M$54)</c:f>
              <c:numCache>
                <c:formatCode>General</c:formatCode>
                <c:ptCount val="3"/>
                <c:pt idx="0">
                  <c:v>1400</c:v>
                </c:pt>
                <c:pt idx="1">
                  <c:v>1400</c:v>
                </c:pt>
                <c:pt idx="2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B1-4F0D-ADBB-1012E214C5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(1)'!$M$219,'07-10-18 (1)'!$M$122,'07-10-18 (1)'!$M$25)</c:f>
              <c:numCache>
                <c:formatCode>General</c:formatCode>
                <c:ptCount val="3"/>
                <c:pt idx="0">
                  <c:v>190</c:v>
                </c:pt>
                <c:pt idx="1">
                  <c:v>180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0A-4BFA-B634-716C9EBF8B8D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(1)'!$M$261,'07-10-18 (1)'!$M$164,'07-10-18 (1)'!$M$67)</c:f>
              <c:numCache>
                <c:formatCode>General</c:formatCode>
                <c:ptCount val="3"/>
                <c:pt idx="0">
                  <c:v>130</c:v>
                </c:pt>
                <c:pt idx="1">
                  <c:v>150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0A-4BFA-B634-716C9EBF8B8D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(1)'!$M$247,'07-10-18 (1)'!$M$150,'07-10-18 (1)'!$M$53)</c:f>
              <c:numCache>
                <c:formatCode>General</c:formatCode>
                <c:ptCount val="3"/>
                <c:pt idx="0">
                  <c:v>150</c:v>
                </c:pt>
                <c:pt idx="1">
                  <c:v>96</c:v>
                </c:pt>
                <c:pt idx="2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0A-4BFA-B634-716C9EBF8B8D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(1)'!$M$249,'07-10-18 (1)'!$M$152,'07-10-18 (1)'!$M$55)</c:f>
              <c:numCache>
                <c:formatCode>General</c:formatCode>
                <c:ptCount val="3"/>
                <c:pt idx="0">
                  <c:v>290</c:v>
                </c:pt>
                <c:pt idx="1">
                  <c:v>170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0A-4BFA-B634-716C9EBF8B8D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(1)'!$M$296,'07-10-18 (1)'!$M$199,'07-10-18 (1)'!$M$102)</c:f>
              <c:numCache>
                <c:formatCode>General</c:formatCode>
                <c:ptCount val="3"/>
                <c:pt idx="0">
                  <c:v>140</c:v>
                </c:pt>
                <c:pt idx="1">
                  <c:v>160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50A-4BFA-B634-716C9EBF8B8D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(1)'!$M$297,'07-10-18 (1)'!$M$200,'07-10-18 (1)'!$M$103)</c:f>
              <c:numCache>
                <c:formatCode>General</c:formatCode>
                <c:ptCount val="3"/>
                <c:pt idx="0">
                  <c:v>750</c:v>
                </c:pt>
                <c:pt idx="1">
                  <c:v>560</c:v>
                </c:pt>
                <c:pt idx="2">
                  <c:v>690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50A-4BFA-B634-716C9EBF8B8D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(1)'!$M$236,'07-10-18 (1)'!$M$139,'07-10-18 (1)'!$M$42)</c:f>
              <c:numCache>
                <c:formatCode>General</c:formatCode>
                <c:ptCount val="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50A-4BFA-B634-716C9EBF8B8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(2)'!$M$2,'07-10-18 (2)'!$M$4,'07-10-18 (2)'!$M$6)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8168-421C-A767-FB56AE0D2C16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(2)'!$M$3,'07-10-18 (2)'!$M$5,'07-10-18 (2)'!$M$7)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8168-421C-A767-FB56AE0D2C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(2)'!$M$296,'07-10-18 (2)'!$M$199,'07-10-18 (2)'!$M$102)</c:f>
              <c:numCache>
                <c:formatCode>General</c:formatCode>
                <c:ptCount val="3"/>
                <c:pt idx="0">
                  <c:v>150</c:v>
                </c:pt>
                <c:pt idx="1">
                  <c:v>140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BC-4F25-8DA4-E16AE143A8EA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(2)'!$M$297,'07-10-18 (2)'!$M$200,'07-10-18 (2)'!$M$103)</c:f>
              <c:numCache>
                <c:formatCode>General</c:formatCode>
                <c:ptCount val="3"/>
                <c:pt idx="0">
                  <c:v>730</c:v>
                </c:pt>
                <c:pt idx="1">
                  <c:v>880</c:v>
                </c:pt>
                <c:pt idx="2">
                  <c:v>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7BC-4F25-8DA4-E16AE143A8EA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(2)'!$M$219,'07-10-18 (2)'!$M$122,'07-10-18 (2)'!$M$25)</c:f>
              <c:numCache>
                <c:formatCode>General</c:formatCode>
                <c:ptCount val="3"/>
                <c:pt idx="0">
                  <c:v>220</c:v>
                </c:pt>
                <c:pt idx="1">
                  <c:v>230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7BC-4F25-8DA4-E16AE143A8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(2)'!$M$261,'07-10-18 (2)'!$M$164,'07-10-18 (2)'!$M$67)</c:f>
              <c:numCache>
                <c:formatCode>General</c:formatCode>
                <c:ptCount val="3"/>
                <c:pt idx="0">
                  <c:v>120</c:v>
                </c:pt>
                <c:pt idx="1">
                  <c:v>130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31-4EA9-B487-2AD2261B5C2D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(2)'!$M$236,'07-10-18 (2)'!$M$139,'07-10-18 (2)'!$M$42)</c:f>
              <c:numCache>
                <c:formatCode>General</c:formatCode>
                <c:ptCount val="3"/>
                <c:pt idx="0">
                  <c:v>29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31-4EA9-B487-2AD2261B5C2D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(2)'!$M$286,'07-10-18 (2)'!$M$189,'07-10-18 (2)'!$M$92)</c:f>
              <c:numCache>
                <c:formatCode>General</c:formatCode>
                <c:ptCount val="3"/>
                <c:pt idx="0">
                  <c:v>1700</c:v>
                </c:pt>
                <c:pt idx="1">
                  <c:v>2400</c:v>
                </c:pt>
                <c:pt idx="2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31-4EA9-B487-2AD2261B5C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(2)'!$M$277,'07-10-18 (2)'!$M$180,'07-10-18 (2)'!$M$83)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78-4FCD-A3A0-E38B362F7363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(2)'!$M$248,'07-10-18 (2)'!$M$151,'07-10-18 (2)'!$M$54)</c:f>
              <c:numCache>
                <c:formatCode>General</c:formatCode>
                <c:ptCount val="3"/>
                <c:pt idx="0">
                  <c:v>1600</c:v>
                </c:pt>
                <c:pt idx="1">
                  <c:v>1600</c:v>
                </c:pt>
                <c:pt idx="2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78-4FCD-A3A0-E38B362F7363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(2)'!$M$249,'07-10-18 (2)'!$M$152,'07-10-18 (2)'!$M$55)</c:f>
              <c:numCache>
                <c:formatCode>General</c:formatCode>
                <c:ptCount val="3"/>
                <c:pt idx="0">
                  <c:v>280</c:v>
                </c:pt>
                <c:pt idx="1">
                  <c:v>250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78-4FCD-A3A0-E38B362F73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(2)'!$M$203,'07-10-18 (2)'!$M$106,'07-10-18 (2)'!$M$9)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E4-442E-B0B1-A7782EE86802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(2)'!$M$213,'07-10-18 (2)'!$M$116,'07-10-18 (2)'!$M$19)</c:f>
              <c:numCache>
                <c:formatCode>General</c:formatCode>
                <c:ptCount val="3"/>
                <c:pt idx="0">
                  <c:v>94</c:v>
                </c:pt>
                <c:pt idx="1">
                  <c:v>120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E4-442E-B0B1-A7782EE86802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(2)'!$M$294,'07-10-18 (2)'!$M$197,'07-10-18 (2)'!$M$100)</c:f>
              <c:numCache>
                <c:formatCode>General</c:formatCode>
                <c:ptCount val="3"/>
                <c:pt idx="0">
                  <c:v>560</c:v>
                </c:pt>
                <c:pt idx="1">
                  <c:v>580</c:v>
                </c:pt>
                <c:pt idx="2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FE4-442E-B0B1-A7782EE86802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(2)'!$M$217,'07-10-18 (2)'!$M$120,'07-10-18 (2)'!$M$23)</c:f>
              <c:numCache>
                <c:formatCode>General</c:formatCode>
                <c:ptCount val="3"/>
                <c:pt idx="0">
                  <c:v>1600</c:v>
                </c:pt>
                <c:pt idx="1">
                  <c:v>2200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FE4-442E-B0B1-A7782EE86802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(2)'!$M$247,'07-10-18 (2)'!$M$150,'07-10-18 (2)'!$M$53)</c:f>
              <c:numCache>
                <c:formatCode>General</c:formatCode>
                <c:ptCount val="3"/>
                <c:pt idx="0">
                  <c:v>90</c:v>
                </c:pt>
                <c:pt idx="1">
                  <c:v>110</c:v>
                </c:pt>
                <c:pt idx="2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FE4-442E-B0B1-A7782EE868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(2)'!$M$277,'07-10-18 (2)'!$M$180,'07-10-18 (2)'!$M$83)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45-4745-B5D5-EC424791A32A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(2)'!$M$217,'07-10-18 (2)'!$M$120,'07-10-18 (2)'!$M$23)</c:f>
              <c:numCache>
                <c:formatCode>General</c:formatCode>
                <c:ptCount val="3"/>
                <c:pt idx="0">
                  <c:v>1600</c:v>
                </c:pt>
                <c:pt idx="1">
                  <c:v>2200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45-4745-B5D5-EC424791A32A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(2)'!$M$286,'07-10-18 (2)'!$M$189,'07-10-18 (2)'!$M$92)</c:f>
              <c:numCache>
                <c:formatCode>General</c:formatCode>
                <c:ptCount val="3"/>
                <c:pt idx="0">
                  <c:v>1700</c:v>
                </c:pt>
                <c:pt idx="1">
                  <c:v>2400</c:v>
                </c:pt>
                <c:pt idx="2">
                  <c:v>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45-4745-B5D5-EC424791A32A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(2)'!$M$203,'07-10-18 (2)'!$M$106,'07-10-18 (2)'!$M$9)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45-4745-B5D5-EC424791A32A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(2)'!$M$294,'07-10-18 (2)'!$M$197,'07-10-18 (2)'!$M$100)</c:f>
              <c:numCache>
                <c:formatCode>General</c:formatCode>
                <c:ptCount val="3"/>
                <c:pt idx="0">
                  <c:v>560</c:v>
                </c:pt>
                <c:pt idx="1">
                  <c:v>580</c:v>
                </c:pt>
                <c:pt idx="2">
                  <c:v>270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845-4745-B5D5-EC424791A3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(2)'!$M$248,'07-10-18 (2)'!$M$151,'07-10-18 (2)'!$M$54)</c:f>
              <c:numCache>
                <c:formatCode>General</c:formatCode>
                <c:ptCount val="3"/>
                <c:pt idx="0">
                  <c:v>1600</c:v>
                </c:pt>
                <c:pt idx="1">
                  <c:v>1600</c:v>
                </c:pt>
                <c:pt idx="2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738-4063-B5E3-4D571B0C5FB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(2)'!$M$219,'07-10-18 (2)'!$M$122,'07-10-18 (2)'!$M$25)</c:f>
              <c:numCache>
                <c:formatCode>General</c:formatCode>
                <c:ptCount val="3"/>
                <c:pt idx="0">
                  <c:v>220</c:v>
                </c:pt>
                <c:pt idx="1">
                  <c:v>230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882-45DC-8172-10B64D3E38EF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(2)'!$M$261,'07-10-18 (2)'!$M$164,'07-10-18 (2)'!$M$67)</c:f>
              <c:numCache>
                <c:formatCode>General</c:formatCode>
                <c:ptCount val="3"/>
                <c:pt idx="0">
                  <c:v>120</c:v>
                </c:pt>
                <c:pt idx="1">
                  <c:v>130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882-45DC-8172-10B64D3E38EF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(2)'!$M$247,'07-10-18 (2)'!$M$150,'07-10-18 (2)'!$M$53)</c:f>
              <c:numCache>
                <c:formatCode>General</c:formatCode>
                <c:ptCount val="3"/>
                <c:pt idx="0">
                  <c:v>90</c:v>
                </c:pt>
                <c:pt idx="1">
                  <c:v>110</c:v>
                </c:pt>
                <c:pt idx="2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82-45DC-8172-10B64D3E38EF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(2)'!$M$249,'07-10-18 (2)'!$M$152,'07-10-18 (2)'!$M$55)</c:f>
              <c:numCache>
                <c:formatCode>General</c:formatCode>
                <c:ptCount val="3"/>
                <c:pt idx="0">
                  <c:v>280</c:v>
                </c:pt>
                <c:pt idx="1">
                  <c:v>250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882-45DC-8172-10B64D3E38EF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(2)'!$M$296,'07-10-18 (2)'!$M$199,'07-10-18 (2)'!$M$102)</c:f>
              <c:numCache>
                <c:formatCode>General</c:formatCode>
                <c:ptCount val="3"/>
                <c:pt idx="0">
                  <c:v>150</c:v>
                </c:pt>
                <c:pt idx="1">
                  <c:v>140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882-45DC-8172-10B64D3E38EF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(2)'!$M$297,'07-10-18 (2)'!$M$200,'07-10-18 (2)'!$M$103)</c:f>
              <c:numCache>
                <c:formatCode>General</c:formatCode>
                <c:ptCount val="3"/>
                <c:pt idx="0">
                  <c:v>730</c:v>
                </c:pt>
                <c:pt idx="1">
                  <c:v>880</c:v>
                </c:pt>
                <c:pt idx="2">
                  <c:v>640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882-45DC-8172-10B64D3E38EF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(2)'!$M$236,'07-10-18 (2)'!$M$139,'07-10-18 (2)'!$M$42)</c:f>
              <c:numCache>
                <c:formatCode>General</c:formatCode>
                <c:ptCount val="3"/>
                <c:pt idx="0">
                  <c:v>29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882-45DC-8172-10B64D3E38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(3)'!$M$2,'07-10-18 (3)'!$M$4,'07-10-18 (3)'!$M$6)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3B50-4C27-A028-2106E1475F7B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(3)'!$M$3,'07-10-18 (3)'!$M$5,'07-10-18 (3)'!$M$7)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3B50-4C27-A028-2106E1475F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(3)'!$M$296,'07-10-18 (3)'!$M$199,'07-10-18 (3)'!$M$102)</c:f>
              <c:numCache>
                <c:formatCode>General</c:formatCode>
                <c:ptCount val="3"/>
                <c:pt idx="0">
                  <c:v>130</c:v>
                </c:pt>
                <c:pt idx="1">
                  <c:v>160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135-49A3-A63E-1E6DB80AE135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(3)'!$M$297,'07-10-18 (3)'!$M$200,'07-10-18 (3)'!$M$103)</c:f>
              <c:numCache>
                <c:formatCode>General</c:formatCode>
                <c:ptCount val="3"/>
                <c:pt idx="0">
                  <c:v>600</c:v>
                </c:pt>
                <c:pt idx="1">
                  <c:v>650</c:v>
                </c:pt>
                <c:pt idx="2">
                  <c:v>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135-49A3-A63E-1E6DB80AE135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(3)'!$M$219,'07-10-18 (3)'!$M$122,'07-10-18 (3)'!$M$25)</c:f>
              <c:numCache>
                <c:formatCode>General</c:formatCode>
                <c:ptCount val="3"/>
                <c:pt idx="0">
                  <c:v>210</c:v>
                </c:pt>
                <c:pt idx="1">
                  <c:v>210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135-49A3-A63E-1E6DB80AE13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(3)'!$M$261,'07-10-18 (3)'!$M$164,'07-10-18 (3)'!$M$67)</c:f>
              <c:numCache>
                <c:formatCode>General</c:formatCode>
                <c:ptCount val="3"/>
                <c:pt idx="0">
                  <c:v>110</c:v>
                </c:pt>
                <c:pt idx="1">
                  <c:v>150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F51-4C57-9A90-6B805EC08D28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(3)'!$M$236,'07-10-18 (3)'!$M$139,'07-10-18 (3)'!$M$42)</c:f>
              <c:numCache>
                <c:formatCode>General</c:formatCode>
                <c:ptCount val="3"/>
                <c:pt idx="0">
                  <c:v>33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F51-4C57-9A90-6B805EC08D28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(3)'!$M$286,'07-10-18 (3)'!$M$189,'07-10-18 (3)'!$M$92)</c:f>
              <c:numCache>
                <c:formatCode>General</c:formatCode>
                <c:ptCount val="3"/>
                <c:pt idx="0">
                  <c:v>1800</c:v>
                </c:pt>
                <c:pt idx="1">
                  <c:v>2300</c:v>
                </c:pt>
                <c:pt idx="2">
                  <c:v>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F51-4C57-9A90-6B805EC08D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(3)'!$M$277,'07-10-18 (3)'!$M$180,'07-10-18 (3)'!$M$83)</c:f>
              <c:numCache>
                <c:formatCode>General</c:formatCode>
                <c:ptCount val="3"/>
                <c:pt idx="0">
                  <c:v>100</c:v>
                </c:pt>
                <c:pt idx="1">
                  <c:v>40000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CF4-46EF-B528-990C51BDCF22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(3)'!$M$248,'07-10-18 (3)'!$M$151,'07-10-18 (3)'!$M$54)</c:f>
              <c:numCache>
                <c:formatCode>General</c:formatCode>
                <c:ptCount val="3"/>
                <c:pt idx="0">
                  <c:v>1500</c:v>
                </c:pt>
                <c:pt idx="1">
                  <c:v>1800</c:v>
                </c:pt>
                <c:pt idx="2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CF4-46EF-B528-990C51BDCF22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(3)'!$M$249,'07-10-18 (3)'!$M$152,'07-10-18 (3)'!$M$55)</c:f>
              <c:numCache>
                <c:formatCode>General</c:formatCode>
                <c:ptCount val="3"/>
                <c:pt idx="0">
                  <c:v>260</c:v>
                </c:pt>
                <c:pt idx="1">
                  <c:v>240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CF4-46EF-B528-990C51BDCF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(3)'!$M$203,'07-10-18 (3)'!$M$106,'07-10-18 (3)'!$M$9)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4CA-44B5-82C9-32198EFE49A8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(3)'!$M$213,'07-10-18 (3)'!$M$116,'07-10-18 (3)'!$M$19)</c:f>
              <c:numCache>
                <c:formatCode>General</c:formatCode>
                <c:ptCount val="3"/>
                <c:pt idx="0">
                  <c:v>72</c:v>
                </c:pt>
                <c:pt idx="1">
                  <c:v>110</c:v>
                </c:pt>
                <c:pt idx="2">
                  <c:v>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4CA-44B5-82C9-32198EFE49A8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(3)'!$M$294,'07-10-18 (3)'!$M$197,'07-10-18 (3)'!$M$100)</c:f>
              <c:numCache>
                <c:formatCode>General</c:formatCode>
                <c:ptCount val="3"/>
                <c:pt idx="0">
                  <c:v>570</c:v>
                </c:pt>
                <c:pt idx="1">
                  <c:v>550</c:v>
                </c:pt>
                <c:pt idx="2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4CA-44B5-82C9-32198EFE49A8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(3)'!$M$217,'07-10-18 (3)'!$M$120,'07-10-18 (3)'!$M$23)</c:f>
              <c:numCache>
                <c:formatCode>General</c:formatCode>
                <c:ptCount val="3"/>
                <c:pt idx="0">
                  <c:v>2500</c:v>
                </c:pt>
                <c:pt idx="1">
                  <c:v>1600</c:v>
                </c:pt>
                <c:pt idx="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4CA-44B5-82C9-32198EFE49A8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(3)'!$M$247,'07-10-18 (3)'!$M$150,'07-10-18 (3)'!$M$53)</c:f>
              <c:numCache>
                <c:formatCode>General</c:formatCode>
                <c:ptCount val="3"/>
                <c:pt idx="0">
                  <c:v>93</c:v>
                </c:pt>
                <c:pt idx="1">
                  <c:v>110</c:v>
                </c:pt>
                <c:pt idx="2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4CA-44B5-82C9-32198EFE49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(3)'!$M$277,'07-10-18 (3)'!$M$180,'07-10-18 (3)'!$M$83)</c:f>
              <c:numCache>
                <c:formatCode>General</c:formatCode>
                <c:ptCount val="3"/>
                <c:pt idx="0">
                  <c:v>100</c:v>
                </c:pt>
                <c:pt idx="1">
                  <c:v>40000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3B-4C86-9282-FA71444131CC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(3)'!$M$217,'07-10-18 (3)'!$M$120,'07-10-18 (3)'!$M$23)</c:f>
              <c:numCache>
                <c:formatCode>General</c:formatCode>
                <c:ptCount val="3"/>
                <c:pt idx="0">
                  <c:v>2500</c:v>
                </c:pt>
                <c:pt idx="1">
                  <c:v>1600</c:v>
                </c:pt>
                <c:pt idx="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3B-4C86-9282-FA71444131CC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(3)'!$M$286,'07-10-18 (3)'!$M$189,'07-10-18 (3)'!$M$92)</c:f>
              <c:numCache>
                <c:formatCode>General</c:formatCode>
                <c:ptCount val="3"/>
                <c:pt idx="0">
                  <c:v>1800</c:v>
                </c:pt>
                <c:pt idx="1">
                  <c:v>2300</c:v>
                </c:pt>
                <c:pt idx="2">
                  <c:v>1900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3B-4C86-9282-FA71444131CC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(3)'!$M$203,'07-10-18 (3)'!$M$106,'07-10-18 (3)'!$M$9)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3B-4C86-9282-FA71444131CC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(3)'!$M$294,'07-10-18 (3)'!$M$197,'07-10-18 (3)'!$M$100)</c:f>
              <c:numCache>
                <c:formatCode>General</c:formatCode>
                <c:ptCount val="3"/>
                <c:pt idx="0">
                  <c:v>570</c:v>
                </c:pt>
                <c:pt idx="1">
                  <c:v>550</c:v>
                </c:pt>
                <c:pt idx="2">
                  <c:v>290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3B-4C86-9282-FA7144413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(3)'!$M$248,'07-10-18 (3)'!$M$151,'07-10-18 (3)'!$M$54)</c:f>
              <c:numCache>
                <c:formatCode>General</c:formatCode>
                <c:ptCount val="3"/>
                <c:pt idx="0">
                  <c:v>1500</c:v>
                </c:pt>
                <c:pt idx="1">
                  <c:v>1800</c:v>
                </c:pt>
                <c:pt idx="2">
                  <c:v>1400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2BF-4453-B17E-FA3CBDBA3B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07-10-18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(3)'!$M$219,'07-10-18 (3)'!$M$122,'07-10-18 (3)'!$M$25)</c:f>
              <c:numCache>
                <c:formatCode>General</c:formatCode>
                <c:ptCount val="3"/>
                <c:pt idx="0">
                  <c:v>210</c:v>
                </c:pt>
                <c:pt idx="1">
                  <c:v>210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0B-4E90-A8B5-93324484962D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(3)'!$M$261,'07-10-18 (3)'!$M$164,'07-10-18 (3)'!$M$67)</c:f>
              <c:numCache>
                <c:formatCode>General</c:formatCode>
                <c:ptCount val="3"/>
                <c:pt idx="0">
                  <c:v>110</c:v>
                </c:pt>
                <c:pt idx="1">
                  <c:v>150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0B-4E90-A8B5-93324484962D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(3)'!$M$247,'07-10-18 (3)'!$M$150,'07-10-18 (3)'!$M$53)</c:f>
              <c:numCache>
                <c:formatCode>General</c:formatCode>
                <c:ptCount val="3"/>
                <c:pt idx="0">
                  <c:v>93</c:v>
                </c:pt>
                <c:pt idx="1">
                  <c:v>110</c:v>
                </c:pt>
                <c:pt idx="2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0B-4E90-A8B5-93324484962D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(3)'!$M$249,'07-10-18 (3)'!$M$152,'07-10-18 (3)'!$M$55)</c:f>
              <c:numCache>
                <c:formatCode>General</c:formatCode>
                <c:ptCount val="3"/>
                <c:pt idx="0">
                  <c:v>260</c:v>
                </c:pt>
                <c:pt idx="1">
                  <c:v>240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0B-4E90-A8B5-93324484962D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(3)'!$M$296,'07-10-18 (3)'!$M$199,'07-10-18 (3)'!$M$102)</c:f>
              <c:numCache>
                <c:formatCode>General</c:formatCode>
                <c:ptCount val="3"/>
                <c:pt idx="0">
                  <c:v>130</c:v>
                </c:pt>
                <c:pt idx="1">
                  <c:v>160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0B-4E90-A8B5-93324484962D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(3)'!$M$297,'07-10-18 (3)'!$M$200,'07-10-18 (3)'!$M$103)</c:f>
              <c:numCache>
                <c:formatCode>General</c:formatCode>
                <c:ptCount val="3"/>
                <c:pt idx="0">
                  <c:v>600</c:v>
                </c:pt>
                <c:pt idx="1">
                  <c:v>650</c:v>
                </c:pt>
                <c:pt idx="2">
                  <c:v>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0B-4E90-A8B5-93324484962D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('07-10-18 (3)'!$M$236,'07-10-18 (3)'!$M$139,'07-10-18 (3)'!$M$42)</c:f>
              <c:numCache>
                <c:formatCode>General</c:formatCode>
                <c:ptCount val="3"/>
                <c:pt idx="0">
                  <c:v>33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0B-4E90-A8B5-9332448496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07-17-18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('07-17-18'!$M$2,'07-17-18'!$M$4,'07-17-18'!$M$6)</c:f>
              <c:numCache>
                <c:formatCode>General</c:formatCode>
                <c:ptCount val="3"/>
                <c:pt idx="0">
                  <c:v>1400</c:v>
                </c:pt>
                <c:pt idx="1">
                  <c:v>280</c:v>
                </c:pt>
                <c:pt idx="2">
                  <c:v>360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E2E-403C-826C-BAD6676E1A50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('07-17-18'!$M$3,'07-17-18'!$M$5,'07-17-18'!$M$7)</c:f>
              <c:numCache>
                <c:formatCode>General</c:formatCode>
                <c:ptCount val="3"/>
                <c:pt idx="0">
                  <c:v>11200</c:v>
                </c:pt>
                <c:pt idx="1">
                  <c:v>130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E2E-403C-826C-BAD6676E1A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07-17-18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('07-17-18'!$M$296,'07-17-18'!$M$199,'07-17-18'!$M$102)</c:f>
              <c:numCache>
                <c:formatCode>General</c:formatCode>
                <c:ptCount val="3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6-430B-B93E-4FAC90914D4D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('07-17-18'!$M$297,'07-17-18'!$M$200,'07-17-18'!$M$103)</c:f>
              <c:numCache>
                <c:formatCode>General</c:formatCode>
                <c:ptCount val="3"/>
                <c:pt idx="0">
                  <c:v>740</c:v>
                </c:pt>
                <c:pt idx="1">
                  <c:v>660</c:v>
                </c:pt>
                <c:pt idx="2">
                  <c:v>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966-430B-B93E-4FAC90914D4D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('07-17-18'!$M$219,'07-17-18'!$M$122,'07-17-18'!$M$25)</c:f>
              <c:numCache>
                <c:formatCode>General</c:formatCode>
                <c:ptCount val="3"/>
                <c:pt idx="0">
                  <c:v>140</c:v>
                </c:pt>
                <c:pt idx="1">
                  <c:v>140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966-430B-B93E-4FAC90914D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07-17-18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('07-17-18'!$M$261,'07-17-18'!$M$164,'07-17-18'!$M$67)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9B-4255-9AA0-DB6E4E78900A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('07-17-18'!$M$236,'07-17-18'!$M$139,'07-17-18'!$M$42)</c:f>
              <c:numCache>
                <c:formatCode>General</c:formatCode>
                <c:ptCount val="3"/>
                <c:pt idx="0">
                  <c:v>20</c:v>
                </c:pt>
                <c:pt idx="1">
                  <c:v>20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9B-4255-9AA0-DB6E4E78900A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('07-17-18'!$M$286,'07-17-18'!$M$189,'07-17-18'!$M$92)</c:f>
              <c:numCache>
                <c:formatCode>General</c:formatCode>
                <c:ptCount val="3"/>
                <c:pt idx="0">
                  <c:v>1600</c:v>
                </c:pt>
                <c:pt idx="1">
                  <c:v>1800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9B-4255-9AA0-DB6E4E7890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07-17-18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('07-17-18'!$M$277,'07-17-18'!$M$180,'07-17-18'!$M$83)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B69-4EC9-9AFE-73B3B0A7A312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('07-17-18'!$M$248,'07-17-18'!$M$151,'07-17-18'!$M$54)</c:f>
              <c:numCache>
                <c:formatCode>General</c:formatCode>
                <c:ptCount val="3"/>
                <c:pt idx="0">
                  <c:v>1400</c:v>
                </c:pt>
                <c:pt idx="1">
                  <c:v>1400</c:v>
                </c:pt>
                <c:pt idx="2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B69-4EC9-9AFE-73B3B0A7A312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('07-17-18'!$M$249,'07-17-18'!$M$152,'07-17-18'!$M$55)</c:f>
              <c:numCache>
                <c:formatCode>General</c:formatCode>
                <c:ptCount val="3"/>
                <c:pt idx="0">
                  <c:v>140</c:v>
                </c:pt>
                <c:pt idx="1">
                  <c:v>150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B69-4EC9-9AFE-73B3B0A7A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07-17-18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('07-17-18'!$M$203,'07-17-18'!$M$106,'07-17-18'!$M$9)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80B-42F7-A373-62D47CB81FB4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('07-17-18'!$M$213,'07-17-18'!$M$116,'07-17-18'!$M$19)</c:f>
              <c:numCache>
                <c:formatCode>General</c:formatCode>
                <c:ptCount val="3"/>
                <c:pt idx="0">
                  <c:v>42</c:v>
                </c:pt>
                <c:pt idx="1">
                  <c:v>62</c:v>
                </c:pt>
                <c:pt idx="2">
                  <c:v>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80B-42F7-A373-62D47CB81FB4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('07-17-18'!$M$294,'07-17-18'!$M$197,'07-17-18'!$M$100)</c:f>
              <c:numCache>
                <c:formatCode>General</c:formatCode>
                <c:ptCount val="3"/>
                <c:pt idx="0">
                  <c:v>490</c:v>
                </c:pt>
                <c:pt idx="1">
                  <c:v>600</c:v>
                </c:pt>
                <c:pt idx="2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80B-42F7-A373-62D47CB81FB4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('07-17-18'!$M$217,'07-17-18'!$M$120,'07-17-18'!$M$23)</c:f>
              <c:numCache>
                <c:formatCode>General</c:formatCode>
                <c:ptCount val="3"/>
                <c:pt idx="0">
                  <c:v>550</c:v>
                </c:pt>
                <c:pt idx="1">
                  <c:v>320</c:v>
                </c:pt>
                <c:pt idx="2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80B-42F7-A373-62D47CB81FB4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('07-17-18'!$M$247,'07-17-18'!$M$150,'07-17-18'!$M$53)</c:f>
              <c:numCache>
                <c:formatCode>General</c:formatCode>
                <c:ptCount val="3"/>
                <c:pt idx="0">
                  <c:v>90</c:v>
                </c:pt>
                <c:pt idx="1">
                  <c:v>83</c:v>
                </c:pt>
                <c:pt idx="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80B-42F7-A373-62D47CB81FB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07-17-18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('07-17-18'!$M$277,'07-17-18'!$M$180,'07-17-18'!$M$83)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A52-4ECE-90EF-EB7D89329710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('07-17-18'!$M$217,'07-17-18'!$M$120,'07-17-18'!$M$23)</c:f>
              <c:numCache>
                <c:formatCode>General</c:formatCode>
                <c:ptCount val="3"/>
                <c:pt idx="0">
                  <c:v>550</c:v>
                </c:pt>
                <c:pt idx="1">
                  <c:v>320</c:v>
                </c:pt>
                <c:pt idx="2">
                  <c:v>520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A52-4ECE-90EF-EB7D89329710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('07-17-18'!$M$286,'07-17-18'!$M$189,'07-17-18'!$M$92)</c:f>
              <c:numCache>
                <c:formatCode>General</c:formatCode>
                <c:ptCount val="3"/>
                <c:pt idx="0">
                  <c:v>1600</c:v>
                </c:pt>
                <c:pt idx="1">
                  <c:v>1800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A52-4ECE-90EF-EB7D89329710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('07-17-18'!$M$203,'07-17-18'!$M$106,'07-17-18'!$M$9)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A52-4ECE-90EF-EB7D89329710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('07-17-18'!$M$294,'07-17-18'!$M$197,'07-17-18'!$M$100)</c:f>
              <c:numCache>
                <c:formatCode>General</c:formatCode>
                <c:ptCount val="3"/>
                <c:pt idx="0">
                  <c:v>490</c:v>
                </c:pt>
                <c:pt idx="1">
                  <c:v>600</c:v>
                </c:pt>
                <c:pt idx="2">
                  <c:v>420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A52-4ECE-90EF-EB7D8932971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07-17-18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('07-17-18'!$M$248,'07-17-18'!$M$151,'07-17-18'!$M$54)</c:f>
              <c:numCache>
                <c:formatCode>General</c:formatCode>
                <c:ptCount val="3"/>
                <c:pt idx="0">
                  <c:v>1400</c:v>
                </c:pt>
                <c:pt idx="1">
                  <c:v>1400</c:v>
                </c:pt>
                <c:pt idx="2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8E4-4958-A474-7A8C161675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07-17-18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('07-17-18'!$M$219,'07-17-18'!$M$122,'07-17-18'!$M$25)</c:f>
              <c:numCache>
                <c:formatCode>General</c:formatCode>
                <c:ptCount val="3"/>
                <c:pt idx="0">
                  <c:v>140</c:v>
                </c:pt>
                <c:pt idx="1">
                  <c:v>140</c:v>
                </c:pt>
                <c:pt idx="2">
                  <c:v>130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967-43B2-9575-B27CF32A39D5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('07-17-18'!$M$261,'07-17-18'!$M$164,'07-17-18'!$M$67)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967-43B2-9575-B27CF32A39D5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('07-17-18'!$M$247,'07-17-18'!$M$150,'07-17-18'!$M$53)</c:f>
              <c:numCache>
                <c:formatCode>General</c:formatCode>
                <c:ptCount val="3"/>
                <c:pt idx="0">
                  <c:v>90</c:v>
                </c:pt>
                <c:pt idx="1">
                  <c:v>83</c:v>
                </c:pt>
                <c:pt idx="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967-43B2-9575-B27CF32A39D5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('07-17-18'!$M$249,'07-17-18'!$M$152,'07-17-18'!$M$55)</c:f>
              <c:numCache>
                <c:formatCode>General</c:formatCode>
                <c:ptCount val="3"/>
                <c:pt idx="0">
                  <c:v>140</c:v>
                </c:pt>
                <c:pt idx="1">
                  <c:v>150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967-43B2-9575-B27CF32A39D5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('07-17-18'!$M$296,'07-17-18'!$M$199,'07-17-18'!$M$102)</c:f>
              <c:numCache>
                <c:formatCode>General</c:formatCode>
                <c:ptCount val="3"/>
                <c:pt idx="0">
                  <c:v>150</c:v>
                </c:pt>
                <c:pt idx="1">
                  <c:v>150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967-43B2-9575-B27CF32A39D5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('07-17-18'!$M$297,'07-17-18'!$M$200,'07-17-18'!$M$103)</c:f>
              <c:numCache>
                <c:formatCode>General</c:formatCode>
                <c:ptCount val="3"/>
                <c:pt idx="0">
                  <c:v>740</c:v>
                </c:pt>
                <c:pt idx="1">
                  <c:v>660</c:v>
                </c:pt>
                <c:pt idx="2">
                  <c:v>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967-43B2-9575-B27CF32A39D5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('07-17-18'!$M$236,'07-17-18'!$M$139,'07-17-18'!$M$42)</c:f>
              <c:numCache>
                <c:formatCode>General</c:formatCode>
                <c:ptCount val="3"/>
                <c:pt idx="0">
                  <c:v>20</c:v>
                </c:pt>
                <c:pt idx="1">
                  <c:v>20</c:v>
                </c:pt>
                <c:pt idx="2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967-43B2-9575-B27CF32A39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11-13-18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('11-13-18'!$M$2,'11-13-18'!$M$4,'11-13-18'!$M$6)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FBA5-4866-A00A-6D3D37CC3804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('11-13-18'!$M$3,'11-13-18'!$M$5,'11-13-18'!$M$7)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FBA5-4866-A00A-6D3D37CC3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11-13-18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('11-13-18'!$M$296,'11-13-18'!$M$199,'11-13-18'!$M$102)</c:f>
              <c:numCache>
                <c:formatCode>General</c:formatCode>
                <c:ptCount val="3"/>
                <c:pt idx="0">
                  <c:v>140</c:v>
                </c:pt>
                <c:pt idx="1">
                  <c:v>140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ABE-4B77-9F72-E50B8F2E0FEB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('11-13-18'!$M$297,'11-13-18'!$M$200,'11-13-18'!$M$103)</c:f>
              <c:numCache>
                <c:formatCode>General</c:formatCode>
                <c:ptCount val="3"/>
                <c:pt idx="0">
                  <c:v>160</c:v>
                </c:pt>
                <c:pt idx="1">
                  <c:v>190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ABE-4B77-9F72-E50B8F2E0FEB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('11-13-18'!$M$219,'11-13-18'!$M$122,'11-13-18'!$M$25)</c:f>
              <c:numCache>
                <c:formatCode>General</c:formatCode>
                <c:ptCount val="3"/>
                <c:pt idx="0">
                  <c:v>200</c:v>
                </c:pt>
                <c:pt idx="1">
                  <c:v>190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ABE-4B77-9F72-E50B8F2E0F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11-13-18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('11-13-18'!$M$261,'11-13-18'!$M$164,'11-13-18'!$M$67)</c:f>
              <c:numCache>
                <c:formatCode>General</c:formatCode>
                <c:ptCount val="3"/>
                <c:pt idx="0">
                  <c:v>44</c:v>
                </c:pt>
                <c:pt idx="1">
                  <c:v>14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13-426E-B918-C4A871E01B85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('11-13-18'!$M$236,'11-13-18'!$M$139,'11-13-18'!$M$42)</c:f>
              <c:numCache>
                <c:formatCode>General</c:formatCode>
                <c:ptCount val="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13-426E-B918-C4A871E01B85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('11-13-18'!$M$286,'11-13-18'!$M$189,'11-13-18'!$M$92)</c:f>
              <c:numCache>
                <c:formatCode>General</c:formatCode>
                <c:ptCount val="3"/>
                <c:pt idx="0">
                  <c:v>1800</c:v>
                </c:pt>
                <c:pt idx="1">
                  <c:v>1400</c:v>
                </c:pt>
                <c:pt idx="2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13-426E-B918-C4A871E01B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11-13-18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('11-13-18'!$M$277,'11-13-18'!$M$180,'11-13-18'!$M$83)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32A-4C04-B4ED-F245E5252364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('11-13-18'!$M$248,'11-13-18'!$M$151,'11-13-18'!$M$54)</c:f>
              <c:numCache>
                <c:formatCode>General</c:formatCode>
                <c:ptCount val="3"/>
                <c:pt idx="0">
                  <c:v>1500</c:v>
                </c:pt>
                <c:pt idx="1">
                  <c:v>1800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32A-4C04-B4ED-F245E5252364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('11-13-18'!$M$249,'11-13-18'!$M$152,'11-13-18'!$M$55)</c:f>
              <c:numCache>
                <c:formatCode>General</c:formatCode>
                <c:ptCount val="3"/>
                <c:pt idx="0">
                  <c:v>230</c:v>
                </c:pt>
                <c:pt idx="1">
                  <c:v>140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32A-4C04-B4ED-F245E52523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11-13-18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('11-13-18'!$M$203,'11-13-18'!$M$106,'11-13-18'!$M$9)</c:f>
              <c:numCache>
                <c:formatCode>General</c:formatCode>
                <c:ptCount val="3"/>
                <c:pt idx="0">
                  <c:v>57</c:v>
                </c:pt>
                <c:pt idx="1">
                  <c:v>71</c:v>
                </c:pt>
                <c:pt idx="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24-42A1-BA08-E0335FE24947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('11-13-18'!$M$213,'11-13-18'!$M$116,'11-13-18'!$M$19)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D24-42A1-BA08-E0335FE24947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('11-13-18'!$M$294,'11-13-18'!$M$197,'11-13-18'!$M$100)</c:f>
              <c:numCache>
                <c:formatCode>General</c:formatCode>
                <c:ptCount val="3"/>
                <c:pt idx="0">
                  <c:v>270</c:v>
                </c:pt>
                <c:pt idx="1">
                  <c:v>300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D24-42A1-BA08-E0335FE24947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('11-13-18'!$M$217,'11-13-18'!$M$120,'11-13-18'!$M$23)</c:f>
              <c:numCache>
                <c:formatCode>General</c:formatCode>
                <c:ptCount val="3"/>
                <c:pt idx="0">
                  <c:v>1100</c:v>
                </c:pt>
                <c:pt idx="1">
                  <c:v>1400</c:v>
                </c:pt>
                <c:pt idx="2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D24-42A1-BA08-E0335FE24947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('11-13-18'!$M$247,'11-13-18'!$M$150,'11-13-18'!$M$53)</c:f>
              <c:numCache>
                <c:formatCode>General</c:formatCode>
                <c:ptCount val="3"/>
                <c:pt idx="0">
                  <c:v>79</c:v>
                </c:pt>
                <c:pt idx="1">
                  <c:v>76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24-42A1-BA08-E0335FE249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11-13-18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('11-13-18'!$M$277,'11-13-18'!$M$180,'11-13-18'!$M$83)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9C-445F-AA7B-9266C42910D6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('11-13-18'!$M$217,'11-13-18'!$M$120,'11-13-18'!$M$23)</c:f>
              <c:numCache>
                <c:formatCode>General</c:formatCode>
                <c:ptCount val="3"/>
                <c:pt idx="0">
                  <c:v>1100</c:v>
                </c:pt>
                <c:pt idx="1">
                  <c:v>1400</c:v>
                </c:pt>
                <c:pt idx="2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9C-445F-AA7B-9266C42910D6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('11-13-18'!$M$286,'11-13-18'!$M$189,'11-13-18'!$M$92)</c:f>
              <c:numCache>
                <c:formatCode>General</c:formatCode>
                <c:ptCount val="3"/>
                <c:pt idx="0">
                  <c:v>1800</c:v>
                </c:pt>
                <c:pt idx="1">
                  <c:v>1400</c:v>
                </c:pt>
                <c:pt idx="2">
                  <c:v>1100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9C-445F-AA7B-9266C42910D6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('11-13-18'!$M$203,'11-13-18'!$M$106,'11-13-18'!$M$9)</c:f>
              <c:numCache>
                <c:formatCode>General</c:formatCode>
                <c:ptCount val="3"/>
                <c:pt idx="0">
                  <c:v>57</c:v>
                </c:pt>
                <c:pt idx="1">
                  <c:v>71</c:v>
                </c:pt>
                <c:pt idx="2">
                  <c:v>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9C-445F-AA7B-9266C42910D6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('11-13-18'!$M$294,'11-13-18'!$M$197,'11-13-18'!$M$100)</c:f>
              <c:numCache>
                <c:formatCode>General</c:formatCode>
                <c:ptCount val="3"/>
                <c:pt idx="0">
                  <c:v>270</c:v>
                </c:pt>
                <c:pt idx="1">
                  <c:v>300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9C-445F-AA7B-9266C4291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11-13-18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('11-13-18'!$M$248,'11-13-18'!$M$151,'11-13-18'!$M$54)</c:f>
              <c:numCache>
                <c:formatCode>General</c:formatCode>
                <c:ptCount val="3"/>
                <c:pt idx="0">
                  <c:v>1500</c:v>
                </c:pt>
                <c:pt idx="1">
                  <c:v>1800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99-4EA8-A2F5-24FF6E9B9B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11-13-18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('11-13-18'!$M$219,'11-13-18'!$M$122,'11-13-18'!$M$25)</c:f>
              <c:numCache>
                <c:formatCode>General</c:formatCode>
                <c:ptCount val="3"/>
                <c:pt idx="0">
                  <c:v>200</c:v>
                </c:pt>
                <c:pt idx="1">
                  <c:v>190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4E-4F1E-8137-7FA14AEFAFB8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('11-13-18'!$M$261,'11-13-18'!$M$164,'11-13-18'!$M$67)</c:f>
              <c:numCache>
                <c:formatCode>General</c:formatCode>
                <c:ptCount val="3"/>
                <c:pt idx="0">
                  <c:v>44</c:v>
                </c:pt>
                <c:pt idx="1">
                  <c:v>14</c:v>
                </c:pt>
                <c:pt idx="2">
                  <c:v>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4E-4F1E-8137-7FA14AEFAFB8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('11-13-18'!$M$247,'11-13-18'!$M$150,'11-13-18'!$M$53)</c:f>
              <c:numCache>
                <c:formatCode>General</c:formatCode>
                <c:ptCount val="3"/>
                <c:pt idx="0">
                  <c:v>79</c:v>
                </c:pt>
                <c:pt idx="1">
                  <c:v>76</c:v>
                </c:pt>
                <c:pt idx="2">
                  <c:v>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4E-4F1E-8137-7FA14AEFAFB8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('11-13-18'!$M$249,'11-13-18'!$M$152,'11-13-18'!$M$55)</c:f>
              <c:numCache>
                <c:formatCode>General</c:formatCode>
                <c:ptCount val="3"/>
                <c:pt idx="0">
                  <c:v>230</c:v>
                </c:pt>
                <c:pt idx="1">
                  <c:v>140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4E-4F1E-8137-7FA14AEFAFB8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('11-13-18'!$M$296,'11-13-18'!$M$199,'11-13-18'!$M$102)</c:f>
              <c:numCache>
                <c:formatCode>General</c:formatCode>
                <c:ptCount val="3"/>
                <c:pt idx="0">
                  <c:v>140</c:v>
                </c:pt>
                <c:pt idx="1">
                  <c:v>140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44E-4F1E-8137-7FA14AEFAFB8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('11-13-18'!$M$297,'11-13-18'!$M$200,'11-13-18'!$M$103)</c:f>
              <c:numCache>
                <c:formatCode>General</c:formatCode>
                <c:ptCount val="3"/>
                <c:pt idx="0">
                  <c:v>160</c:v>
                </c:pt>
                <c:pt idx="1">
                  <c:v>190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44E-4F1E-8137-7FA14AEFAFB8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('11-13-18'!$M$236,'11-13-18'!$M$139,'11-13-18'!$M$42)</c:f>
              <c:numCache>
                <c:formatCode>General</c:formatCode>
                <c:ptCount val="3"/>
                <c:pt idx="0">
                  <c:v>20</c:v>
                </c:pt>
                <c:pt idx="1">
                  <c:v>20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44E-4F1E-8137-7FA14AEFAF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11-27-18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('11-27-18'!$M$2,'11-27-18'!$M$4,'11-27-18'!$M$6)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0B5C-4A44-8154-3A70F5D764F6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('11-27-18'!$M$3,'11-27-18'!$M$5,'11-27-18'!$M$7)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0B5C-4A44-8154-3A70F5D764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11-27-18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('11-27-18'!$M$296,'11-27-18'!$M$199,'11-27-18'!$M$102)</c:f>
              <c:numCache>
                <c:formatCode>General</c:formatCode>
                <c:ptCount val="3"/>
                <c:pt idx="0">
                  <c:v>170</c:v>
                </c:pt>
                <c:pt idx="1">
                  <c:v>190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C6-45D4-AFDD-C01E0F393DB3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('11-27-18'!$M$297,'11-27-18'!$M$200,'11-27-18'!$M$103)</c:f>
              <c:numCache>
                <c:formatCode>General</c:formatCode>
                <c:ptCount val="3"/>
                <c:pt idx="0">
                  <c:v>140</c:v>
                </c:pt>
                <c:pt idx="1">
                  <c:v>140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C6-45D4-AFDD-C01E0F393DB3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('11-27-18'!$M$219,'11-27-18'!$M$122,'11-27-18'!$M$25)</c:f>
              <c:numCache>
                <c:formatCode>General</c:formatCode>
                <c:ptCount val="3"/>
                <c:pt idx="0">
                  <c:v>230</c:v>
                </c:pt>
                <c:pt idx="1">
                  <c:v>220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C6-45D4-AFDD-C01E0F393D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11-27-18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('11-27-18'!$M$261,'11-27-18'!$M$164,'11-27-18'!$M$67)</c:f>
              <c:numCache>
                <c:formatCode>General</c:formatCode>
                <c:ptCount val="3"/>
                <c:pt idx="0">
                  <c:v>27</c:v>
                </c:pt>
                <c:pt idx="1">
                  <c:v>12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C-468F-AD38-6B2CF98039F8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('11-27-18'!$M$236,'11-27-18'!$M$139,'11-27-18'!$M$42)</c:f>
              <c:numCache>
                <c:formatCode>General</c:formatCode>
                <c:ptCount val="3"/>
                <c:pt idx="0">
                  <c:v>35</c:v>
                </c:pt>
                <c:pt idx="1">
                  <c:v>41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C-468F-AD38-6B2CF98039F8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('11-27-18'!$M$286,'11-27-18'!$M$189,'11-27-18'!$M$92)</c:f>
              <c:numCache>
                <c:formatCode>General</c:formatCode>
                <c:ptCount val="3"/>
                <c:pt idx="0">
                  <c:v>1100</c:v>
                </c:pt>
                <c:pt idx="1">
                  <c:v>1400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C-468F-AD38-6B2CF98039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11-27-18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('11-27-18'!$M$277,'11-27-18'!$M$180,'11-27-18'!$M$83)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0A8-40BE-A591-800FE9D7F588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('11-27-18'!$M$248,'11-27-18'!$M$151,'11-27-18'!$M$54)</c:f>
              <c:numCache>
                <c:formatCode>General</c:formatCode>
                <c:ptCount val="3"/>
                <c:pt idx="0">
                  <c:v>1700</c:v>
                </c:pt>
                <c:pt idx="1">
                  <c:v>1700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0A8-40BE-A591-800FE9D7F588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('11-27-18'!$M$249,'11-27-18'!$M$152,'11-27-18'!$M$55)</c:f>
              <c:numCache>
                <c:formatCode>General</c:formatCode>
                <c:ptCount val="3"/>
                <c:pt idx="0">
                  <c:v>810</c:v>
                </c:pt>
                <c:pt idx="1">
                  <c:v>760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0A8-40BE-A591-800FE9D7F5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11-27-18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('11-27-18'!$M$203,'11-27-18'!$M$106,'11-27-18'!$M$9)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CBE-449E-8869-65B4F0D25113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('11-27-18'!$M$213,'11-27-18'!$M$116,'11-27-18'!$M$19)</c:f>
              <c:numCache>
                <c:formatCode>General</c:formatCode>
                <c:ptCount val="3"/>
                <c:pt idx="0">
                  <c:v>97</c:v>
                </c:pt>
                <c:pt idx="1">
                  <c:v>120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CBE-449E-8869-65B4F0D25113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('11-27-18'!$M$294,'11-27-18'!$M$197,'11-27-18'!$M$100)</c:f>
              <c:numCache>
                <c:formatCode>General</c:formatCode>
                <c:ptCount val="3"/>
                <c:pt idx="0">
                  <c:v>240</c:v>
                </c:pt>
                <c:pt idx="1">
                  <c:v>280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CBE-449E-8869-65B4F0D25113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('11-27-18'!$M$217,'11-27-18'!$M$120,'11-27-18'!$M$23)</c:f>
              <c:numCache>
                <c:formatCode>General</c:formatCode>
                <c:ptCount val="3"/>
                <c:pt idx="0">
                  <c:v>850</c:v>
                </c:pt>
                <c:pt idx="1">
                  <c:v>230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CBE-449E-8869-65B4F0D25113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('11-27-18'!$M$247,'11-27-18'!$M$150,'11-27-18'!$M$53)</c:f>
              <c:numCache>
                <c:formatCode>General</c:formatCode>
                <c:ptCount val="3"/>
                <c:pt idx="0">
                  <c:v>72</c:v>
                </c:pt>
                <c:pt idx="1">
                  <c:v>80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CBE-449E-8869-65B4F0D251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11-27-18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('11-27-18'!$M$277,'11-27-18'!$M$180,'11-27-18'!$M$83)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4500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BE-4F5A-9C7F-17F2E23BC7A6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('11-27-18'!$M$217,'11-27-18'!$M$120,'11-27-18'!$M$23)</c:f>
              <c:numCache>
                <c:formatCode>General</c:formatCode>
                <c:ptCount val="3"/>
                <c:pt idx="0">
                  <c:v>850</c:v>
                </c:pt>
                <c:pt idx="1">
                  <c:v>230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BE-4F5A-9C7F-17F2E23BC7A6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('11-27-18'!$M$286,'11-27-18'!$M$189,'11-27-18'!$M$92)</c:f>
              <c:numCache>
                <c:formatCode>General</c:formatCode>
                <c:ptCount val="3"/>
                <c:pt idx="0">
                  <c:v>1100</c:v>
                </c:pt>
                <c:pt idx="1">
                  <c:v>1400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BE-4F5A-9C7F-17F2E23BC7A6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('11-27-18'!$M$203,'11-27-18'!$M$106,'11-27-18'!$M$9)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BE-4F5A-9C7F-17F2E23BC7A6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('11-27-18'!$M$294,'11-27-18'!$M$197,'11-27-18'!$M$100)</c:f>
              <c:numCache>
                <c:formatCode>General</c:formatCode>
                <c:ptCount val="3"/>
                <c:pt idx="0">
                  <c:v>240</c:v>
                </c:pt>
                <c:pt idx="1">
                  <c:v>280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BE-4F5A-9C7F-17F2E23BC7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11-27-18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('11-27-18'!$M$248,'11-27-18'!$M$151,'11-27-18'!$M$54)</c:f>
              <c:numCache>
                <c:formatCode>General</c:formatCode>
                <c:ptCount val="3"/>
                <c:pt idx="0">
                  <c:v>1700</c:v>
                </c:pt>
                <c:pt idx="1">
                  <c:v>1700</c:v>
                </c:pt>
                <c:pt idx="2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49-4A5A-AD46-8CD1BC0F6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11-27-18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('11-27-18'!$M$219,'11-27-18'!$M$122,'11-27-18'!$M$25)</c:f>
              <c:numCache>
                <c:formatCode>General</c:formatCode>
                <c:ptCount val="3"/>
                <c:pt idx="0">
                  <c:v>230</c:v>
                </c:pt>
                <c:pt idx="1">
                  <c:v>220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E5-4098-8CDC-028DC3977BA2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('11-27-18'!$M$261,'11-27-18'!$M$164,'11-27-18'!$M$67)</c:f>
              <c:numCache>
                <c:formatCode>General</c:formatCode>
                <c:ptCount val="3"/>
                <c:pt idx="0">
                  <c:v>27</c:v>
                </c:pt>
                <c:pt idx="1">
                  <c:v>12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E5-4098-8CDC-028DC3977BA2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('11-27-18'!$M$247,'11-27-18'!$M$150,'11-27-18'!$M$53)</c:f>
              <c:numCache>
                <c:formatCode>General</c:formatCode>
                <c:ptCount val="3"/>
                <c:pt idx="0">
                  <c:v>72</c:v>
                </c:pt>
                <c:pt idx="1">
                  <c:v>80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E5-4098-8CDC-028DC3977BA2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('11-27-18'!$M$249,'11-27-18'!$M$152,'11-27-18'!$M$55)</c:f>
              <c:numCache>
                <c:formatCode>General</c:formatCode>
                <c:ptCount val="3"/>
                <c:pt idx="0">
                  <c:v>810</c:v>
                </c:pt>
                <c:pt idx="1">
                  <c:v>760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E5-4098-8CDC-028DC3977BA2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('11-27-18'!$M$296,'11-27-18'!$M$199,'11-27-18'!$M$102)</c:f>
              <c:numCache>
                <c:formatCode>General</c:formatCode>
                <c:ptCount val="3"/>
                <c:pt idx="0">
                  <c:v>170</c:v>
                </c:pt>
                <c:pt idx="1">
                  <c:v>190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0E5-4098-8CDC-028DC3977BA2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('11-27-18'!$M$297,'11-27-18'!$M$200,'11-27-18'!$M$103)</c:f>
              <c:numCache>
                <c:formatCode>General</c:formatCode>
                <c:ptCount val="3"/>
                <c:pt idx="0">
                  <c:v>140</c:v>
                </c:pt>
                <c:pt idx="1">
                  <c:v>140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0E5-4098-8CDC-028DC3977BA2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('11-27-18'!$M$236,'11-27-18'!$M$139,'11-27-18'!$M$42)</c:f>
              <c:numCache>
                <c:formatCode>General</c:formatCode>
                <c:ptCount val="3"/>
                <c:pt idx="0">
                  <c:v>35</c:v>
                </c:pt>
                <c:pt idx="1">
                  <c:v>41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0E5-4098-8CDC-028DC3977B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12-04-18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('12-04-18'!$M$2,'12-04-18'!$M$4,'12-04-18'!$M$6)</c:f>
              <c:numCache>
                <c:formatCode>General</c:formatCode>
                <c:ptCount val="3"/>
                <c:pt idx="0">
                  <c:v>800</c:v>
                </c:pt>
                <c:pt idx="1">
                  <c:v>290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C-4C11-A6C5-E63FA82DBDA7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('12-04-18'!$M$3,'12-04-18'!$M$5,'12-04-18'!$M$7)</c:f>
              <c:numCache>
                <c:formatCode>General</c:formatCode>
                <c:ptCount val="3"/>
                <c:pt idx="0">
                  <c:v>1800</c:v>
                </c:pt>
                <c:pt idx="1">
                  <c:v>30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C-4C11-A6C5-E63FA82DBD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12-04-18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('12-04-18'!$M$296,'12-04-18'!$M$199,'12-04-18'!$M$102)</c:f>
              <c:numCache>
                <c:formatCode>General</c:formatCode>
                <c:ptCount val="3"/>
                <c:pt idx="0">
                  <c:v>140</c:v>
                </c:pt>
                <c:pt idx="1">
                  <c:v>180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EF-4B9D-AC43-A077AE88865B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('12-04-18'!$M$297,'12-04-18'!$M$200,'12-04-18'!$M$103)</c:f>
              <c:numCache>
                <c:formatCode>General</c:formatCode>
                <c:ptCount val="3"/>
                <c:pt idx="0">
                  <c:v>130</c:v>
                </c:pt>
                <c:pt idx="1">
                  <c:v>130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EF-4B9D-AC43-A077AE88865B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('12-04-18'!$M$219,'12-04-18'!$M$122,'12-04-18'!$M$25)</c:f>
              <c:numCache>
                <c:formatCode>General</c:formatCode>
                <c:ptCount val="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EF-4B9D-AC43-A077AE888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12-04-18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('12-04-18'!$M$261,'12-04-18'!$M$164,'12-04-18'!$M$67)</c:f>
              <c:numCache>
                <c:formatCode>General</c:formatCode>
                <c:ptCount val="3"/>
                <c:pt idx="0">
                  <c:v>12</c:v>
                </c:pt>
                <c:pt idx="1">
                  <c:v>9.8000000000000007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AA-45CD-B533-E4523693CCD9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('12-04-18'!$M$236,'12-04-18'!$M$139,'12-04-18'!$M$42)</c:f>
              <c:numCache>
                <c:formatCode>General</c:formatCode>
                <c:ptCount val="3"/>
                <c:pt idx="0">
                  <c:v>47</c:v>
                </c:pt>
                <c:pt idx="1">
                  <c:v>48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DAA-45CD-B533-E4523693CCD9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('12-04-18'!$M$286,'12-04-18'!$M$189,'12-04-18'!$M$92)</c:f>
              <c:numCache>
                <c:formatCode>General</c:formatCode>
                <c:ptCount val="3"/>
                <c:pt idx="0">
                  <c:v>1100</c:v>
                </c:pt>
                <c:pt idx="1">
                  <c:v>1400</c:v>
                </c:pt>
                <c:pt idx="2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DAA-45CD-B533-E4523693CC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12-04-18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('12-04-18'!$M$277,'12-04-18'!$M$180,'12-04-18'!$M$83)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6E6-4995-B8B5-7143254E0002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('12-04-18'!$M$248,'12-04-18'!$M$151,'12-04-18'!$M$54)</c:f>
              <c:numCache>
                <c:formatCode>General</c:formatCode>
                <c:ptCount val="3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6E6-4995-B8B5-7143254E0002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('12-04-18'!$M$249,'12-04-18'!$M$152,'12-04-18'!$M$55)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6E6-4995-B8B5-7143254E00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12-04-18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('12-04-18'!$M$203,'12-04-18'!$M$106,'12-04-18'!$M$9)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6B-4652-995F-E2162218BB7E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('12-04-18'!$M$213,'12-04-18'!$M$116,'12-04-18'!$M$19)</c:f>
              <c:numCache>
                <c:formatCode>General</c:formatCode>
                <c:ptCount val="3"/>
                <c:pt idx="0">
                  <c:v>150</c:v>
                </c:pt>
                <c:pt idx="1">
                  <c:v>140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6B-4652-995F-E2162218BB7E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('12-04-18'!$M$294,'12-04-18'!$M$197,'12-04-18'!$M$100)</c:f>
              <c:numCache>
                <c:formatCode>General</c:formatCode>
                <c:ptCount val="3"/>
                <c:pt idx="0">
                  <c:v>280</c:v>
                </c:pt>
                <c:pt idx="1">
                  <c:v>270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6B-4652-995F-E2162218BB7E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('12-04-18'!$M$217,'12-04-18'!$M$120,'12-04-18'!$M$23)</c:f>
              <c:numCache>
                <c:formatCode>General</c:formatCode>
                <c:ptCount val="3"/>
                <c:pt idx="0">
                  <c:v>610</c:v>
                </c:pt>
                <c:pt idx="1">
                  <c:v>610</c:v>
                </c:pt>
                <c:pt idx="2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6B-4652-995F-E2162218BB7E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('12-04-18'!$M$247,'12-04-18'!$M$150,'12-04-18'!$M$53)</c:f>
              <c:numCache>
                <c:formatCode>General</c:formatCode>
                <c:ptCount val="3"/>
                <c:pt idx="0">
                  <c:v>89</c:v>
                </c:pt>
                <c:pt idx="1">
                  <c:v>77</c:v>
                </c:pt>
                <c:pt idx="2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6B-4652-995F-E2162218BB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12-04-18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('12-04-18'!$M$277,'12-04-18'!$M$180,'12-04-18'!$M$83)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F-410D-A816-A70160B14554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('12-04-18'!$M$217,'12-04-18'!$M$120,'12-04-18'!$M$23)</c:f>
              <c:numCache>
                <c:formatCode>General</c:formatCode>
                <c:ptCount val="3"/>
                <c:pt idx="0">
                  <c:v>610</c:v>
                </c:pt>
                <c:pt idx="1">
                  <c:v>610</c:v>
                </c:pt>
                <c:pt idx="2">
                  <c:v>320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73F-410D-A816-A70160B14554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('12-04-18'!$M$286,'12-04-18'!$M$189,'12-04-18'!$M$92)</c:f>
              <c:numCache>
                <c:formatCode>General</c:formatCode>
                <c:ptCount val="3"/>
                <c:pt idx="0">
                  <c:v>1100</c:v>
                </c:pt>
                <c:pt idx="1">
                  <c:v>1400</c:v>
                </c:pt>
                <c:pt idx="2">
                  <c:v>1500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73F-410D-A816-A70160B14554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('12-04-18'!$M$203,'12-04-18'!$M$106,'12-04-18'!$M$9)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73F-410D-A816-A70160B14554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('12-04-18'!$M$294,'12-04-18'!$M$197,'12-04-18'!$M$100)</c:f>
              <c:numCache>
                <c:formatCode>General</c:formatCode>
                <c:ptCount val="3"/>
                <c:pt idx="0">
                  <c:v>280</c:v>
                </c:pt>
                <c:pt idx="1">
                  <c:v>270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73F-410D-A816-A70160B145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12-04-18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('12-04-18'!$M$248,'12-04-18'!$M$151,'12-04-18'!$M$54)</c:f>
              <c:numCache>
                <c:formatCode>General</c:formatCode>
                <c:ptCount val="3"/>
                <c:pt idx="0">
                  <c:v>1600</c:v>
                </c:pt>
                <c:pt idx="1">
                  <c:v>1600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369-4BE1-95D0-B514965337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12-04-18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('12-04-18'!$M$219,'12-04-18'!$M$122,'12-04-18'!$M$25)</c:f>
              <c:numCache>
                <c:formatCode>General</c:formatCode>
                <c:ptCount val="3"/>
                <c:pt idx="0">
                  <c:v>200</c:v>
                </c:pt>
                <c:pt idx="1">
                  <c:v>200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56-4918-B616-99EC70ADEAD6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('12-04-18'!$M$261,'12-04-18'!$M$164,'12-04-18'!$M$67)</c:f>
              <c:numCache>
                <c:formatCode>General</c:formatCode>
                <c:ptCount val="3"/>
                <c:pt idx="0">
                  <c:v>12</c:v>
                </c:pt>
                <c:pt idx="1">
                  <c:v>9.8000000000000007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F56-4918-B616-99EC70ADEAD6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('12-04-18'!$M$247,'12-04-18'!$M$150,'12-04-18'!$M$53)</c:f>
              <c:numCache>
                <c:formatCode>General</c:formatCode>
                <c:ptCount val="3"/>
                <c:pt idx="0">
                  <c:v>89</c:v>
                </c:pt>
                <c:pt idx="1">
                  <c:v>77</c:v>
                </c:pt>
                <c:pt idx="2">
                  <c:v>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F56-4918-B616-99EC70ADEAD6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('12-04-18'!$M$249,'12-04-18'!$M$152,'12-04-18'!$M$55)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F56-4918-B616-99EC70ADEAD6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('12-04-18'!$M$296,'12-04-18'!$M$199,'12-04-18'!$M$102)</c:f>
              <c:numCache>
                <c:formatCode>General</c:formatCode>
                <c:ptCount val="3"/>
                <c:pt idx="0">
                  <c:v>140</c:v>
                </c:pt>
                <c:pt idx="1">
                  <c:v>180</c:v>
                </c:pt>
                <c:pt idx="2">
                  <c:v>160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F56-4918-B616-99EC70ADEAD6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('12-04-18'!$M$297,'12-04-18'!$M$200,'12-04-18'!$M$103)</c:f>
              <c:numCache>
                <c:formatCode>General</c:formatCode>
                <c:ptCount val="3"/>
                <c:pt idx="0">
                  <c:v>130</c:v>
                </c:pt>
                <c:pt idx="1">
                  <c:v>130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F56-4918-B616-99EC70ADEAD6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('12-04-18'!$M$236,'12-04-18'!$M$139,'12-04-18'!$M$42)</c:f>
              <c:numCache>
                <c:formatCode>General</c:formatCode>
                <c:ptCount val="3"/>
                <c:pt idx="0">
                  <c:v>47</c:v>
                </c:pt>
                <c:pt idx="1">
                  <c:v>48</c:v>
                </c:pt>
                <c:pt idx="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F56-4918-B616-99EC70ADEA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12-18-18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('12-18-18'!$M$2,'12-18-18'!$M$4,'12-18-18'!$M$6)</c:f>
              <c:numCache>
                <c:formatCode>General</c:formatCode>
                <c:ptCount val="3"/>
                <c:pt idx="0">
                  <c:v>1000</c:v>
                </c:pt>
                <c:pt idx="1">
                  <c:v>500</c:v>
                </c:pt>
                <c:pt idx="2">
                  <c:v>509.99999999999994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CD1-4765-B3E1-7203AB2D3B7C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('12-18-18'!$M$3,'12-18-18'!$M$5,'12-18-18'!$M$7)</c:f>
              <c:numCache>
                <c:formatCode>General</c:formatCode>
                <c:ptCount val="3"/>
                <c:pt idx="0">
                  <c:v>8909.0999999999985</c:v>
                </c:pt>
                <c:pt idx="1">
                  <c:v>60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D1-4765-B3E1-7203AB2D3B7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12-18-18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('12-18-18'!$M$296,'12-18-18'!$M$199,'12-18-18'!$M$102)</c:f>
              <c:numCache>
                <c:formatCode>General</c:formatCode>
                <c:ptCount val="3"/>
                <c:pt idx="0">
                  <c:v>170</c:v>
                </c:pt>
                <c:pt idx="1">
                  <c:v>170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C2-4F44-850D-D9F22CA15708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('12-18-18'!$M$297,'12-18-18'!$M$200,'12-18-18'!$M$103)</c:f>
              <c:numCache>
                <c:formatCode>General</c:formatCode>
                <c:ptCount val="3"/>
                <c:pt idx="0">
                  <c:v>100</c:v>
                </c:pt>
                <c:pt idx="1">
                  <c:v>110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C2-4F44-850D-D9F22CA15708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('12-18-18'!$M$219,'12-18-18'!$M$122,'12-18-18'!$M$25)</c:f>
              <c:numCache>
                <c:formatCode>General</c:formatCode>
                <c:ptCount val="3"/>
                <c:pt idx="0">
                  <c:v>190</c:v>
                </c:pt>
                <c:pt idx="1">
                  <c:v>180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C2-4F44-850D-D9F22CA157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12-18-18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('12-18-18'!$M$261,'12-18-18'!$M$164,'12-18-18'!$M$67)</c:f>
              <c:numCache>
                <c:formatCode>General</c:formatCode>
                <c:ptCount val="3"/>
                <c:pt idx="0">
                  <c:v>9.3000000000000007</c:v>
                </c:pt>
                <c:pt idx="1">
                  <c:v>14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E75-4676-B292-307C192B48FE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('12-18-18'!$M$236,'12-18-18'!$M$139,'12-18-18'!$M$42)</c:f>
              <c:numCache>
                <c:formatCode>General</c:formatCode>
                <c:ptCount val="3"/>
                <c:pt idx="0">
                  <c:v>20</c:v>
                </c:pt>
                <c:pt idx="1">
                  <c:v>22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E75-4676-B292-307C192B48FE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('12-18-18'!$M$286,'12-18-18'!$M$189,'12-18-18'!$M$92)</c:f>
              <c:numCache>
                <c:formatCode>General</c:formatCode>
                <c:ptCount val="3"/>
                <c:pt idx="0">
                  <c:v>1500</c:v>
                </c:pt>
                <c:pt idx="1">
                  <c:v>1900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E75-4676-B292-307C192B48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12-18-18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('12-18-18'!$M$277,'12-18-18'!$M$180,'12-18-18'!$M$83)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FD-4F3B-8C5D-70B84BE18D05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('12-18-18'!$M$248,'12-18-18'!$M$151,'12-18-18'!$M$54)</c:f>
              <c:numCache>
                <c:formatCode>General</c:formatCode>
                <c:ptCount val="3"/>
                <c:pt idx="0">
                  <c:v>1800</c:v>
                </c:pt>
                <c:pt idx="1">
                  <c:v>1800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FD-4F3B-8C5D-70B84BE18D05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('12-18-18'!$M$249,'12-18-18'!$M$152,'12-18-18'!$M$55)</c:f>
              <c:numCache>
                <c:formatCode>General</c:formatCode>
                <c:ptCount val="3"/>
                <c:pt idx="0">
                  <c:v>190</c:v>
                </c:pt>
                <c:pt idx="1">
                  <c:v>150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DFD-4F3B-8C5D-70B84BE18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12-18-18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('12-18-18'!$M$203,'12-18-18'!$M$106,'12-18-18'!$M$9)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9C-4964-8C3A-1E5E645C483D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('12-18-18'!$M$213,'12-18-18'!$M$116,'12-18-18'!$M$19)</c:f>
              <c:numCache>
                <c:formatCode>General</c:formatCode>
                <c:ptCount val="3"/>
                <c:pt idx="0">
                  <c:v>10</c:v>
                </c:pt>
                <c:pt idx="1">
                  <c:v>110</c:v>
                </c:pt>
                <c:pt idx="2">
                  <c:v>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19C-4964-8C3A-1E5E645C483D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('12-18-18'!$M$294,'12-18-18'!$M$197,'12-18-18'!$M$100)</c:f>
              <c:numCache>
                <c:formatCode>General</c:formatCode>
                <c:ptCount val="3"/>
                <c:pt idx="0">
                  <c:v>250</c:v>
                </c:pt>
                <c:pt idx="1">
                  <c:v>270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19C-4964-8C3A-1E5E645C483D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('12-18-18'!$M$217,'12-18-18'!$M$120,'12-18-18'!$M$23)</c:f>
              <c:numCache>
                <c:formatCode>General</c:formatCode>
                <c:ptCount val="3"/>
                <c:pt idx="0">
                  <c:v>710</c:v>
                </c:pt>
                <c:pt idx="1">
                  <c:v>690</c:v>
                </c:pt>
                <c:pt idx="2">
                  <c:v>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19C-4964-8C3A-1E5E645C483D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('12-18-18'!$M$247,'12-18-18'!$M$150,'12-18-18'!$M$53)</c:f>
              <c:numCache>
                <c:formatCode>General</c:formatCode>
                <c:ptCount val="3"/>
                <c:pt idx="0">
                  <c:v>80</c:v>
                </c:pt>
                <c:pt idx="1">
                  <c:v>92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9C-4964-8C3A-1E5E645C48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12-18-18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('12-18-18'!$M$277,'12-18-18'!$M$180,'12-18-18'!$M$83)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B2-4FED-9E1F-B47B1464D841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('12-18-18'!$M$217,'12-18-18'!$M$120,'12-18-18'!$M$23)</c:f>
              <c:numCache>
                <c:formatCode>General</c:formatCode>
                <c:ptCount val="3"/>
                <c:pt idx="0">
                  <c:v>710</c:v>
                </c:pt>
                <c:pt idx="1">
                  <c:v>690</c:v>
                </c:pt>
                <c:pt idx="2">
                  <c:v>780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B2-4FED-9E1F-B47B1464D841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('12-18-18'!$M$286,'12-18-18'!$M$189,'12-18-18'!$M$92)</c:f>
              <c:numCache>
                <c:formatCode>General</c:formatCode>
                <c:ptCount val="3"/>
                <c:pt idx="0">
                  <c:v>1500</c:v>
                </c:pt>
                <c:pt idx="1">
                  <c:v>1900</c:v>
                </c:pt>
                <c:pt idx="2">
                  <c:v>1600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5B2-4FED-9E1F-B47B1464D841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('12-18-18'!$M$203,'12-18-18'!$M$106,'12-18-18'!$M$9)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5B2-4FED-9E1F-B47B1464D841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('12-18-18'!$M$294,'12-18-18'!$M$197,'12-18-18'!$M$100)</c:f>
              <c:numCache>
                <c:formatCode>General</c:formatCode>
                <c:ptCount val="3"/>
                <c:pt idx="0">
                  <c:v>250</c:v>
                </c:pt>
                <c:pt idx="1">
                  <c:v>270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5B2-4FED-9E1F-B47B1464D8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12-18-18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('12-18-18'!$M$248,'12-18-18'!$M$151,'12-18-18'!$M$54)</c:f>
              <c:numCache>
                <c:formatCode>General</c:formatCode>
                <c:ptCount val="3"/>
                <c:pt idx="0">
                  <c:v>1800</c:v>
                </c:pt>
                <c:pt idx="1">
                  <c:v>1800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93C-4043-82F3-48CA2D3AD8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12-18-18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('12-18-18'!$M$219,'12-18-18'!$M$122,'12-18-18'!$M$25)</c:f>
              <c:numCache>
                <c:formatCode>General</c:formatCode>
                <c:ptCount val="3"/>
                <c:pt idx="0">
                  <c:v>190</c:v>
                </c:pt>
                <c:pt idx="1">
                  <c:v>180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AF-4916-B248-C3D6F562B0AF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('12-18-18'!$M$261,'12-18-18'!$M$164,'12-18-18'!$M$67)</c:f>
              <c:numCache>
                <c:formatCode>General</c:formatCode>
                <c:ptCount val="3"/>
                <c:pt idx="0">
                  <c:v>9.3000000000000007</c:v>
                </c:pt>
                <c:pt idx="1">
                  <c:v>14</c:v>
                </c:pt>
                <c:pt idx="2">
                  <c:v>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AF-4916-B248-C3D6F562B0AF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('12-18-18'!$M$247,'12-18-18'!$M$150,'12-18-18'!$M$53)</c:f>
              <c:numCache>
                <c:formatCode>General</c:formatCode>
                <c:ptCount val="3"/>
                <c:pt idx="0">
                  <c:v>80</c:v>
                </c:pt>
                <c:pt idx="1">
                  <c:v>92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AF-4916-B248-C3D6F562B0AF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('12-18-18'!$M$249,'12-18-18'!$M$152,'12-18-18'!$M$55)</c:f>
              <c:numCache>
                <c:formatCode>General</c:formatCode>
                <c:ptCount val="3"/>
                <c:pt idx="0">
                  <c:v>190</c:v>
                </c:pt>
                <c:pt idx="1">
                  <c:v>150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AF-4916-B248-C3D6F562B0AF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('12-18-18'!$M$296,'12-18-18'!$M$199,'12-18-18'!$M$102)</c:f>
              <c:numCache>
                <c:formatCode>General</c:formatCode>
                <c:ptCount val="3"/>
                <c:pt idx="0">
                  <c:v>170</c:v>
                </c:pt>
                <c:pt idx="1">
                  <c:v>170</c:v>
                </c:pt>
                <c:pt idx="2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AF-4916-B248-C3D6F562B0AF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('12-18-18'!$M$297,'12-18-18'!$M$200,'12-18-18'!$M$103)</c:f>
              <c:numCache>
                <c:formatCode>General</c:formatCode>
                <c:ptCount val="3"/>
                <c:pt idx="0">
                  <c:v>100</c:v>
                </c:pt>
                <c:pt idx="1">
                  <c:v>110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0AF-4916-B248-C3D6F562B0AF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('12-18-18'!$M$236,'12-18-18'!$M$139,'12-18-18'!$M$42)</c:f>
              <c:numCache>
                <c:formatCode>General</c:formatCode>
                <c:ptCount val="3"/>
                <c:pt idx="0">
                  <c:v>20</c:v>
                </c:pt>
                <c:pt idx="1">
                  <c:v>22</c:v>
                </c:pt>
                <c:pt idx="2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0AF-4916-B248-C3D6F562B0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01-08-19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('01-08-19'!$M$2,'01-08-19'!$M$4,'01-08-19'!$M$6)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B9B2-4448-AE7C-EA01E7A4FA5E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('01-08-19'!$M$3,'01-08-19'!$M$5,'01-08-19'!$M$7)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B9B2-4448-AE7C-EA01E7A4FA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01-08-19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('01-08-19'!$M$296,'01-08-19'!$M$199,'01-08-19'!$M$102)</c:f>
              <c:numCache>
                <c:formatCode>General</c:formatCode>
                <c:ptCount val="3"/>
                <c:pt idx="0">
                  <c:v>140</c:v>
                </c:pt>
                <c:pt idx="1">
                  <c:v>120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66-4420-B048-EB3700DE04F1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('01-08-19'!$M$297,'01-08-19'!$M$200,'01-08-19'!$M$103)</c:f>
              <c:numCache>
                <c:formatCode>General</c:formatCode>
                <c:ptCount val="3"/>
                <c:pt idx="0">
                  <c:v>190</c:v>
                </c:pt>
                <c:pt idx="1">
                  <c:v>180</c:v>
                </c:pt>
                <c:pt idx="2">
                  <c:v>2100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66-4420-B048-EB3700DE04F1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('01-08-19'!$M$219,'01-08-19'!$M$122,'01-08-19'!$M$25)</c:f>
              <c:numCache>
                <c:formatCode>General</c:formatCode>
                <c:ptCount val="3"/>
                <c:pt idx="0">
                  <c:v>200</c:v>
                </c:pt>
                <c:pt idx="1">
                  <c:v>210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66-4420-B048-EB3700DE04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01-08-19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('01-08-19'!$M$261,'01-08-19'!$M$164,'01-08-19'!$M$67)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55-4459-BCCE-53937C18A660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('01-08-19'!$M$236,'01-08-19'!$M$139,'01-08-19'!$M$42)</c:f>
              <c:numCache>
                <c:formatCode>General</c:formatCode>
                <c:ptCount val="3"/>
                <c:pt idx="0">
                  <c:v>20</c:v>
                </c:pt>
                <c:pt idx="1">
                  <c:v>38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455-4459-BCCE-53937C18A660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('01-08-19'!$M$286,'01-08-19'!$M$189,'01-08-19'!$M$92)</c:f>
              <c:numCache>
                <c:formatCode>General</c:formatCode>
                <c:ptCount val="3"/>
                <c:pt idx="0">
                  <c:v>1100</c:v>
                </c:pt>
                <c:pt idx="1">
                  <c:v>1800</c:v>
                </c:pt>
                <c:pt idx="2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455-4459-BCCE-53937C18A6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01-08-19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('01-08-19'!$M$277,'01-08-19'!$M$180,'01-08-19'!$M$83)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D7-474A-B073-998544F6BB9B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('01-08-19'!$M$248,'01-08-19'!$M$151,'01-08-19'!$M$54)</c:f>
              <c:numCache>
                <c:formatCode>General</c:formatCode>
                <c:ptCount val="3"/>
                <c:pt idx="0">
                  <c:v>1800</c:v>
                </c:pt>
                <c:pt idx="1">
                  <c:v>1800</c:v>
                </c:pt>
                <c:pt idx="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5D7-474A-B073-998544F6BB9B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('01-08-19'!$M$249,'01-08-19'!$M$152,'01-08-19'!$M$55)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5D7-474A-B073-998544F6BB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01-08-19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('01-08-19'!$M$203,'01-08-19'!$M$106,'01-08-19'!$M$9)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1D-44E5-B264-06802760D6DE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('01-08-19'!$M$213,'01-08-19'!$M$116,'01-08-19'!$M$19)</c:f>
              <c:numCache>
                <c:formatCode>General</c:formatCode>
                <c:ptCount val="3"/>
                <c:pt idx="0">
                  <c:v>150</c:v>
                </c:pt>
                <c:pt idx="1">
                  <c:v>120</c:v>
                </c:pt>
                <c:pt idx="2">
                  <c:v>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1D-44E5-B264-06802760D6DE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('01-08-19'!$M$294,'01-08-19'!$M$197,'01-08-19'!$M$100)</c:f>
              <c:numCache>
                <c:formatCode>General</c:formatCode>
                <c:ptCount val="3"/>
                <c:pt idx="0">
                  <c:v>300</c:v>
                </c:pt>
                <c:pt idx="1">
                  <c:v>10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1D-44E5-B264-06802760D6DE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('01-08-19'!$M$217,'01-08-19'!$M$120,'01-08-19'!$M$23)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1D-44E5-B264-06802760D6DE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('01-08-19'!$M$247,'01-08-19'!$M$150,'01-08-19'!$M$53)</c:f>
              <c:numCache>
                <c:formatCode>General</c:formatCode>
                <c:ptCount val="3"/>
                <c:pt idx="0">
                  <c:v>77</c:v>
                </c:pt>
                <c:pt idx="1">
                  <c:v>76</c:v>
                </c:pt>
                <c:pt idx="2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1D-44E5-B264-06802760D6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01-08-19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('01-08-19'!$M$277,'01-08-19'!$M$180,'01-08-19'!$M$83)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0C8-4359-A62F-6D5F80579647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('01-08-19'!$M$217,'01-08-19'!$M$120,'01-08-19'!$M$23)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0C8-4359-A62F-6D5F80579647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('01-08-19'!$M$286,'01-08-19'!$M$189,'01-08-19'!$M$92)</c:f>
              <c:numCache>
                <c:formatCode>General</c:formatCode>
                <c:ptCount val="3"/>
                <c:pt idx="0">
                  <c:v>1100</c:v>
                </c:pt>
                <c:pt idx="1">
                  <c:v>1800</c:v>
                </c:pt>
                <c:pt idx="2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0C8-4359-A62F-6D5F80579647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('01-08-19'!$M$203,'01-08-19'!$M$106,'01-08-19'!$M$9)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0C8-4359-A62F-6D5F80579647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('01-08-19'!$M$294,'01-08-19'!$M$197,'01-08-19'!$M$100)</c:f>
              <c:numCache>
                <c:formatCode>General</c:formatCode>
                <c:ptCount val="3"/>
                <c:pt idx="0">
                  <c:v>300</c:v>
                </c:pt>
                <c:pt idx="1">
                  <c:v>10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0C8-4359-A62F-6D5F8057964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01-08-19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('01-08-19'!$M$248,'01-08-19'!$M$151,'01-08-19'!$M$54)</c:f>
              <c:numCache>
                <c:formatCode>General</c:formatCode>
                <c:ptCount val="3"/>
                <c:pt idx="0">
                  <c:v>1800</c:v>
                </c:pt>
                <c:pt idx="1">
                  <c:v>1800</c:v>
                </c:pt>
                <c:pt idx="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6E-4470-B7EC-6F7FE3C8FE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01-08-19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('01-08-19'!$M$219,'01-08-19'!$M$122,'01-08-19'!$M$25)</c:f>
              <c:numCache>
                <c:formatCode>General</c:formatCode>
                <c:ptCount val="3"/>
                <c:pt idx="0">
                  <c:v>200</c:v>
                </c:pt>
                <c:pt idx="1">
                  <c:v>210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AC-4575-9592-E8A1A805D2F8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('01-08-19'!$M$261,'01-08-19'!$M$164,'01-08-19'!$M$67)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FAC-4575-9592-E8A1A805D2F8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('01-08-19'!$M$247,'01-08-19'!$M$150,'01-08-19'!$M$53)</c:f>
              <c:numCache>
                <c:formatCode>General</c:formatCode>
                <c:ptCount val="3"/>
                <c:pt idx="0">
                  <c:v>77</c:v>
                </c:pt>
                <c:pt idx="1">
                  <c:v>76</c:v>
                </c:pt>
                <c:pt idx="2">
                  <c:v>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FAC-4575-9592-E8A1A805D2F8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('01-08-19'!$M$249,'01-08-19'!$M$152,'01-08-19'!$M$55)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FAC-4575-9592-E8A1A805D2F8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('01-08-19'!$M$296,'01-08-19'!$M$199,'01-08-19'!$M$102)</c:f>
              <c:numCache>
                <c:formatCode>General</c:formatCode>
                <c:ptCount val="3"/>
                <c:pt idx="0">
                  <c:v>140</c:v>
                </c:pt>
                <c:pt idx="1">
                  <c:v>120</c:v>
                </c:pt>
                <c:pt idx="2">
                  <c:v>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FAC-4575-9592-E8A1A805D2F8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('01-08-19'!$M$297,'01-08-19'!$M$200,'01-08-19'!$M$103)</c:f>
              <c:numCache>
                <c:formatCode>General</c:formatCode>
                <c:ptCount val="3"/>
                <c:pt idx="0">
                  <c:v>190</c:v>
                </c:pt>
                <c:pt idx="1">
                  <c:v>180</c:v>
                </c:pt>
                <c:pt idx="2">
                  <c:v>2100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0FAC-4575-9592-E8A1A805D2F8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('01-08-19'!$M$236,'01-08-19'!$M$139,'01-08-19'!$M$42)</c:f>
              <c:numCache>
                <c:formatCode>General</c:formatCode>
                <c:ptCount val="3"/>
                <c:pt idx="0">
                  <c:v>20</c:v>
                </c:pt>
                <c:pt idx="1">
                  <c:v>38</c:v>
                </c:pt>
                <c:pt idx="2">
                  <c:v>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0FAC-4575-9592-E8A1A805D2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03-05-19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('03-05-19'!$M$2,'03-05-19'!$M$4,'03-05-19'!$M$6)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1E31-4F34-B193-AA47E6DD8914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('03-05-19'!$M$3,'03-05-19'!$M$5,'03-05-19'!$M$7)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1E31-4F34-B193-AA47E6DD89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03-05-19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('03-05-19'!$M$296,'03-05-19'!$M$199,'03-05-19'!$M$102)</c:f>
              <c:numCache>
                <c:formatCode>General</c:formatCode>
                <c:ptCount val="3"/>
                <c:pt idx="0">
                  <c:v>110</c:v>
                </c:pt>
                <c:pt idx="1">
                  <c:v>100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E4-4083-B614-0340832EBC27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('03-05-19'!$M$297,'03-05-19'!$M$200,'03-05-19'!$M$103)</c:f>
              <c:numCache>
                <c:formatCode>General</c:formatCode>
                <c:ptCount val="3"/>
                <c:pt idx="0">
                  <c:v>200</c:v>
                </c:pt>
                <c:pt idx="1">
                  <c:v>200</c:v>
                </c:pt>
                <c:pt idx="2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E4-4083-B614-0340832EBC27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('03-05-19'!$M$219,'03-05-19'!$M$122,'03-05-19'!$M$25)</c:f>
              <c:numCache>
                <c:formatCode>General</c:formatCode>
                <c:ptCount val="3"/>
                <c:pt idx="0">
                  <c:v>180</c:v>
                </c:pt>
                <c:pt idx="1">
                  <c:v>180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E4-4083-B614-0340832EBC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03-05-19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('03-05-19'!$M$261,'03-05-19'!$M$164,'03-05-19'!$M$67)</c:f>
              <c:numCache>
                <c:formatCode>General</c:formatCode>
                <c:ptCount val="3"/>
                <c:pt idx="0">
                  <c:v>34</c:v>
                </c:pt>
                <c:pt idx="1">
                  <c:v>52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3B9-4E6A-BB4C-26A70503641C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('03-05-19'!$M$236,'03-05-19'!$M$139,'03-05-19'!$M$42)</c:f>
              <c:numCache>
                <c:formatCode>General</c:formatCode>
                <c:ptCount val="3"/>
                <c:pt idx="0">
                  <c:v>46</c:v>
                </c:pt>
                <c:pt idx="1">
                  <c:v>44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3B9-4E6A-BB4C-26A70503641C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('03-05-19'!$M$286,'03-05-19'!$M$189,'03-05-19'!$M$92)</c:f>
              <c:numCache>
                <c:formatCode>General</c:formatCode>
                <c:ptCount val="3"/>
                <c:pt idx="0">
                  <c:v>900</c:v>
                </c:pt>
                <c:pt idx="1">
                  <c:v>1200</c:v>
                </c:pt>
                <c:pt idx="2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3B9-4E6A-BB4C-26A7050364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03-05-19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('03-05-19'!$M$277,'03-05-19'!$M$180,'03-05-19'!$M$83)</c:f>
              <c:numCache>
                <c:formatCode>General</c:formatCode>
                <c:ptCount val="3"/>
                <c:pt idx="0">
                  <c:v>870</c:v>
                </c:pt>
                <c:pt idx="1">
                  <c:v>100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133-406A-B332-E67FC6C26D83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('03-05-19'!$M$248,'03-05-19'!$M$151,'03-05-19'!$M$54)</c:f>
              <c:numCache>
                <c:formatCode>General</c:formatCode>
                <c:ptCount val="3"/>
                <c:pt idx="0">
                  <c:v>1800</c:v>
                </c:pt>
                <c:pt idx="1">
                  <c:v>1800</c:v>
                </c:pt>
                <c:pt idx="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133-406A-B332-E67FC6C26D83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('03-05-19'!$M$249,'03-05-19'!$M$152,'03-05-19'!$M$55)</c:f>
              <c:numCache>
                <c:formatCode>General</c:formatCode>
                <c:ptCount val="3"/>
                <c:pt idx="0">
                  <c:v>500</c:v>
                </c:pt>
                <c:pt idx="1">
                  <c:v>540</c:v>
                </c:pt>
                <c:pt idx="2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133-406A-B332-E67FC6C26D8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03-05-19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('03-05-19'!$M$203,'03-05-19'!$M$106,'03-05-19'!$M$9)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2D-46C3-B064-2BA697EC85E9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('03-05-19'!$M$213,'03-05-19'!$M$116,'03-05-19'!$M$19)</c:f>
              <c:numCache>
                <c:formatCode>General</c:formatCode>
                <c:ptCount val="3"/>
                <c:pt idx="0">
                  <c:v>10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72D-46C3-B064-2BA697EC85E9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('03-05-19'!$M$294,'03-05-19'!$M$197,'03-05-19'!$M$100)</c:f>
              <c:numCache>
                <c:formatCode>General</c:formatCode>
                <c:ptCount val="3"/>
                <c:pt idx="0">
                  <c:v>140</c:v>
                </c:pt>
                <c:pt idx="1">
                  <c:v>250</c:v>
                </c:pt>
                <c:pt idx="2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72D-46C3-B064-2BA697EC85E9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('03-05-19'!$M$217,'03-05-19'!$M$120,'03-05-19'!$M$23)</c:f>
              <c:numCache>
                <c:formatCode>General</c:formatCode>
                <c:ptCount val="3"/>
                <c:pt idx="0">
                  <c:v>2900</c:v>
                </c:pt>
                <c:pt idx="1">
                  <c:v>2100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72D-46C3-B064-2BA697EC85E9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('03-05-19'!$M$247,'03-05-19'!$M$150,'03-05-19'!$M$53)</c:f>
              <c:numCache>
                <c:formatCode>General</c:formatCode>
                <c:ptCount val="3"/>
                <c:pt idx="0">
                  <c:v>120</c:v>
                </c:pt>
                <c:pt idx="1">
                  <c:v>120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72D-46C3-B064-2BA697EC85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03-05-19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('03-05-19'!$M$277,'03-05-19'!$M$180,'03-05-19'!$M$83)</c:f>
              <c:numCache>
                <c:formatCode>General</c:formatCode>
                <c:ptCount val="3"/>
                <c:pt idx="0">
                  <c:v>870</c:v>
                </c:pt>
                <c:pt idx="1">
                  <c:v>100</c:v>
                </c:pt>
                <c:pt idx="2">
                  <c:v>150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FB-448B-8268-F81C09E9F9F2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('03-05-19'!$M$217,'03-05-19'!$M$120,'03-05-19'!$M$23)</c:f>
              <c:numCache>
                <c:formatCode>General</c:formatCode>
                <c:ptCount val="3"/>
                <c:pt idx="0">
                  <c:v>2900</c:v>
                </c:pt>
                <c:pt idx="1">
                  <c:v>2100</c:v>
                </c:pt>
                <c:pt idx="2">
                  <c:v>1800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FFB-448B-8268-F81C09E9F9F2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('03-05-19'!$M$286,'03-05-19'!$M$189,'03-05-19'!$M$92)</c:f>
              <c:numCache>
                <c:formatCode>General</c:formatCode>
                <c:ptCount val="3"/>
                <c:pt idx="0">
                  <c:v>900</c:v>
                </c:pt>
                <c:pt idx="1">
                  <c:v>1200</c:v>
                </c:pt>
                <c:pt idx="2">
                  <c:v>1200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FFB-448B-8268-F81C09E9F9F2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('03-05-19'!$M$203,'03-05-19'!$M$106,'03-05-19'!$M$9)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FFB-448B-8268-F81C09E9F9F2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('03-05-19'!$M$294,'03-05-19'!$M$197,'03-05-19'!$M$100)</c:f>
              <c:numCache>
                <c:formatCode>General</c:formatCode>
                <c:ptCount val="3"/>
                <c:pt idx="0">
                  <c:v>140</c:v>
                </c:pt>
                <c:pt idx="1">
                  <c:v>250</c:v>
                </c:pt>
                <c:pt idx="2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FFB-448B-8268-F81C09E9F9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03-05-19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('03-05-19'!$M$248,'03-05-19'!$M$151,'03-05-19'!$M$54)</c:f>
              <c:numCache>
                <c:formatCode>General</c:formatCode>
                <c:ptCount val="3"/>
                <c:pt idx="0">
                  <c:v>1800</c:v>
                </c:pt>
                <c:pt idx="1">
                  <c:v>1800</c:v>
                </c:pt>
                <c:pt idx="2">
                  <c:v>1700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6F-4E59-8A57-78DDB8878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03-05-19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('03-05-19'!$M$219,'03-05-19'!$M$122,'03-05-19'!$M$25)</c:f>
              <c:numCache>
                <c:formatCode>General</c:formatCode>
                <c:ptCount val="3"/>
                <c:pt idx="0">
                  <c:v>180</c:v>
                </c:pt>
                <c:pt idx="1">
                  <c:v>180</c:v>
                </c:pt>
                <c:pt idx="2">
                  <c:v>190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6-409C-8BC2-45849A28A7F2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('03-05-19'!$M$261,'03-05-19'!$M$164,'03-05-19'!$M$67)</c:f>
              <c:numCache>
                <c:formatCode>General</c:formatCode>
                <c:ptCount val="3"/>
                <c:pt idx="0">
                  <c:v>34</c:v>
                </c:pt>
                <c:pt idx="1">
                  <c:v>52</c:v>
                </c:pt>
                <c:pt idx="2">
                  <c:v>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6-409C-8BC2-45849A28A7F2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('03-05-19'!$M$247,'03-05-19'!$M$150,'03-05-19'!$M$53)</c:f>
              <c:numCache>
                <c:formatCode>General</c:formatCode>
                <c:ptCount val="3"/>
                <c:pt idx="0">
                  <c:v>120</c:v>
                </c:pt>
                <c:pt idx="1">
                  <c:v>120</c:v>
                </c:pt>
                <c:pt idx="2">
                  <c:v>110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BD6-409C-8BC2-45849A28A7F2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('03-05-19'!$M$249,'03-05-19'!$M$152,'03-05-19'!$M$55)</c:f>
              <c:numCache>
                <c:formatCode>General</c:formatCode>
                <c:ptCount val="3"/>
                <c:pt idx="0">
                  <c:v>500</c:v>
                </c:pt>
                <c:pt idx="1">
                  <c:v>540</c:v>
                </c:pt>
                <c:pt idx="2">
                  <c:v>460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BD6-409C-8BC2-45849A28A7F2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('03-05-19'!$M$296,'03-05-19'!$M$199,'03-05-19'!$M$102)</c:f>
              <c:numCache>
                <c:formatCode>General</c:formatCode>
                <c:ptCount val="3"/>
                <c:pt idx="0">
                  <c:v>110</c:v>
                </c:pt>
                <c:pt idx="1">
                  <c:v>100</c:v>
                </c:pt>
                <c:pt idx="2">
                  <c:v>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BD6-409C-8BC2-45849A28A7F2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('03-05-19'!$M$297,'03-05-19'!$M$200,'03-05-19'!$M$103)</c:f>
              <c:numCache>
                <c:formatCode>General</c:formatCode>
                <c:ptCount val="3"/>
                <c:pt idx="0">
                  <c:v>200</c:v>
                </c:pt>
                <c:pt idx="1">
                  <c:v>200</c:v>
                </c:pt>
                <c:pt idx="2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BD6-409C-8BC2-45849A28A7F2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('03-05-19'!$M$236,'03-05-19'!$M$139,'03-05-19'!$M$42)</c:f>
              <c:numCache>
                <c:formatCode>General</c:formatCode>
                <c:ptCount val="3"/>
                <c:pt idx="0">
                  <c:v>46</c:v>
                </c:pt>
                <c:pt idx="1">
                  <c:v>44</c:v>
                </c:pt>
                <c:pt idx="2">
                  <c:v>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DBD6-409C-8BC2-45849A28A7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Pathogens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03-26-19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9000914311583136E-2"/>
          <c:w val="0.89799428780483748"/>
          <c:h val="0.85251480192882867"/>
        </c:manualLayout>
      </c:layout>
      <c:barChart>
        <c:barDir val="col"/>
        <c:grouping val="clustered"/>
        <c:varyColors val="0"/>
        <c:ser>
          <c:idx val="0"/>
          <c:order val="0"/>
          <c:tx>
            <c:v>Cryptosporidium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('03-26-19'!$M$2,'03-26-19'!$M$4,'03-26-19'!$M$6)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0-57C0-43ED-9375-0760FFBC427A}"/>
            </c:ext>
          </c:extLst>
        </c:ser>
        <c:ser>
          <c:idx val="1"/>
          <c:order val="1"/>
          <c:tx>
            <c:v>Giardia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('03-26-19'!$M$3,'03-26-19'!$M$5,'03-26-19'!$M$7)</c:f>
              <c:numCache>
                <c:formatCode>General</c:formatCode>
                <c:ptCount val="3"/>
              </c:numCache>
            </c:numRef>
          </c:val>
          <c:extLst>
            <c:ext xmlns:c16="http://schemas.microsoft.com/office/drawing/2014/chart" uri="{C3380CC4-5D6E-409C-BE32-E72D297353CC}">
              <c16:uniqueId val="{00000001-57C0-43ED-9375-0760FFBC42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1104"/>
        <c:axId val="962301664"/>
      </c:barChart>
      <c:catAx>
        <c:axId val="9623011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664"/>
        <c:crosses val="autoZero"/>
        <c:auto val="1"/>
        <c:lblAlgn val="ctr"/>
        <c:lblOffset val="100"/>
        <c:noMultiLvlLbl val="0"/>
      </c:catAx>
      <c:valAx>
        <c:axId val="962301664"/>
        <c:scaling>
          <c:logBase val="10"/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CYSTS/100L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11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79854950153406123"/>
          <c:y val="8.4503722100144466E-2"/>
          <c:w val="0.13030546802029894"/>
          <c:h val="8.9079571812244393E-2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Biodegradation/Good Sorption </a:t>
            </a:r>
            <a:r>
              <a:rPr lang="en-US" sz="1400" b="0" i="0" u="none" strike="noStrike" baseline="0">
                <a:effectLst/>
              </a:rPr>
              <a:t>03-26-19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Tris(2-carboxyethyl)phosphine hydrochloride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('03-26-19'!$M$296,'03-26-19'!$M$199,'03-26-19'!$M$102)</c:f>
              <c:numCache>
                <c:formatCode>General</c:formatCode>
                <c:ptCount val="3"/>
                <c:pt idx="0">
                  <c:v>100</c:v>
                </c:pt>
                <c:pt idx="1">
                  <c:v>120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A7C-438A-8898-0A5EADE15564}"/>
            </c:ext>
          </c:extLst>
        </c:ser>
        <c:ser>
          <c:idx val="1"/>
          <c:order val="1"/>
          <c:tx>
            <c:v>Tris(1,3-dichloro-2-propyl) phosphate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('03-26-19'!$M$297,'03-26-19'!$M$200,'03-26-19'!$M$103)</c:f>
              <c:numCache>
                <c:formatCode>General</c:formatCode>
                <c:ptCount val="3"/>
                <c:pt idx="0">
                  <c:v>200</c:v>
                </c:pt>
                <c:pt idx="1">
                  <c:v>230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A7C-438A-8898-0A5EADE15564}"/>
            </c:ext>
          </c:extLst>
        </c:ser>
        <c:ser>
          <c:idx val="2"/>
          <c:order val="2"/>
          <c:tx>
            <c:v>Carbamazepine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('03-26-19'!$M$219,'03-26-19'!$M$122,'03-26-19'!$M$25)</c:f>
              <c:numCache>
                <c:formatCode>General</c:formatCode>
                <c:ptCount val="3"/>
                <c:pt idx="0">
                  <c:v>190</c:v>
                </c:pt>
                <c:pt idx="1">
                  <c:v>190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A7C-438A-8898-0A5EADE155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5024"/>
        <c:axId val="962305584"/>
      </c:barChart>
      <c:catAx>
        <c:axId val="962305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584"/>
        <c:crosses val="autoZero"/>
        <c:auto val="1"/>
        <c:lblAlgn val="ctr"/>
        <c:lblOffset val="100"/>
        <c:noMultiLvlLbl val="0"/>
      </c:catAx>
      <c:valAx>
        <c:axId val="96230558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502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2548837282351322"/>
          <c:y val="9.4597391350790469E-2"/>
          <c:w val="0.31288495880992701"/>
          <c:h val="0.131600623868237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</a:t>
            </a: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 Biodegradation/Poor Sorption </a:t>
            </a:r>
            <a:r>
              <a:rPr lang="en-US" sz="1400" b="0" i="0" u="none" strike="noStrike" baseline="0">
                <a:effectLst/>
              </a:rPr>
              <a:t>03-26-19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Meprobamate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('03-26-19'!$M$261,'03-26-19'!$M$164,'03-26-19'!$M$67)</c:f>
              <c:numCache>
                <c:formatCode>General</c:formatCode>
                <c:ptCount val="3"/>
                <c:pt idx="0">
                  <c:v>27</c:v>
                </c:pt>
                <c:pt idx="1">
                  <c:v>42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5A-4DAB-BC86-985ADB5DF3B6}"/>
            </c:ext>
          </c:extLst>
        </c:ser>
        <c:ser>
          <c:idx val="1"/>
          <c:order val="1"/>
          <c:tx>
            <c:v>Dilantin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('03-26-19'!$M$236,'03-26-19'!$M$139,'03-26-19'!$M$42)</c:f>
              <c:numCache>
                <c:formatCode>General</c:formatCode>
                <c:ptCount val="3"/>
                <c:pt idx="0">
                  <c:v>33</c:v>
                </c:pt>
                <c:pt idx="1">
                  <c:v>34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55A-4DAB-BC86-985ADB5DF3B6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('03-26-19'!$M$286,'03-26-19'!$M$189,'03-26-19'!$M$92)</c:f>
              <c:numCache>
                <c:formatCode>General</c:formatCode>
                <c:ptCount val="3"/>
                <c:pt idx="0">
                  <c:v>830</c:v>
                </c:pt>
                <c:pt idx="1">
                  <c:v>1100</c:v>
                </c:pt>
                <c:pt idx="2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55A-4DAB-BC86-985ADB5DF3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08944"/>
        <c:axId val="962309504"/>
      </c:barChart>
      <c:catAx>
        <c:axId val="9623089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9504"/>
        <c:crosses val="autoZero"/>
        <c:auto val="1"/>
        <c:lblAlgn val="ctr"/>
        <c:lblOffset val="100"/>
        <c:noMultiLvlLbl val="0"/>
      </c:catAx>
      <c:valAx>
        <c:axId val="9623095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0894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13270414191890217"/>
          <c:y val="9.4597391350790469E-2"/>
          <c:w val="0.17795594320509303"/>
          <c:h val="0.1174694869173330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Biodegradation/Poor Sorption </a:t>
            </a:r>
            <a:r>
              <a:rPr lang="en-US" sz="1400" b="0" i="0" u="none" strike="noStrike" baseline="0">
                <a:effectLst/>
              </a:rPr>
              <a:t>03-26-19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('03-26-19'!$M$277,'03-26-19'!$M$180,'03-26-19'!$M$83)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A5-4931-A9EA-3A538A46C11A}"/>
            </c:ext>
          </c:extLst>
        </c:ser>
        <c:ser>
          <c:idx val="1"/>
          <c:order val="1"/>
          <c:tx>
            <c:v>Gemfibrozil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('03-26-19'!$M$248,'03-26-19'!$M$151,'03-26-19'!$M$54)</c:f>
              <c:numCache>
                <c:formatCode>General</c:formatCode>
                <c:ptCount val="3"/>
                <c:pt idx="0">
                  <c:v>4000</c:v>
                </c:pt>
                <c:pt idx="1">
                  <c:v>3800</c:v>
                </c:pt>
                <c:pt idx="2">
                  <c:v>3800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A5-4931-A9EA-3A538A46C11A}"/>
            </c:ext>
          </c:extLst>
        </c:ser>
        <c:ser>
          <c:idx val="2"/>
          <c:order val="2"/>
          <c:tx>
            <c:v>Ibuprofen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('03-26-19'!$M$249,'03-26-19'!$M$152,'03-26-19'!$M$55)</c:f>
              <c:numCache>
                <c:formatCode>General</c:formatCode>
                <c:ptCount val="3"/>
                <c:pt idx="0">
                  <c:v>250</c:v>
                </c:pt>
                <c:pt idx="1">
                  <c:v>10</c:v>
                </c:pt>
                <c:pt idx="2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A5-4931-A9EA-3A538A46C1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2864"/>
        <c:axId val="962313424"/>
      </c:barChart>
      <c:catAx>
        <c:axId val="962312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3424"/>
        <c:crosses val="autoZero"/>
        <c:auto val="1"/>
        <c:lblAlgn val="ctr"/>
        <c:lblOffset val="100"/>
        <c:noMultiLvlLbl val="0"/>
      </c:catAx>
      <c:valAx>
        <c:axId val="962313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2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0495569653582104"/>
          <c:y val="7.4410052849498462E-2"/>
          <c:w val="0.34808383244597063"/>
          <c:h val="0.13361935771836661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Biodegradation/Good Sorption </a:t>
            </a:r>
            <a:r>
              <a:rPr lang="en-US" sz="1400" b="0" i="0" u="none" strike="noStrike" baseline="0">
                <a:effectLst/>
              </a:rPr>
              <a:t>03-26-19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5655226962908704"/>
        </c:manualLayout>
      </c:layout>
      <c:barChart>
        <c:barDir val="col"/>
        <c:grouping val="clustered"/>
        <c:varyColors val="0"/>
        <c:ser>
          <c:idx val="0"/>
          <c:order val="0"/>
          <c:tx>
            <c:v>Acetaminophen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('03-26-19'!$M$203,'03-26-19'!$M$106,'03-26-19'!$M$9)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D8-449B-9E2C-9D1EA4B8C0C8}"/>
            </c:ext>
          </c:extLst>
        </c:ser>
        <c:ser>
          <c:idx val="1"/>
          <c:order val="1"/>
          <c:tx>
            <c:v>Bisphenol-A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('03-26-19'!$M$213,'03-26-19'!$M$116,'03-26-19'!$M$19)</c:f>
              <c:numCache>
                <c:formatCode>General</c:formatCode>
                <c:ptCount val="3"/>
                <c:pt idx="0">
                  <c:v>160</c:v>
                </c:pt>
                <c:pt idx="1">
                  <c:v>10</c:v>
                </c:pt>
                <c:pt idx="2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D8-449B-9E2C-9D1EA4B8C0C8}"/>
            </c:ext>
          </c:extLst>
        </c:ser>
        <c:ser>
          <c:idx val="2"/>
          <c:order val="2"/>
          <c:tx>
            <c:v>Triclosan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('03-26-19'!$M$294,'03-26-19'!$M$197,'03-26-19'!$M$100)</c:f>
              <c:numCache>
                <c:formatCode>General</c:formatCode>
                <c:ptCount val="3"/>
                <c:pt idx="0">
                  <c:v>250</c:v>
                </c:pt>
                <c:pt idx="1">
                  <c:v>10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D8-449B-9E2C-9D1EA4B8C0C8}"/>
            </c:ext>
          </c:extLst>
        </c:ser>
        <c:ser>
          <c:idx val="3"/>
          <c:order val="3"/>
          <c:tx>
            <c:v>Caffeine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('03-26-19'!$M$217,'03-26-19'!$M$120,'03-26-19'!$M$23)</c:f>
              <c:numCache>
                <c:formatCode>General</c:formatCode>
                <c:ptCount val="3"/>
                <c:pt idx="0">
                  <c:v>1000</c:v>
                </c:pt>
                <c:pt idx="1">
                  <c:v>980</c:v>
                </c:pt>
                <c:pt idx="2">
                  <c:v>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DD8-449B-9E2C-9D1EA4B8C0C8}"/>
            </c:ext>
          </c:extLst>
        </c:ser>
        <c:ser>
          <c:idx val="4"/>
          <c:order val="4"/>
          <c:tx>
            <c:v>Fluoxetine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('03-26-19'!$M$247,'03-26-19'!$M$150,'03-26-19'!$M$53)</c:f>
              <c:numCache>
                <c:formatCode>General</c:formatCode>
                <c:ptCount val="3"/>
                <c:pt idx="0">
                  <c:v>140</c:v>
                </c:pt>
                <c:pt idx="1">
                  <c:v>130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DD8-449B-9E2C-9D1EA4B8C0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17904"/>
        <c:axId val="962318464"/>
      </c:barChart>
      <c:catAx>
        <c:axId val="9623179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layout>
            <c:manualLayout>
              <c:xMode val="edge"/>
              <c:yMode val="edge"/>
              <c:x val="0.481294362359932"/>
              <c:y val="0.9472709897454678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8464"/>
        <c:crosses val="autoZero"/>
        <c:auto val="1"/>
        <c:lblAlgn val="ctr"/>
        <c:lblOffset val="100"/>
        <c:noMultiLvlLbl val="0"/>
      </c:catAx>
      <c:valAx>
        <c:axId val="9623184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2.040171984837693E-2"/>
              <c:y val="0.4466701382530672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179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egendEntry>
        <c:idx val="0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1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2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3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egendEntry>
        <c:idx val="4"/>
        <c:txPr>
          <a:bodyPr rot="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</c:legendEntry>
      <c:layout>
        <c:manualLayout>
          <c:xMode val="edge"/>
          <c:yMode val="edge"/>
          <c:x val="0.65775400698988651"/>
          <c:y val="8.6522455950273663E-2"/>
          <c:w val="0.12545095669799458"/>
          <c:h val="0.2287551310809986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Good Chlorine Oxidation </a:t>
            </a:r>
            <a:r>
              <a:rPr lang="en-US" sz="1400" b="0" i="0" u="none" strike="noStrike" baseline="0">
                <a:effectLst/>
              </a:rPr>
              <a:t>03-26-19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Salicylic Acid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('03-26-19'!$M$277,'03-26-19'!$M$180,'03-26-19'!$M$83)</c:f>
              <c:numCache>
                <c:formatCode>General</c:formatCode>
                <c:ptCount val="3"/>
                <c:pt idx="0">
                  <c:v>100</c:v>
                </c:pt>
                <c:pt idx="1">
                  <c:v>100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305-4EA9-9EAC-202E5DE2B099}"/>
            </c:ext>
          </c:extLst>
        </c:ser>
        <c:ser>
          <c:idx val="1"/>
          <c:order val="1"/>
          <c:tx>
            <c:v>Caffeine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('03-26-19'!$M$217,'03-26-19'!$M$120,'03-26-19'!$M$23)</c:f>
              <c:numCache>
                <c:formatCode>General</c:formatCode>
                <c:ptCount val="3"/>
                <c:pt idx="0">
                  <c:v>1000</c:v>
                </c:pt>
                <c:pt idx="1">
                  <c:v>980</c:v>
                </c:pt>
                <c:pt idx="2">
                  <c:v>840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305-4EA9-9EAC-202E5DE2B099}"/>
            </c:ext>
          </c:extLst>
        </c:ser>
        <c:ser>
          <c:idx val="2"/>
          <c:order val="2"/>
          <c:tx>
            <c:v>Sulfamethoxazole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('03-26-19'!$M$286,'03-26-19'!$M$189,'03-26-19'!$M$92)</c:f>
              <c:numCache>
                <c:formatCode>General</c:formatCode>
                <c:ptCount val="3"/>
                <c:pt idx="0">
                  <c:v>830</c:v>
                </c:pt>
                <c:pt idx="1">
                  <c:v>1100</c:v>
                </c:pt>
                <c:pt idx="2">
                  <c:v>900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305-4EA9-9EAC-202E5DE2B099}"/>
            </c:ext>
          </c:extLst>
        </c:ser>
        <c:ser>
          <c:idx val="3"/>
          <c:order val="3"/>
          <c:tx>
            <c:v>Acetaminophen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('03-26-19'!$M$203,'03-26-19'!$M$106,'03-26-19'!$M$9)</c:f>
              <c:numCache>
                <c:formatCode>General</c:formatCode>
                <c:ptCount val="3"/>
                <c:pt idx="0">
                  <c:v>5</c:v>
                </c:pt>
                <c:pt idx="1">
                  <c:v>5</c:v>
                </c:pt>
                <c:pt idx="2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305-4EA9-9EAC-202E5DE2B099}"/>
            </c:ext>
          </c:extLst>
        </c:ser>
        <c:ser>
          <c:idx val="4"/>
          <c:order val="4"/>
          <c:tx>
            <c:v>Triclosan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('03-26-19'!$M$294,'03-26-19'!$M$197,'03-26-19'!$M$100)</c:f>
              <c:numCache>
                <c:formatCode>General</c:formatCode>
                <c:ptCount val="3"/>
                <c:pt idx="0">
                  <c:v>250</c:v>
                </c:pt>
                <c:pt idx="1">
                  <c:v>10</c:v>
                </c:pt>
                <c:pt idx="2">
                  <c:v>230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305-4EA9-9EAC-202E5DE2B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3504"/>
        <c:axId val="962324064"/>
      </c:barChart>
      <c:catAx>
        <c:axId val="962323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4064"/>
        <c:crosses val="autoZero"/>
        <c:auto val="1"/>
        <c:lblAlgn val="ctr"/>
        <c:lblOffset val="100"/>
        <c:noMultiLvlLbl val="0"/>
      </c:catAx>
      <c:valAx>
        <c:axId val="9623240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350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Moderate Chlorine Oxidation </a:t>
            </a:r>
            <a:r>
              <a:rPr lang="en-US" sz="1400" b="0" i="0" u="none" strike="noStrike" baseline="0">
                <a:effectLst/>
              </a:rPr>
              <a:t>03-26-19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4"/>
          <c:order val="0"/>
          <c:tx>
            <c:v>Gemfibrozil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('03-26-19'!$M$248,'03-26-19'!$M$151,'03-26-19'!$M$54)</c:f>
              <c:numCache>
                <c:formatCode>General</c:formatCode>
                <c:ptCount val="3"/>
                <c:pt idx="0">
                  <c:v>4000</c:v>
                </c:pt>
                <c:pt idx="1">
                  <c:v>3800</c:v>
                </c:pt>
                <c:pt idx="2">
                  <c:v>3800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6-4171-84B9-160C18265C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2326864"/>
        <c:axId val="962327424"/>
      </c:barChart>
      <c:catAx>
        <c:axId val="96232686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7424"/>
        <c:crosses val="autoZero"/>
        <c:auto val="1"/>
        <c:lblAlgn val="ctr"/>
        <c:lblOffset val="100"/>
        <c:noMultiLvlLbl val="0"/>
      </c:catAx>
      <c:valAx>
        <c:axId val="96232742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2326864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66508710566406237"/>
          <c:y val="7.4410052849498462E-2"/>
          <c:w val="0.14011715404634612"/>
          <c:h val="0.1722305832773810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r>
              <a:rPr lang="en-US" baseline="0">
                <a:solidFill>
                  <a:sysClr val="windowText" lastClr="000000"/>
                </a:solidFill>
                <a:latin typeface="Arial" panose="020B0604020202020204" pitchFamily="34" charset="0"/>
                <a:cs typeface="Arial" panose="020B0604020202020204" pitchFamily="34" charset="0"/>
              </a:rPr>
              <a:t>Poor Chlorine Oxidation </a:t>
            </a:r>
            <a:r>
              <a:rPr lang="en-US" sz="1400" b="0" i="0" u="none" strike="noStrike" baseline="0">
                <a:effectLst/>
              </a:rPr>
              <a:t>03-26-19</a:t>
            </a:r>
            <a:endParaRPr lang="en-US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3885567630339761E-2"/>
          <c:y val="5.4963446611324747E-2"/>
          <c:w val="0.89799428780483748"/>
          <c:h val="0.87614977813603601"/>
        </c:manualLayout>
      </c:layout>
      <c:barChart>
        <c:barDir val="col"/>
        <c:grouping val="clustered"/>
        <c:varyColors val="0"/>
        <c:ser>
          <c:idx val="0"/>
          <c:order val="0"/>
          <c:tx>
            <c:v>Carbamazepine</c:v>
          </c:tx>
          <c:spPr>
            <a:solidFill>
              <a:srgbClr val="395173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('03-26-19'!$M$219,'03-26-19'!$M$122,'03-26-19'!$M$25)</c:f>
              <c:numCache>
                <c:formatCode>General</c:formatCode>
                <c:ptCount val="3"/>
                <c:pt idx="0">
                  <c:v>190</c:v>
                </c:pt>
                <c:pt idx="1">
                  <c:v>190</c:v>
                </c:pt>
                <c:pt idx="2">
                  <c:v>180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44A-48CB-BD6A-605DF6178563}"/>
            </c:ext>
          </c:extLst>
        </c:ser>
        <c:ser>
          <c:idx val="1"/>
          <c:order val="1"/>
          <c:tx>
            <c:v>Meprobamate</c:v>
          </c:tx>
          <c:spPr>
            <a:solidFill>
              <a:srgbClr val="F26531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('03-26-19'!$M$261,'03-26-19'!$M$164,'03-26-19'!$M$67)</c:f>
              <c:numCache>
                <c:formatCode>General</c:formatCode>
                <c:ptCount val="3"/>
                <c:pt idx="0">
                  <c:v>27</c:v>
                </c:pt>
                <c:pt idx="1">
                  <c:v>42</c:v>
                </c:pt>
                <c:pt idx="2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44A-48CB-BD6A-605DF6178563}"/>
            </c:ext>
          </c:extLst>
        </c:ser>
        <c:ser>
          <c:idx val="2"/>
          <c:order val="2"/>
          <c:tx>
            <c:v>Fluoxetine</c:v>
          </c:tx>
          <c:spPr>
            <a:solidFill>
              <a:srgbClr val="808285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('03-26-19'!$M$247,'03-26-19'!$M$150,'03-26-19'!$M$53)</c:f>
              <c:numCache>
                <c:formatCode>General</c:formatCode>
                <c:ptCount val="3"/>
                <c:pt idx="0">
                  <c:v>140</c:v>
                </c:pt>
                <c:pt idx="1">
                  <c:v>130</c:v>
                </c:pt>
                <c:pt idx="2">
                  <c:v>120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44A-48CB-BD6A-605DF6178563}"/>
            </c:ext>
          </c:extLst>
        </c:ser>
        <c:ser>
          <c:idx val="3"/>
          <c:order val="3"/>
          <c:tx>
            <c:v>Ibuprofen</c:v>
          </c:tx>
          <c:spPr>
            <a:solidFill>
              <a:srgbClr val="E7BB68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('03-26-19'!$M$249,'03-26-19'!$M$152,'03-26-19'!$M$55)</c:f>
              <c:numCache>
                <c:formatCode>General</c:formatCode>
                <c:ptCount val="3"/>
                <c:pt idx="0">
                  <c:v>250</c:v>
                </c:pt>
                <c:pt idx="1">
                  <c:v>10</c:v>
                </c:pt>
                <c:pt idx="2">
                  <c:v>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44A-48CB-BD6A-605DF6178563}"/>
            </c:ext>
          </c:extLst>
        </c:ser>
        <c:ser>
          <c:idx val="4"/>
          <c:order val="4"/>
          <c:tx>
            <c:v>Tris(2-carboxyethyl)phosphine hydrochloride</c:v>
          </c:tx>
          <c:spPr>
            <a:solidFill>
              <a:srgbClr val="75AAAF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('03-26-19'!$M$296,'03-26-19'!$M$199,'03-26-19'!$M$102)</c:f>
              <c:numCache>
                <c:formatCode>General</c:formatCode>
                <c:ptCount val="3"/>
                <c:pt idx="0">
                  <c:v>100</c:v>
                </c:pt>
                <c:pt idx="1">
                  <c:v>120</c:v>
                </c:pt>
                <c:pt idx="2">
                  <c:v>100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44A-48CB-BD6A-605DF6178563}"/>
            </c:ext>
          </c:extLst>
        </c:ser>
        <c:ser>
          <c:idx val="5"/>
          <c:order val="5"/>
          <c:tx>
            <c:v>Tris(1,2-dichloro-2-propyl) phosphate</c:v>
          </c:tx>
          <c:spPr>
            <a:solidFill>
              <a:srgbClr val="667249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('03-26-19'!$M$297,'03-26-19'!$M$200,'03-26-19'!$M$103)</c:f>
              <c:numCache>
                <c:formatCode>General</c:formatCode>
                <c:ptCount val="3"/>
                <c:pt idx="0">
                  <c:v>200</c:v>
                </c:pt>
                <c:pt idx="1">
                  <c:v>230</c:v>
                </c:pt>
                <c:pt idx="2">
                  <c:v>200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44A-48CB-BD6A-605DF6178563}"/>
            </c:ext>
          </c:extLst>
        </c:ser>
        <c:ser>
          <c:idx val="6"/>
          <c:order val="6"/>
          <c:tx>
            <c:v>Dilantin</c:v>
          </c:tx>
          <c:spPr>
            <a:solidFill>
              <a:srgbClr val="AA4630"/>
            </a:solidFill>
            <a:ln>
              <a:noFill/>
            </a:ln>
            <a:effectLst/>
          </c:spPr>
          <c:invertIfNegative val="0"/>
          <c:cat>
            <c:strLit>
              <c:ptCount val="3"/>
              <c:pt idx="0">
                <c:v>DBF-I</c:v>
              </c:pt>
              <c:pt idx="1">
                <c:v>DBF-E</c:v>
              </c:pt>
              <c:pt idx="2">
                <c:v>Final</c:v>
              </c:pt>
            </c:strLit>
          </c:cat>
          <c:val>
            <c:numRef>
              <c:f>('03-26-19'!$M$236,'03-26-19'!$M$139,'03-26-19'!$M$42)</c:f>
              <c:numCache>
                <c:formatCode>General</c:formatCode>
                <c:ptCount val="3"/>
                <c:pt idx="0">
                  <c:v>33</c:v>
                </c:pt>
                <c:pt idx="1">
                  <c:v>34</c:v>
                </c:pt>
                <c:pt idx="2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44A-48CB-BD6A-605DF61785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965351792"/>
        <c:axId val="965352352"/>
      </c:barChart>
      <c:catAx>
        <c:axId val="9653517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ea typeface="+mn-ea"/>
                    <a:cs typeface="Arial" panose="020B0604020202020204" pitchFamily="34" charset="0"/>
                  </a:defRPr>
                </a:pPr>
                <a:r>
                  <a:rPr lang="en-US" b="1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Sample</a:t>
                </a:r>
                <a:r>
                  <a:rPr lang="en-US" b="1" baseline="0">
                    <a:solidFill>
                      <a:sysClr val="windowText" lastClr="000000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 Point</a:t>
                </a:r>
                <a:endParaRPr lang="en-US" b="1">
                  <a:solidFill>
                    <a:sysClr val="windowText" lastClr="000000"/>
                  </a:solidFill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ysClr val="windowText" lastClr="000000"/>
                  </a:solidFill>
                  <a:latin typeface="Arial" panose="020B0604020202020204" pitchFamily="34" charset="0"/>
                  <a:ea typeface="+mn-ea"/>
                  <a:cs typeface="Arial" panose="020B0604020202020204" pitchFamily="34" charset="0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rgbClr val="808285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2352"/>
        <c:crosses val="autoZero"/>
        <c:auto val="1"/>
        <c:lblAlgn val="ctr"/>
        <c:lblOffset val="100"/>
        <c:noMultiLvlLbl val="0"/>
      </c:catAx>
      <c:valAx>
        <c:axId val="9653523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808285"/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b="1">
                    <a:solidFill>
                      <a:schemeClr val="tx1"/>
                    </a:solidFill>
                    <a:latin typeface="Arial" panose="020B0604020202020204" pitchFamily="34" charset="0"/>
                    <a:cs typeface="Arial" panose="020B0604020202020204" pitchFamily="34" charset="0"/>
                  </a:rPr>
                  <a:t>ng/L</a:t>
                </a:r>
              </a:p>
            </c:rich>
          </c:tx>
          <c:layout>
            <c:manualLayout>
              <c:xMode val="edge"/>
              <c:yMode val="edge"/>
              <c:x val="1.3068621174201165E-2"/>
              <c:y val="0.4830073475553927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6350">
            <a:solidFill>
              <a:srgbClr val="808285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ysClr val="windowText" lastClr="000000"/>
                </a:solidFill>
                <a:latin typeface="Arial" panose="020B060402020202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965351792"/>
        <c:crosses val="autoZero"/>
        <c:crossBetween val="between"/>
      </c:valAx>
      <c:spPr>
        <a:noFill/>
        <a:ln>
          <a:solidFill>
            <a:schemeClr val="tx1"/>
          </a:solidFill>
        </a:ln>
        <a:effectLst/>
      </c:spPr>
    </c:plotArea>
    <c:legend>
      <c:legendPos val="r"/>
      <c:layout>
        <c:manualLayout>
          <c:xMode val="edge"/>
          <c:yMode val="edge"/>
          <c:x val="0.48049606795239025"/>
          <c:y val="6.0161960413208662E-2"/>
          <c:w val="0.31254117451905333"/>
          <c:h val="0.23376932018996663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ysClr val="windowText" lastClr="000000"/>
              </a:solidFill>
              <a:latin typeface="Arial" panose="020B0604020202020204" pitchFamily="34" charset="0"/>
              <a:ea typeface="+mn-ea"/>
              <a:cs typeface="Arial" panose="020B0604020202020204" pitchFamily="34" charset="0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26" Type="http://schemas.openxmlformats.org/officeDocument/2006/relationships/chart" Target="../charts/chart26.xml"/><Relationship Id="rId21" Type="http://schemas.openxmlformats.org/officeDocument/2006/relationships/chart" Target="../charts/chart21.xml"/><Relationship Id="rId34" Type="http://schemas.openxmlformats.org/officeDocument/2006/relationships/chart" Target="../charts/chart34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5" Type="http://schemas.openxmlformats.org/officeDocument/2006/relationships/chart" Target="../charts/chart25.xml"/><Relationship Id="rId33" Type="http://schemas.openxmlformats.org/officeDocument/2006/relationships/chart" Target="../charts/chart33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20" Type="http://schemas.openxmlformats.org/officeDocument/2006/relationships/chart" Target="../charts/chart20.xml"/><Relationship Id="rId29" Type="http://schemas.openxmlformats.org/officeDocument/2006/relationships/chart" Target="../charts/chart29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24" Type="http://schemas.openxmlformats.org/officeDocument/2006/relationships/chart" Target="../charts/chart24.xml"/><Relationship Id="rId32" Type="http://schemas.openxmlformats.org/officeDocument/2006/relationships/chart" Target="../charts/chart32.xml"/><Relationship Id="rId37" Type="http://schemas.openxmlformats.org/officeDocument/2006/relationships/chart" Target="../charts/chart37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23" Type="http://schemas.openxmlformats.org/officeDocument/2006/relationships/chart" Target="../charts/chart23.xml"/><Relationship Id="rId28" Type="http://schemas.openxmlformats.org/officeDocument/2006/relationships/chart" Target="../charts/chart28.xml"/><Relationship Id="rId36" Type="http://schemas.openxmlformats.org/officeDocument/2006/relationships/chart" Target="../charts/chart36.xml"/><Relationship Id="rId10" Type="http://schemas.openxmlformats.org/officeDocument/2006/relationships/chart" Target="../charts/chart10.xml"/><Relationship Id="rId19" Type="http://schemas.openxmlformats.org/officeDocument/2006/relationships/chart" Target="../charts/chart19.xml"/><Relationship Id="rId31" Type="http://schemas.openxmlformats.org/officeDocument/2006/relationships/chart" Target="../charts/chart31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Relationship Id="rId22" Type="http://schemas.openxmlformats.org/officeDocument/2006/relationships/chart" Target="../charts/chart22.xml"/><Relationship Id="rId27" Type="http://schemas.openxmlformats.org/officeDocument/2006/relationships/chart" Target="../charts/chart27.xml"/><Relationship Id="rId30" Type="http://schemas.openxmlformats.org/officeDocument/2006/relationships/chart" Target="../charts/chart30.xml"/><Relationship Id="rId35" Type="http://schemas.openxmlformats.org/officeDocument/2006/relationships/chart" Target="../charts/chart35.xml"/><Relationship Id="rId8" Type="http://schemas.openxmlformats.org/officeDocument/2006/relationships/chart" Target="../charts/chart8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2.xml"/><Relationship Id="rId3" Type="http://schemas.openxmlformats.org/officeDocument/2006/relationships/chart" Target="../charts/chart67.xml"/><Relationship Id="rId7" Type="http://schemas.openxmlformats.org/officeDocument/2006/relationships/chart" Target="../charts/chart71.xml"/><Relationship Id="rId2" Type="http://schemas.openxmlformats.org/officeDocument/2006/relationships/chart" Target="../charts/chart66.xml"/><Relationship Id="rId1" Type="http://schemas.openxmlformats.org/officeDocument/2006/relationships/chart" Target="../charts/chart65.xml"/><Relationship Id="rId6" Type="http://schemas.openxmlformats.org/officeDocument/2006/relationships/chart" Target="../charts/chart70.xml"/><Relationship Id="rId5" Type="http://schemas.openxmlformats.org/officeDocument/2006/relationships/chart" Target="../charts/chart69.xml"/><Relationship Id="rId4" Type="http://schemas.openxmlformats.org/officeDocument/2006/relationships/chart" Target="../charts/chart68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0.xml"/><Relationship Id="rId3" Type="http://schemas.openxmlformats.org/officeDocument/2006/relationships/chart" Target="../charts/chart75.xml"/><Relationship Id="rId7" Type="http://schemas.openxmlformats.org/officeDocument/2006/relationships/chart" Target="../charts/chart79.xml"/><Relationship Id="rId2" Type="http://schemas.openxmlformats.org/officeDocument/2006/relationships/chart" Target="../charts/chart74.xml"/><Relationship Id="rId1" Type="http://schemas.openxmlformats.org/officeDocument/2006/relationships/chart" Target="../charts/chart73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8.xml"/><Relationship Id="rId3" Type="http://schemas.openxmlformats.org/officeDocument/2006/relationships/chart" Target="../charts/chart83.xml"/><Relationship Id="rId7" Type="http://schemas.openxmlformats.org/officeDocument/2006/relationships/chart" Target="../charts/chart87.xml"/><Relationship Id="rId2" Type="http://schemas.openxmlformats.org/officeDocument/2006/relationships/chart" Target="../charts/chart82.xml"/><Relationship Id="rId1" Type="http://schemas.openxmlformats.org/officeDocument/2006/relationships/chart" Target="../charts/chart81.xml"/><Relationship Id="rId6" Type="http://schemas.openxmlformats.org/officeDocument/2006/relationships/chart" Target="../charts/chart86.xml"/><Relationship Id="rId5" Type="http://schemas.openxmlformats.org/officeDocument/2006/relationships/chart" Target="../charts/chart85.xml"/><Relationship Id="rId4" Type="http://schemas.openxmlformats.org/officeDocument/2006/relationships/chart" Target="../charts/chart84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6.xml"/><Relationship Id="rId3" Type="http://schemas.openxmlformats.org/officeDocument/2006/relationships/chart" Target="../charts/chart91.xml"/><Relationship Id="rId7" Type="http://schemas.openxmlformats.org/officeDocument/2006/relationships/chart" Target="../charts/chart95.xml"/><Relationship Id="rId2" Type="http://schemas.openxmlformats.org/officeDocument/2006/relationships/chart" Target="../charts/chart90.xml"/><Relationship Id="rId1" Type="http://schemas.openxmlformats.org/officeDocument/2006/relationships/chart" Target="../charts/chart89.xml"/><Relationship Id="rId6" Type="http://schemas.openxmlformats.org/officeDocument/2006/relationships/chart" Target="../charts/chart94.xml"/><Relationship Id="rId5" Type="http://schemas.openxmlformats.org/officeDocument/2006/relationships/chart" Target="../charts/chart93.xml"/><Relationship Id="rId4" Type="http://schemas.openxmlformats.org/officeDocument/2006/relationships/chart" Target="../charts/chart92.xm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04.xml"/><Relationship Id="rId3" Type="http://schemas.openxmlformats.org/officeDocument/2006/relationships/chart" Target="../charts/chart99.xml"/><Relationship Id="rId7" Type="http://schemas.openxmlformats.org/officeDocument/2006/relationships/chart" Target="../charts/chart103.xml"/><Relationship Id="rId2" Type="http://schemas.openxmlformats.org/officeDocument/2006/relationships/chart" Target="../charts/chart98.xml"/><Relationship Id="rId1" Type="http://schemas.openxmlformats.org/officeDocument/2006/relationships/chart" Target="../charts/chart97.xml"/><Relationship Id="rId6" Type="http://schemas.openxmlformats.org/officeDocument/2006/relationships/chart" Target="../charts/chart102.xml"/><Relationship Id="rId5" Type="http://schemas.openxmlformats.org/officeDocument/2006/relationships/chart" Target="../charts/chart101.xml"/><Relationship Id="rId4" Type="http://schemas.openxmlformats.org/officeDocument/2006/relationships/chart" Target="../charts/chart100.xml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12.xml"/><Relationship Id="rId3" Type="http://schemas.openxmlformats.org/officeDocument/2006/relationships/chart" Target="../charts/chart107.xml"/><Relationship Id="rId7" Type="http://schemas.openxmlformats.org/officeDocument/2006/relationships/chart" Target="../charts/chart111.xml"/><Relationship Id="rId2" Type="http://schemas.openxmlformats.org/officeDocument/2006/relationships/chart" Target="../charts/chart106.xml"/><Relationship Id="rId1" Type="http://schemas.openxmlformats.org/officeDocument/2006/relationships/chart" Target="../charts/chart105.xml"/><Relationship Id="rId6" Type="http://schemas.openxmlformats.org/officeDocument/2006/relationships/chart" Target="../charts/chart110.xml"/><Relationship Id="rId5" Type="http://schemas.openxmlformats.org/officeDocument/2006/relationships/chart" Target="../charts/chart109.xml"/><Relationship Id="rId4" Type="http://schemas.openxmlformats.org/officeDocument/2006/relationships/chart" Target="../charts/chart108.xml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0.xml"/><Relationship Id="rId3" Type="http://schemas.openxmlformats.org/officeDocument/2006/relationships/chart" Target="../charts/chart115.xml"/><Relationship Id="rId7" Type="http://schemas.openxmlformats.org/officeDocument/2006/relationships/chart" Target="../charts/chart119.xml"/><Relationship Id="rId2" Type="http://schemas.openxmlformats.org/officeDocument/2006/relationships/chart" Target="../charts/chart114.xml"/><Relationship Id="rId1" Type="http://schemas.openxmlformats.org/officeDocument/2006/relationships/chart" Target="../charts/chart113.xml"/><Relationship Id="rId6" Type="http://schemas.openxmlformats.org/officeDocument/2006/relationships/chart" Target="../charts/chart118.xml"/><Relationship Id="rId5" Type="http://schemas.openxmlformats.org/officeDocument/2006/relationships/chart" Target="../charts/chart117.xml"/><Relationship Id="rId4" Type="http://schemas.openxmlformats.org/officeDocument/2006/relationships/chart" Target="../charts/chart116.xml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28.xml"/><Relationship Id="rId3" Type="http://schemas.openxmlformats.org/officeDocument/2006/relationships/chart" Target="../charts/chart123.xml"/><Relationship Id="rId7" Type="http://schemas.openxmlformats.org/officeDocument/2006/relationships/chart" Target="../charts/chart127.xml"/><Relationship Id="rId2" Type="http://schemas.openxmlformats.org/officeDocument/2006/relationships/chart" Target="../charts/chart122.xml"/><Relationship Id="rId1" Type="http://schemas.openxmlformats.org/officeDocument/2006/relationships/chart" Target="../charts/chart121.xml"/><Relationship Id="rId6" Type="http://schemas.openxmlformats.org/officeDocument/2006/relationships/chart" Target="../charts/chart126.xml"/><Relationship Id="rId5" Type="http://schemas.openxmlformats.org/officeDocument/2006/relationships/chart" Target="../charts/chart125.xml"/><Relationship Id="rId4" Type="http://schemas.openxmlformats.org/officeDocument/2006/relationships/chart" Target="../charts/chart124.xml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6.xml"/><Relationship Id="rId3" Type="http://schemas.openxmlformats.org/officeDocument/2006/relationships/chart" Target="../charts/chart131.xml"/><Relationship Id="rId7" Type="http://schemas.openxmlformats.org/officeDocument/2006/relationships/chart" Target="../charts/chart135.xml"/><Relationship Id="rId2" Type="http://schemas.openxmlformats.org/officeDocument/2006/relationships/chart" Target="../charts/chart130.xml"/><Relationship Id="rId1" Type="http://schemas.openxmlformats.org/officeDocument/2006/relationships/chart" Target="../charts/chart129.xml"/><Relationship Id="rId6" Type="http://schemas.openxmlformats.org/officeDocument/2006/relationships/chart" Target="../charts/chart134.xml"/><Relationship Id="rId5" Type="http://schemas.openxmlformats.org/officeDocument/2006/relationships/chart" Target="../charts/chart133.xml"/><Relationship Id="rId4" Type="http://schemas.openxmlformats.org/officeDocument/2006/relationships/chart" Target="../charts/chart132.xml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44.xml"/><Relationship Id="rId3" Type="http://schemas.openxmlformats.org/officeDocument/2006/relationships/chart" Target="../charts/chart139.xml"/><Relationship Id="rId7" Type="http://schemas.openxmlformats.org/officeDocument/2006/relationships/chart" Target="../charts/chart143.xml"/><Relationship Id="rId2" Type="http://schemas.openxmlformats.org/officeDocument/2006/relationships/chart" Target="../charts/chart138.xml"/><Relationship Id="rId1" Type="http://schemas.openxmlformats.org/officeDocument/2006/relationships/chart" Target="../charts/chart137.xml"/><Relationship Id="rId6" Type="http://schemas.openxmlformats.org/officeDocument/2006/relationships/chart" Target="../charts/chart142.xml"/><Relationship Id="rId5" Type="http://schemas.openxmlformats.org/officeDocument/2006/relationships/chart" Target="../charts/chart141.xml"/><Relationship Id="rId4" Type="http://schemas.openxmlformats.org/officeDocument/2006/relationships/chart" Target="../charts/chart140.xml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52.xml"/><Relationship Id="rId3" Type="http://schemas.openxmlformats.org/officeDocument/2006/relationships/chart" Target="../charts/chart147.xml"/><Relationship Id="rId7" Type="http://schemas.openxmlformats.org/officeDocument/2006/relationships/chart" Target="../charts/chart151.xml"/><Relationship Id="rId2" Type="http://schemas.openxmlformats.org/officeDocument/2006/relationships/chart" Target="../charts/chart146.xml"/><Relationship Id="rId1" Type="http://schemas.openxmlformats.org/officeDocument/2006/relationships/chart" Target="../charts/chart145.xml"/><Relationship Id="rId6" Type="http://schemas.openxmlformats.org/officeDocument/2006/relationships/chart" Target="../charts/chart150.xml"/><Relationship Id="rId5" Type="http://schemas.openxmlformats.org/officeDocument/2006/relationships/chart" Target="../charts/chart149.xml"/><Relationship Id="rId4" Type="http://schemas.openxmlformats.org/officeDocument/2006/relationships/chart" Target="../charts/chart148.xml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0.xml"/><Relationship Id="rId3" Type="http://schemas.openxmlformats.org/officeDocument/2006/relationships/chart" Target="../charts/chart155.xml"/><Relationship Id="rId7" Type="http://schemas.openxmlformats.org/officeDocument/2006/relationships/chart" Target="../charts/chart159.xml"/><Relationship Id="rId2" Type="http://schemas.openxmlformats.org/officeDocument/2006/relationships/chart" Target="../charts/chart154.xml"/><Relationship Id="rId1" Type="http://schemas.openxmlformats.org/officeDocument/2006/relationships/chart" Target="../charts/chart153.xml"/><Relationship Id="rId6" Type="http://schemas.openxmlformats.org/officeDocument/2006/relationships/chart" Target="../charts/chart158.xml"/><Relationship Id="rId5" Type="http://schemas.openxmlformats.org/officeDocument/2006/relationships/chart" Target="../charts/chart157.xml"/><Relationship Id="rId4" Type="http://schemas.openxmlformats.org/officeDocument/2006/relationships/chart" Target="../charts/chart156.xml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8.xml"/><Relationship Id="rId3" Type="http://schemas.openxmlformats.org/officeDocument/2006/relationships/chart" Target="../charts/chart163.xml"/><Relationship Id="rId7" Type="http://schemas.openxmlformats.org/officeDocument/2006/relationships/chart" Target="../charts/chart167.xml"/><Relationship Id="rId2" Type="http://schemas.openxmlformats.org/officeDocument/2006/relationships/chart" Target="../charts/chart162.xml"/><Relationship Id="rId1" Type="http://schemas.openxmlformats.org/officeDocument/2006/relationships/chart" Target="../charts/chart161.xml"/><Relationship Id="rId6" Type="http://schemas.openxmlformats.org/officeDocument/2006/relationships/chart" Target="../charts/chart166.xml"/><Relationship Id="rId5" Type="http://schemas.openxmlformats.org/officeDocument/2006/relationships/chart" Target="../charts/chart165.xml"/><Relationship Id="rId4" Type="http://schemas.openxmlformats.org/officeDocument/2006/relationships/chart" Target="../charts/chart164.xml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6.xml"/><Relationship Id="rId3" Type="http://schemas.openxmlformats.org/officeDocument/2006/relationships/chart" Target="../charts/chart171.xml"/><Relationship Id="rId7" Type="http://schemas.openxmlformats.org/officeDocument/2006/relationships/chart" Target="../charts/chart175.xml"/><Relationship Id="rId2" Type="http://schemas.openxmlformats.org/officeDocument/2006/relationships/chart" Target="../charts/chart170.xml"/><Relationship Id="rId1" Type="http://schemas.openxmlformats.org/officeDocument/2006/relationships/chart" Target="../charts/chart169.xml"/><Relationship Id="rId6" Type="http://schemas.openxmlformats.org/officeDocument/2006/relationships/chart" Target="../charts/chart174.xml"/><Relationship Id="rId5" Type="http://schemas.openxmlformats.org/officeDocument/2006/relationships/chart" Target="../charts/chart173.xml"/><Relationship Id="rId4" Type="http://schemas.openxmlformats.org/officeDocument/2006/relationships/chart" Target="../charts/chart17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9526</xdr:colOff>
      <xdr:row>0</xdr:row>
      <xdr:rowOff>188769</xdr:rowOff>
    </xdr:from>
    <xdr:to>
      <xdr:col>31</xdr:col>
      <xdr:colOff>134494</xdr:colOff>
      <xdr:row>34</xdr:row>
      <xdr:rowOff>2841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</xdr:colOff>
      <xdr:row>69</xdr:row>
      <xdr:rowOff>3032</xdr:rowOff>
    </xdr:from>
    <xdr:to>
      <xdr:col>31</xdr:col>
      <xdr:colOff>124969</xdr:colOff>
      <xdr:row>102</xdr:row>
      <xdr:rowOff>7604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1</xdr:colOff>
      <xdr:row>35</xdr:row>
      <xdr:rowOff>3032</xdr:rowOff>
    </xdr:from>
    <xdr:to>
      <xdr:col>31</xdr:col>
      <xdr:colOff>124969</xdr:colOff>
      <xdr:row>68</xdr:row>
      <xdr:rowOff>7604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1</xdr:colOff>
      <xdr:row>103</xdr:row>
      <xdr:rowOff>3032</xdr:rowOff>
    </xdr:from>
    <xdr:to>
      <xdr:col>31</xdr:col>
      <xdr:colOff>124969</xdr:colOff>
      <xdr:row>136</xdr:row>
      <xdr:rowOff>7604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</xdr:colOff>
      <xdr:row>137</xdr:row>
      <xdr:rowOff>3032</xdr:rowOff>
    </xdr:from>
    <xdr:to>
      <xdr:col>31</xdr:col>
      <xdr:colOff>124969</xdr:colOff>
      <xdr:row>170</xdr:row>
      <xdr:rowOff>7604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170</xdr:row>
      <xdr:rowOff>171450</xdr:rowOff>
    </xdr:from>
    <xdr:to>
      <xdr:col>31</xdr:col>
      <xdr:colOff>124968</xdr:colOff>
      <xdr:row>203</xdr:row>
      <xdr:rowOff>176022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204</xdr:row>
      <xdr:rowOff>171450</xdr:rowOff>
    </xdr:from>
    <xdr:to>
      <xdr:col>31</xdr:col>
      <xdr:colOff>124968</xdr:colOff>
      <xdr:row>237</xdr:row>
      <xdr:rowOff>176022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238</xdr:row>
      <xdr:rowOff>171450</xdr:rowOff>
    </xdr:from>
    <xdr:to>
      <xdr:col>31</xdr:col>
      <xdr:colOff>124968</xdr:colOff>
      <xdr:row>271</xdr:row>
      <xdr:rowOff>176022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1</xdr:row>
      <xdr:rowOff>0</xdr:rowOff>
    </xdr:from>
    <xdr:to>
      <xdr:col>46</xdr:col>
      <xdr:colOff>124968</xdr:colOff>
      <xdr:row>34</xdr:row>
      <xdr:rowOff>4572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47</xdr:col>
      <xdr:colOff>0</xdr:colOff>
      <xdr:row>1</xdr:row>
      <xdr:rowOff>0</xdr:rowOff>
    </xdr:from>
    <xdr:to>
      <xdr:col>61</xdr:col>
      <xdr:colOff>124969</xdr:colOff>
      <xdr:row>34</xdr:row>
      <xdr:rowOff>4572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32</xdr:col>
      <xdr:colOff>0</xdr:colOff>
      <xdr:row>35</xdr:row>
      <xdr:rowOff>0</xdr:rowOff>
    </xdr:from>
    <xdr:to>
      <xdr:col>46</xdr:col>
      <xdr:colOff>124968</xdr:colOff>
      <xdr:row>68</xdr:row>
      <xdr:rowOff>4572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47</xdr:col>
      <xdr:colOff>0</xdr:colOff>
      <xdr:row>35</xdr:row>
      <xdr:rowOff>0</xdr:rowOff>
    </xdr:from>
    <xdr:to>
      <xdr:col>61</xdr:col>
      <xdr:colOff>124969</xdr:colOff>
      <xdr:row>68</xdr:row>
      <xdr:rowOff>4572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62</xdr:col>
      <xdr:colOff>0</xdr:colOff>
      <xdr:row>35</xdr:row>
      <xdr:rowOff>0</xdr:rowOff>
    </xdr:from>
    <xdr:to>
      <xdr:col>76</xdr:col>
      <xdr:colOff>124969</xdr:colOff>
      <xdr:row>68</xdr:row>
      <xdr:rowOff>4572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32</xdr:col>
      <xdr:colOff>0</xdr:colOff>
      <xdr:row>69</xdr:row>
      <xdr:rowOff>0</xdr:rowOff>
    </xdr:from>
    <xdr:to>
      <xdr:col>46</xdr:col>
      <xdr:colOff>124968</xdr:colOff>
      <xdr:row>102</xdr:row>
      <xdr:rowOff>4572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47</xdr:col>
      <xdr:colOff>0</xdr:colOff>
      <xdr:row>69</xdr:row>
      <xdr:rowOff>0</xdr:rowOff>
    </xdr:from>
    <xdr:to>
      <xdr:col>61</xdr:col>
      <xdr:colOff>124969</xdr:colOff>
      <xdr:row>102</xdr:row>
      <xdr:rowOff>4572</xdr:rowOff>
    </xdr:to>
    <xdr:graphicFrame macro="">
      <xdr:nvGraphicFramePr>
        <xdr:cNvPr id="17" name="Chart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62</xdr:col>
      <xdr:colOff>0</xdr:colOff>
      <xdr:row>69</xdr:row>
      <xdr:rowOff>0</xdr:rowOff>
    </xdr:from>
    <xdr:to>
      <xdr:col>76</xdr:col>
      <xdr:colOff>124969</xdr:colOff>
      <xdr:row>102</xdr:row>
      <xdr:rowOff>4572</xdr:rowOff>
    </xdr:to>
    <xdr:graphicFrame macro="">
      <xdr:nvGraphicFramePr>
        <xdr:cNvPr id="18" name="Chart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32</xdr:col>
      <xdr:colOff>0</xdr:colOff>
      <xdr:row>103</xdr:row>
      <xdr:rowOff>0</xdr:rowOff>
    </xdr:from>
    <xdr:to>
      <xdr:col>46</xdr:col>
      <xdr:colOff>124968</xdr:colOff>
      <xdr:row>136</xdr:row>
      <xdr:rowOff>4572</xdr:rowOff>
    </xdr:to>
    <xdr:graphicFrame macro="">
      <xdr:nvGraphicFramePr>
        <xdr:cNvPr id="19" name="Chart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47</xdr:col>
      <xdr:colOff>0</xdr:colOff>
      <xdr:row>103</xdr:row>
      <xdr:rowOff>0</xdr:rowOff>
    </xdr:from>
    <xdr:to>
      <xdr:col>61</xdr:col>
      <xdr:colOff>124969</xdr:colOff>
      <xdr:row>136</xdr:row>
      <xdr:rowOff>4572</xdr:rowOff>
    </xdr:to>
    <xdr:graphicFrame macro="">
      <xdr:nvGraphicFramePr>
        <xdr:cNvPr id="20" name="Chart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62</xdr:col>
      <xdr:colOff>0</xdr:colOff>
      <xdr:row>103</xdr:row>
      <xdr:rowOff>0</xdr:rowOff>
    </xdr:from>
    <xdr:to>
      <xdr:col>76</xdr:col>
      <xdr:colOff>124969</xdr:colOff>
      <xdr:row>136</xdr:row>
      <xdr:rowOff>4572</xdr:rowOff>
    </xdr:to>
    <xdr:graphicFrame macro="">
      <xdr:nvGraphicFramePr>
        <xdr:cNvPr id="21" name="Chart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32</xdr:col>
      <xdr:colOff>0</xdr:colOff>
      <xdr:row>137</xdr:row>
      <xdr:rowOff>0</xdr:rowOff>
    </xdr:from>
    <xdr:to>
      <xdr:col>46</xdr:col>
      <xdr:colOff>124968</xdr:colOff>
      <xdr:row>170</xdr:row>
      <xdr:rowOff>4572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47</xdr:col>
      <xdr:colOff>0</xdr:colOff>
      <xdr:row>137</xdr:row>
      <xdr:rowOff>0</xdr:rowOff>
    </xdr:from>
    <xdr:to>
      <xdr:col>61</xdr:col>
      <xdr:colOff>124969</xdr:colOff>
      <xdr:row>170</xdr:row>
      <xdr:rowOff>4572</xdr:rowOff>
    </xdr:to>
    <xdr:graphicFrame macro="">
      <xdr:nvGraphicFramePr>
        <xdr:cNvPr id="23" name="Chart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62</xdr:col>
      <xdr:colOff>0</xdr:colOff>
      <xdr:row>137</xdr:row>
      <xdr:rowOff>0</xdr:rowOff>
    </xdr:from>
    <xdr:to>
      <xdr:col>76</xdr:col>
      <xdr:colOff>124969</xdr:colOff>
      <xdr:row>170</xdr:row>
      <xdr:rowOff>4572</xdr:rowOff>
    </xdr:to>
    <xdr:graphicFrame macro="">
      <xdr:nvGraphicFramePr>
        <xdr:cNvPr id="24" name="Chart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77</xdr:col>
      <xdr:colOff>0</xdr:colOff>
      <xdr:row>137</xdr:row>
      <xdr:rowOff>0</xdr:rowOff>
    </xdr:from>
    <xdr:to>
      <xdr:col>91</xdr:col>
      <xdr:colOff>124968</xdr:colOff>
      <xdr:row>170</xdr:row>
      <xdr:rowOff>4572</xdr:rowOff>
    </xdr:to>
    <xdr:graphicFrame macro="">
      <xdr:nvGraphicFramePr>
        <xdr:cNvPr id="25" name="Chart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92</xdr:col>
      <xdr:colOff>0</xdr:colOff>
      <xdr:row>137</xdr:row>
      <xdr:rowOff>0</xdr:rowOff>
    </xdr:from>
    <xdr:to>
      <xdr:col>106</xdr:col>
      <xdr:colOff>124968</xdr:colOff>
      <xdr:row>170</xdr:row>
      <xdr:rowOff>4572</xdr:rowOff>
    </xdr:to>
    <xdr:graphicFrame macro="">
      <xdr:nvGraphicFramePr>
        <xdr:cNvPr id="26" name="Chart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32</xdr:col>
      <xdr:colOff>0</xdr:colOff>
      <xdr:row>171</xdr:row>
      <xdr:rowOff>0</xdr:rowOff>
    </xdr:from>
    <xdr:to>
      <xdr:col>46</xdr:col>
      <xdr:colOff>124968</xdr:colOff>
      <xdr:row>204</xdr:row>
      <xdr:rowOff>4572</xdr:rowOff>
    </xdr:to>
    <xdr:graphicFrame macro="">
      <xdr:nvGraphicFramePr>
        <xdr:cNvPr id="39" name="Chart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47</xdr:col>
      <xdr:colOff>0</xdr:colOff>
      <xdr:row>171</xdr:row>
      <xdr:rowOff>0</xdr:rowOff>
    </xdr:from>
    <xdr:to>
      <xdr:col>61</xdr:col>
      <xdr:colOff>124968</xdr:colOff>
      <xdr:row>204</xdr:row>
      <xdr:rowOff>4572</xdr:rowOff>
    </xdr:to>
    <xdr:graphicFrame macro="">
      <xdr:nvGraphicFramePr>
        <xdr:cNvPr id="40" name="Chart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62</xdr:col>
      <xdr:colOff>0</xdr:colOff>
      <xdr:row>171</xdr:row>
      <xdr:rowOff>0</xdr:rowOff>
    </xdr:from>
    <xdr:to>
      <xdr:col>76</xdr:col>
      <xdr:colOff>124968</xdr:colOff>
      <xdr:row>204</xdr:row>
      <xdr:rowOff>4572</xdr:rowOff>
    </xdr:to>
    <xdr:graphicFrame macro="">
      <xdr:nvGraphicFramePr>
        <xdr:cNvPr id="41" name="Chart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77</xdr:col>
      <xdr:colOff>0</xdr:colOff>
      <xdr:row>171</xdr:row>
      <xdr:rowOff>0</xdr:rowOff>
    </xdr:from>
    <xdr:to>
      <xdr:col>91</xdr:col>
      <xdr:colOff>124968</xdr:colOff>
      <xdr:row>204</xdr:row>
      <xdr:rowOff>4572</xdr:rowOff>
    </xdr:to>
    <xdr:graphicFrame macro="">
      <xdr:nvGraphicFramePr>
        <xdr:cNvPr id="42" name="Chart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92</xdr:col>
      <xdr:colOff>0</xdr:colOff>
      <xdr:row>171</xdr:row>
      <xdr:rowOff>0</xdr:rowOff>
    </xdr:from>
    <xdr:to>
      <xdr:col>106</xdr:col>
      <xdr:colOff>124968</xdr:colOff>
      <xdr:row>204</xdr:row>
      <xdr:rowOff>4572</xdr:rowOff>
    </xdr:to>
    <xdr:graphicFrame macro="">
      <xdr:nvGraphicFramePr>
        <xdr:cNvPr id="43" name="Chart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32</xdr:col>
      <xdr:colOff>0</xdr:colOff>
      <xdr:row>239</xdr:row>
      <xdr:rowOff>0</xdr:rowOff>
    </xdr:from>
    <xdr:to>
      <xdr:col>46</xdr:col>
      <xdr:colOff>124968</xdr:colOff>
      <xdr:row>272</xdr:row>
      <xdr:rowOff>4572</xdr:rowOff>
    </xdr:to>
    <xdr:graphicFrame macro="">
      <xdr:nvGraphicFramePr>
        <xdr:cNvPr id="44" name="Chart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47</xdr:col>
      <xdr:colOff>0</xdr:colOff>
      <xdr:row>239</xdr:row>
      <xdr:rowOff>0</xdr:rowOff>
    </xdr:from>
    <xdr:to>
      <xdr:col>61</xdr:col>
      <xdr:colOff>124968</xdr:colOff>
      <xdr:row>272</xdr:row>
      <xdr:rowOff>4572</xdr:rowOff>
    </xdr:to>
    <xdr:graphicFrame macro="">
      <xdr:nvGraphicFramePr>
        <xdr:cNvPr id="45" name="Chart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62</xdr:col>
      <xdr:colOff>0</xdr:colOff>
      <xdr:row>239</xdr:row>
      <xdr:rowOff>0</xdr:rowOff>
    </xdr:from>
    <xdr:to>
      <xdr:col>76</xdr:col>
      <xdr:colOff>124968</xdr:colOff>
      <xdr:row>272</xdr:row>
      <xdr:rowOff>4572</xdr:rowOff>
    </xdr:to>
    <xdr:graphicFrame macro="">
      <xdr:nvGraphicFramePr>
        <xdr:cNvPr id="46" name="Chart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77</xdr:col>
      <xdr:colOff>0</xdr:colOff>
      <xdr:row>239</xdr:row>
      <xdr:rowOff>0</xdr:rowOff>
    </xdr:from>
    <xdr:to>
      <xdr:col>91</xdr:col>
      <xdr:colOff>124968</xdr:colOff>
      <xdr:row>272</xdr:row>
      <xdr:rowOff>4572</xdr:rowOff>
    </xdr:to>
    <xdr:graphicFrame macro="">
      <xdr:nvGraphicFramePr>
        <xdr:cNvPr id="47" name="Chart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92</xdr:col>
      <xdr:colOff>0</xdr:colOff>
      <xdr:row>239</xdr:row>
      <xdr:rowOff>0</xdr:rowOff>
    </xdr:from>
    <xdr:to>
      <xdr:col>106</xdr:col>
      <xdr:colOff>124968</xdr:colOff>
      <xdr:row>272</xdr:row>
      <xdr:rowOff>4572</xdr:rowOff>
    </xdr:to>
    <xdr:graphicFrame macro="">
      <xdr:nvGraphicFramePr>
        <xdr:cNvPr id="48" name="Chart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107</xdr:col>
      <xdr:colOff>0</xdr:colOff>
      <xdr:row>239</xdr:row>
      <xdr:rowOff>0</xdr:rowOff>
    </xdr:from>
    <xdr:to>
      <xdr:col>121</xdr:col>
      <xdr:colOff>124968</xdr:colOff>
      <xdr:row>272</xdr:row>
      <xdr:rowOff>4572</xdr:rowOff>
    </xdr:to>
    <xdr:graphicFrame macro="">
      <xdr:nvGraphicFramePr>
        <xdr:cNvPr id="49" name="Chart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122</xdr:col>
      <xdr:colOff>0</xdr:colOff>
      <xdr:row>239</xdr:row>
      <xdr:rowOff>0</xdr:rowOff>
    </xdr:from>
    <xdr:to>
      <xdr:col>136</xdr:col>
      <xdr:colOff>124967</xdr:colOff>
      <xdr:row>272</xdr:row>
      <xdr:rowOff>4572</xdr:rowOff>
    </xdr:to>
    <xdr:graphicFrame macro="">
      <xdr:nvGraphicFramePr>
        <xdr:cNvPr id="50" name="Chart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62</xdr:col>
      <xdr:colOff>110837</xdr:colOff>
      <xdr:row>0</xdr:row>
      <xdr:rowOff>152400</xdr:rowOff>
    </xdr:from>
    <xdr:to>
      <xdr:col>76</xdr:col>
      <xdr:colOff>502505</xdr:colOff>
      <xdr:row>32</xdr:row>
      <xdr:rowOff>51331</xdr:rowOff>
    </xdr:to>
    <xdr:graphicFrame macro="">
      <xdr:nvGraphicFramePr>
        <xdr:cNvPr id="38" name="Chart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400050</xdr:colOff>
      <xdr:row>29</xdr:row>
      <xdr:rowOff>38100</xdr:rowOff>
    </xdr:from>
    <xdr:to>
      <xdr:col>11</xdr:col>
      <xdr:colOff>1210818</xdr:colOff>
      <xdr:row>62</xdr:row>
      <xdr:rowOff>42672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0</xdr:colOff>
      <xdr:row>29</xdr:row>
      <xdr:rowOff>0</xdr:rowOff>
    </xdr:from>
    <xdr:to>
      <xdr:col>19</xdr:col>
      <xdr:colOff>810768</xdr:colOff>
      <xdr:row>62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29</xdr:row>
      <xdr:rowOff>0</xdr:rowOff>
    </xdr:from>
    <xdr:to>
      <xdr:col>26</xdr:col>
      <xdr:colOff>810768</xdr:colOff>
      <xdr:row>62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0</xdr:row>
      <xdr:rowOff>157162</xdr:rowOff>
    </xdr:from>
    <xdr:to>
      <xdr:col>31</xdr:col>
      <xdr:colOff>134493</xdr:colOff>
      <xdr:row>33</xdr:row>
      <xdr:rowOff>161734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124968</xdr:colOff>
      <xdr:row>204</xdr:row>
      <xdr:rowOff>4572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124968</xdr:colOff>
      <xdr:row>238</xdr:row>
      <xdr:rowOff>4572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124968</xdr:colOff>
      <xdr:row>272</xdr:row>
      <xdr:rowOff>4572</xdr:rowOff>
    </xdr:to>
    <xdr:graphicFrame macro="">
      <xdr:nvGraphicFramePr>
        <xdr:cNvPr id="16" name="Chart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600075</xdr:colOff>
      <xdr:row>1</xdr:row>
      <xdr:rowOff>4762</xdr:rowOff>
    </xdr:from>
    <xdr:to>
      <xdr:col>31</xdr:col>
      <xdr:colOff>115443</xdr:colOff>
      <xdr:row>34</xdr:row>
      <xdr:rowOff>9334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7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382783C-887D-46F7-86A8-F1A37C0F67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F5C043-E5B9-41F1-B356-C4654F4589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9FF674D8-983C-4055-97BE-B802DE9E6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9B45D02-58B2-4424-948D-D3CEBEF65A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3DB661A-EC32-476C-AF9C-458B0B69953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FCCC5CA-4DA3-4209-B2AF-7D6331795E2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828CEC26-7E9B-4060-BBB6-D2468756053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5F2DFD16-B89E-4989-B045-3D5E504ADD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4CF5C3-6DC0-435B-A157-454EF9FD5E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0676EB3-CEF8-4AEC-8726-566664ABF9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7513B67-C5A0-4504-991D-DC08A5920F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637733-E2AB-4FBD-887D-C240CFD7B5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8D928EE-3B88-49DE-8BCB-0698F1D253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84D9F2C-9E98-4209-9139-01D3C17CF1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DB3D0302-EBB7-49B4-96D6-FBA0343AD78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C26298-19DB-4A98-9FC0-17417DAF79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90C042-06B9-436A-9C71-630CD9D5DE4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E3607AE-6B1F-4175-9AC3-7FB1247D5E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7F73E9-5F15-4151-94EE-E1B46BA49D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F101840-DB40-4A71-A9E4-572382919D3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00C1B9-241E-4877-86C0-5BC19B286E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E371106E-E377-457D-B72C-461EE792384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3235EFF3-5009-41F1-B81B-4638B41C02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BB346FE-8860-4948-B773-5612B9D72AF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B843DD0-9C35-441F-B45E-DA18AD61C62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77433C2-8FF9-4FCC-9F5C-99EE0A8D7F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9234FD5-A549-4BAA-B0FE-4C23D517F2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2BF5C93-4D29-4A4C-A40C-F2070B39CD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6EF2EB0-0948-4171-8D5A-094238927F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7DC3F539-EC61-46F3-96AC-B2EAE6278A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3429295-0963-491B-96A8-D4148E674D2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38278593-3A69-436C-A77E-94C24CDB1A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56E791-28F1-4961-BB89-A40C133D75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CBC8DD-B2D1-49E5-BB54-B32A85EFC52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6727E248-36F1-46E1-AC41-A2CC9C46CC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AF828C0-31A2-4354-8A74-D9E457CFD1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B0073292-0021-4F4F-8FE8-A3029A0E63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F93B0362-360E-450D-9CB0-6A7BD72C63E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38B6516-43FE-4193-B661-759CF8AB5B6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5B9ECA5-C2BC-47FF-8892-B35F78371B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1ED924D-622A-4342-83D4-0BF332AB5D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5A1685F-5CB4-4B93-97C1-59F9597F536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9C94D39-A741-4A57-A7F4-54C08C6B03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DC7D226-B8CA-4500-838E-4CEC17BD88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FC1D988-8113-4992-A2B4-2F20715663E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9B7EA8-007E-41DB-9BBC-B57020B084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FEB4B31-58A3-4C38-BDAC-36B8C953DF3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98FA3253-8643-4743-9DCE-86F6478AE9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794F94-7786-4FD1-BA07-D1CB469666F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1BAB78D-B6DD-4C7E-AB70-C1B9783EDB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FFBD573-F605-41B7-ADED-A0C9542673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A7F769A-E3E3-4170-B886-DD0BA8A2FE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A2A984B-D1B6-4B84-B5DC-18BA3D00D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832A9159-DEDC-40CD-A40E-C32AF0D75E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81EA2F7-FE47-4C90-B411-795850D315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79B583F1-0636-46DA-A6D7-DA306F9CD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4ACEAA-867E-4905-8FB0-6D3B88BA6D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A00F503-2CA6-48D7-A495-F4E8729F96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A21DBA8-BF1D-4B89-BD1F-69F642B1F8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86D312F-3CFA-4536-BF0F-26D47DAE3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DFDE30AB-1A0A-4FFB-B501-2EE1F38351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3D0E585-ED19-4202-9F3D-A908AA186A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166C7BE0-1BC2-4593-93A9-667F085E6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D182776-D4B0-4BE4-AE21-967C209112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DA687B2-9FA6-47AA-AA58-BA74189CE1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764B3C-50E8-44AF-AC2C-F0C9B8137AC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B7D1A19-2E0E-4412-8B4A-3BD3E6F8E1A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7F8DA35-B8E9-4CE4-9B32-69898992C82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936083E-1858-46F6-9F79-E9EBD33680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B4F7FDBE-6192-4F14-B39D-792DCEFBA24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2590520D-6D52-470E-9917-7BB602265EA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D7D7BF1B-7C53-47DA-8DB6-C4F63032599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B59FDB-A181-4A0C-B19C-73EBA9BC88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2DF81BA-D693-49CB-854B-EF69355066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770BFC6-2B6C-4197-9F2A-D88B216F14E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252F3B72-1B39-41E0-974D-18B72B22E3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1F3C6C2-43C9-4FC2-8CCA-D2469E5B89F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B19B52F-B312-46A2-8A43-C8F1441988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574F97B1-A5AF-4725-ADC5-D635D160F0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6BCDA25-2F8C-4667-98E2-C44C523FD2B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9525</xdr:colOff>
      <xdr:row>1</xdr:row>
      <xdr:rowOff>14287</xdr:rowOff>
    </xdr:from>
    <xdr:to>
      <xdr:col>31</xdr:col>
      <xdr:colOff>134493</xdr:colOff>
      <xdr:row>34</xdr:row>
      <xdr:rowOff>18859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C6BE10-7BD8-47EA-ADB2-578FBEF82A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0</xdr:colOff>
      <xdr:row>69</xdr:row>
      <xdr:rowOff>0</xdr:rowOff>
    </xdr:from>
    <xdr:to>
      <xdr:col>31</xdr:col>
      <xdr:colOff>124968</xdr:colOff>
      <xdr:row>102</xdr:row>
      <xdr:rowOff>4572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A7C2263-193A-4169-87AD-EE912EAEA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17</xdr:col>
      <xdr:colOff>0</xdr:colOff>
      <xdr:row>35</xdr:row>
      <xdr:rowOff>0</xdr:rowOff>
    </xdr:from>
    <xdr:to>
      <xdr:col>31</xdr:col>
      <xdr:colOff>124968</xdr:colOff>
      <xdr:row>68</xdr:row>
      <xdr:rowOff>4572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ED39E75-77A0-4234-8422-0721F83381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17</xdr:col>
      <xdr:colOff>0</xdr:colOff>
      <xdr:row>103</xdr:row>
      <xdr:rowOff>0</xdr:rowOff>
    </xdr:from>
    <xdr:to>
      <xdr:col>31</xdr:col>
      <xdr:colOff>124968</xdr:colOff>
      <xdr:row>136</xdr:row>
      <xdr:rowOff>4572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A016D414-CF0A-450B-BB2B-D69DAE14F7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137</xdr:row>
      <xdr:rowOff>0</xdr:rowOff>
    </xdr:from>
    <xdr:to>
      <xdr:col>31</xdr:col>
      <xdr:colOff>124968</xdr:colOff>
      <xdr:row>170</xdr:row>
      <xdr:rowOff>4572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8D6224E5-D724-4929-9E82-FCED36217D1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17</xdr:col>
      <xdr:colOff>0</xdr:colOff>
      <xdr:row>171</xdr:row>
      <xdr:rowOff>0</xdr:rowOff>
    </xdr:from>
    <xdr:to>
      <xdr:col>31</xdr:col>
      <xdr:colOff>134493</xdr:colOff>
      <xdr:row>204</xdr:row>
      <xdr:rowOff>4572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24B1C8-2C0B-4A9F-BE61-D988D18AEC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17</xdr:col>
      <xdr:colOff>0</xdr:colOff>
      <xdr:row>205</xdr:row>
      <xdr:rowOff>0</xdr:rowOff>
    </xdr:from>
    <xdr:to>
      <xdr:col>31</xdr:col>
      <xdr:colOff>134493</xdr:colOff>
      <xdr:row>238</xdr:row>
      <xdr:rowOff>4572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F1B8B89A-1F01-4EE7-9B5C-68FFEFCA5E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0</xdr:colOff>
      <xdr:row>239</xdr:row>
      <xdr:rowOff>0</xdr:rowOff>
    </xdr:from>
    <xdr:to>
      <xdr:col>31</xdr:col>
      <xdr:colOff>134493</xdr:colOff>
      <xdr:row>272</xdr:row>
      <xdr:rowOff>4572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F44181CD-0CBF-4CBC-8D14-D2D29376F6D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9"/>
  <sheetViews>
    <sheetView topLeftCell="A29" zoomScaleNormal="100" workbookViewId="0">
      <selection activeCell="I44" sqref="I44"/>
    </sheetView>
  </sheetViews>
  <sheetFormatPr defaultRowHeight="15" x14ac:dyDescent="0.25"/>
  <cols>
    <col min="1" max="1" width="42.140625" bestFit="1" customWidth="1"/>
    <col min="2" max="7" width="12.7109375" customWidth="1"/>
    <col min="9" max="9" width="42.140625" bestFit="1" customWidth="1"/>
    <col min="10" max="15" width="12.7109375" customWidth="1"/>
  </cols>
  <sheetData>
    <row r="1" spans="1:15" s="1" customFormat="1" x14ac:dyDescent="0.25">
      <c r="A1" s="70" t="s">
        <v>263</v>
      </c>
      <c r="B1" s="70"/>
      <c r="C1" s="70"/>
      <c r="D1" s="70"/>
      <c r="E1" s="70"/>
      <c r="F1" s="70"/>
      <c r="G1" s="70"/>
      <c r="I1" s="70" t="s">
        <v>263</v>
      </c>
      <c r="J1" s="70"/>
      <c r="K1" s="70"/>
      <c r="L1" s="70"/>
      <c r="M1" s="70"/>
      <c r="N1" s="70"/>
      <c r="O1" s="70"/>
    </row>
    <row r="2" spans="1:15" x14ac:dyDescent="0.25">
      <c r="A2" s="70" t="s">
        <v>226</v>
      </c>
      <c r="B2" s="73" t="s">
        <v>235</v>
      </c>
      <c r="C2" s="70"/>
      <c r="D2" s="70"/>
      <c r="E2" s="70"/>
      <c r="F2" s="70"/>
      <c r="G2" s="70"/>
      <c r="I2" s="70" t="s">
        <v>226</v>
      </c>
      <c r="J2" s="73" t="s">
        <v>235</v>
      </c>
      <c r="K2" s="70"/>
      <c r="L2" s="70"/>
      <c r="M2" s="70"/>
      <c r="N2" s="70"/>
      <c r="O2" s="70"/>
    </row>
    <row r="3" spans="1:15" x14ac:dyDescent="0.25">
      <c r="A3" s="70"/>
      <c r="B3" s="4" t="s">
        <v>16</v>
      </c>
      <c r="C3" s="4" t="s">
        <v>13</v>
      </c>
      <c r="D3" s="4" t="s">
        <v>24</v>
      </c>
      <c r="E3" s="4" t="s">
        <v>13</v>
      </c>
      <c r="F3" s="4" t="s">
        <v>29</v>
      </c>
      <c r="G3" s="4" t="s">
        <v>13</v>
      </c>
      <c r="I3" s="70"/>
      <c r="J3" s="26" t="s">
        <v>16</v>
      </c>
      <c r="K3" s="26" t="s">
        <v>13</v>
      </c>
      <c r="L3" s="26" t="s">
        <v>24</v>
      </c>
      <c r="M3" s="26" t="s">
        <v>13</v>
      </c>
      <c r="N3" s="26" t="s">
        <v>29</v>
      </c>
      <c r="O3" s="26" t="s">
        <v>13</v>
      </c>
    </row>
    <row r="4" spans="1:15" x14ac:dyDescent="0.25">
      <c r="A4" s="2" t="s">
        <v>227</v>
      </c>
      <c r="B4" s="5"/>
      <c r="C4" s="5"/>
      <c r="D4" s="5"/>
      <c r="E4" s="5"/>
      <c r="F4" s="5"/>
      <c r="G4" s="5"/>
      <c r="I4" s="2" t="s">
        <v>264</v>
      </c>
      <c r="J4" s="5"/>
      <c r="K4" s="5"/>
      <c r="L4" s="5"/>
      <c r="M4" s="5"/>
      <c r="N4" s="5"/>
      <c r="O4" s="5"/>
    </row>
    <row r="5" spans="1:15" x14ac:dyDescent="0.25">
      <c r="A5" s="6" t="s">
        <v>19</v>
      </c>
      <c r="B5" s="7">
        <f ca="1">Summary!DF4</f>
        <v>565.71428571428567</v>
      </c>
      <c r="C5" s="7" t="str">
        <f>Summary!DG4</f>
        <v>oocysts/100L</v>
      </c>
      <c r="D5" s="7">
        <f ca="1">Summary!DH4</f>
        <v>195.71428571428572</v>
      </c>
      <c r="E5" s="7" t="str">
        <f>Summary!DI4</f>
        <v>oocysts/100L</v>
      </c>
      <c r="F5" s="7">
        <f ca="1">Summary!DJ4</f>
        <v>172.85714285714286</v>
      </c>
      <c r="G5" s="7" t="str">
        <f>Summary!DK4</f>
        <v>oocysts/100L</v>
      </c>
      <c r="I5" s="6" t="s">
        <v>231</v>
      </c>
      <c r="J5" s="7">
        <f ca="1">B16</f>
        <v>460.58823529411762</v>
      </c>
      <c r="K5" s="7" t="str">
        <f t="shared" ref="K5:O5" si="0">C16</f>
        <v>ng/L</v>
      </c>
      <c r="L5" s="7">
        <f t="shared" ca="1" si="0"/>
        <v>8141.1764705882351</v>
      </c>
      <c r="M5" s="7" t="str">
        <f t="shared" si="0"/>
        <v>ng/L</v>
      </c>
      <c r="N5" s="7">
        <f t="shared" ca="1" si="0"/>
        <v>361.76470588235293</v>
      </c>
      <c r="O5" s="7" t="str">
        <f t="shared" si="0"/>
        <v>ng/L</v>
      </c>
    </row>
    <row r="6" spans="1:15" x14ac:dyDescent="0.25">
      <c r="A6" s="6" t="s">
        <v>23</v>
      </c>
      <c r="B6" s="7">
        <f ca="1">Summary!DF5</f>
        <v>6565.5857142857139</v>
      </c>
      <c r="C6" s="7" t="str">
        <f>Summary!DG5</f>
        <v>cysts/100L</v>
      </c>
      <c r="D6" s="7">
        <f ca="1">Summary!DH5</f>
        <v>55.714285714285715</v>
      </c>
      <c r="E6" s="7" t="str">
        <f>Summary!DI5</f>
        <v>cysts/100L</v>
      </c>
      <c r="F6" s="7">
        <f ca="1">Summary!DJ5</f>
        <v>31.428571428571427</v>
      </c>
      <c r="G6" s="7" t="str">
        <f>Summary!DK5</f>
        <v>cysts/100L</v>
      </c>
      <c r="I6" s="6" t="s">
        <v>62</v>
      </c>
      <c r="J6" s="7">
        <f ca="1">B23</f>
        <v>1295.8823529411766</v>
      </c>
      <c r="K6" s="7" t="str">
        <f t="shared" ref="K6:O6" si="1">C23</f>
        <v>ng/L</v>
      </c>
      <c r="L6" s="7">
        <f t="shared" ca="1" si="1"/>
        <v>1515</v>
      </c>
      <c r="M6" s="7" t="str">
        <f t="shared" si="1"/>
        <v>ng/L</v>
      </c>
      <c r="N6" s="7">
        <f t="shared" ca="1" si="1"/>
        <v>1143.5294117647059</v>
      </c>
      <c r="O6" s="7" t="str">
        <f t="shared" si="1"/>
        <v>ng/L</v>
      </c>
    </row>
    <row r="7" spans="1:15" x14ac:dyDescent="0.25">
      <c r="A7" s="2" t="s">
        <v>228</v>
      </c>
      <c r="B7" s="8"/>
      <c r="C7" s="8"/>
      <c r="D7" s="8"/>
      <c r="E7" s="8"/>
      <c r="F7" s="8"/>
      <c r="G7" s="8"/>
      <c r="I7" s="6" t="s">
        <v>197</v>
      </c>
      <c r="J7" s="7">
        <f ca="1">B10</f>
        <v>1405.5882352941176</v>
      </c>
      <c r="K7" s="7" t="str">
        <f t="shared" ref="K7:O7" si="2">C10</f>
        <v>ng/L</v>
      </c>
      <c r="L7" s="7">
        <f t="shared" ca="1" si="2"/>
        <v>2066.4705882352941</v>
      </c>
      <c r="M7" s="7" t="str">
        <f t="shared" si="2"/>
        <v>ng/L</v>
      </c>
      <c r="N7" s="7">
        <f t="shared" ca="1" si="2"/>
        <v>1533.2352941176471</v>
      </c>
      <c r="O7" s="7" t="str">
        <f t="shared" si="2"/>
        <v>ng/L</v>
      </c>
    </row>
    <row r="8" spans="1:15" x14ac:dyDescent="0.25">
      <c r="A8" s="6" t="s">
        <v>148</v>
      </c>
      <c r="B8" s="7">
        <f ca="1">Summary!DF7</f>
        <v>72.429411764705875</v>
      </c>
      <c r="C8" s="7" t="str">
        <f>Summary!DG7</f>
        <v>ng/L</v>
      </c>
      <c r="D8" s="7">
        <f ca="1">Summary!DH7</f>
        <v>60.929411764705883</v>
      </c>
      <c r="E8" s="7" t="str">
        <f>Summary!DI7</f>
        <v>ng/L</v>
      </c>
      <c r="F8" s="7">
        <f ca="1">Summary!DJ7</f>
        <v>80.235294117647058</v>
      </c>
      <c r="G8" s="7" t="str">
        <f>Summary!DK7</f>
        <v>ng/L</v>
      </c>
      <c r="I8" s="6" t="s">
        <v>34</v>
      </c>
      <c r="J8" s="7">
        <f ca="1">B20</f>
        <v>45.941176470588232</v>
      </c>
      <c r="K8" s="7" t="str">
        <f t="shared" ref="K8:O8" si="3">C20</f>
        <v>ng/L</v>
      </c>
      <c r="L8" s="7">
        <f t="shared" ca="1" si="3"/>
        <v>45.705882352941174</v>
      </c>
      <c r="M8" s="7" t="str">
        <f t="shared" si="3"/>
        <v>ng/L</v>
      </c>
      <c r="N8" s="7">
        <f t="shared" ca="1" si="3"/>
        <v>46.588235294117645</v>
      </c>
      <c r="O8" s="7" t="str">
        <f t="shared" si="3"/>
        <v>ng/L</v>
      </c>
    </row>
    <row r="9" spans="1:15" x14ac:dyDescent="0.25">
      <c r="A9" s="6" t="s">
        <v>99</v>
      </c>
      <c r="B9" s="7">
        <f ca="1">Summary!DF8</f>
        <v>38.352941176470587</v>
      </c>
      <c r="C9" s="7" t="str">
        <f>Summary!DG8</f>
        <v>ng/L</v>
      </c>
      <c r="D9" s="7">
        <f ca="1">Summary!DH8</f>
        <v>38</v>
      </c>
      <c r="E9" s="7" t="str">
        <f>Summary!DI8</f>
        <v>ng/L</v>
      </c>
      <c r="F9" s="7">
        <f ca="1">Summary!DJ8</f>
        <v>35.176470588235297</v>
      </c>
      <c r="G9" s="7" t="str">
        <f>Summary!DK8</f>
        <v>ng/L</v>
      </c>
      <c r="I9" s="6" t="s">
        <v>213</v>
      </c>
      <c r="J9" s="7">
        <f ca="1">B22</f>
        <v>510.58823529411762</v>
      </c>
      <c r="K9" s="7" t="str">
        <f t="shared" ref="K9:O9" si="4">C22</f>
        <v>ng/L</v>
      </c>
      <c r="L9" s="7">
        <f t="shared" ca="1" si="4"/>
        <v>492.94117647058823</v>
      </c>
      <c r="M9" s="7" t="str">
        <f t="shared" si="4"/>
        <v>ng/L</v>
      </c>
      <c r="N9" s="7">
        <f t="shared" ca="1" si="4"/>
        <v>344.70588235294116</v>
      </c>
      <c r="O9" s="7" t="str">
        <f t="shared" si="4"/>
        <v>ng/L</v>
      </c>
    </row>
    <row r="10" spans="1:15" x14ac:dyDescent="0.25">
      <c r="A10" s="6" t="s">
        <v>197</v>
      </c>
      <c r="B10" s="7">
        <f ca="1">Summary!DF9</f>
        <v>1405.5882352941176</v>
      </c>
      <c r="C10" s="7" t="str">
        <f>Summary!DG9</f>
        <v>ng/L</v>
      </c>
      <c r="D10" s="7">
        <f ca="1">Summary!DH9</f>
        <v>2066.4705882352941</v>
      </c>
      <c r="E10" s="7" t="str">
        <f>Summary!DI9</f>
        <v>ng/L</v>
      </c>
      <c r="F10" s="7">
        <f ca="1">Summary!DJ9</f>
        <v>1533.2352941176471</v>
      </c>
      <c r="G10" s="7" t="str">
        <f>Summary!DK9</f>
        <v>ng/L</v>
      </c>
      <c r="I10" s="2" t="s">
        <v>265</v>
      </c>
      <c r="J10" s="8"/>
      <c r="K10" s="8"/>
      <c r="L10" s="8"/>
      <c r="M10" s="8"/>
      <c r="N10" s="8"/>
      <c r="O10" s="8"/>
    </row>
    <row r="11" spans="1:15" x14ac:dyDescent="0.25">
      <c r="A11" s="2" t="s">
        <v>229</v>
      </c>
      <c r="B11" s="8"/>
      <c r="C11" s="8"/>
      <c r="D11" s="8"/>
      <c r="E11" s="8"/>
      <c r="F11" s="8"/>
      <c r="G11" s="8"/>
      <c r="I11" s="6" t="s">
        <v>123</v>
      </c>
      <c r="J11" s="7">
        <f ca="1">B17</f>
        <v>1788.2352941176471</v>
      </c>
      <c r="K11" s="7" t="str">
        <f t="shared" ref="K11:O11" si="5">C17</f>
        <v>ng/L</v>
      </c>
      <c r="L11" s="7">
        <f t="shared" ca="1" si="5"/>
        <v>1768.2352941176471</v>
      </c>
      <c r="M11" s="7" t="str">
        <f t="shared" si="5"/>
        <v>ng/L</v>
      </c>
      <c r="N11" s="7">
        <f t="shared" ca="1" si="5"/>
        <v>1600.7647058823529</v>
      </c>
      <c r="O11" s="7" t="str">
        <f t="shared" si="5"/>
        <v>ng/L</v>
      </c>
    </row>
    <row r="12" spans="1:15" x14ac:dyDescent="0.25">
      <c r="A12" s="6" t="s">
        <v>217</v>
      </c>
      <c r="B12" s="7">
        <f ca="1">Summary!DF11</f>
        <v>329.52941176470586</v>
      </c>
      <c r="C12" s="7" t="str">
        <f>Summary!DG11</f>
        <v>ng/L</v>
      </c>
      <c r="D12" s="7">
        <f ca="1">Summary!DH11</f>
        <v>140.41176470588235</v>
      </c>
      <c r="E12" s="7" t="str">
        <f>Summary!DI11</f>
        <v>ng/L</v>
      </c>
      <c r="F12" s="7">
        <f ca="1">Summary!DJ11</f>
        <v>158.11764705882354</v>
      </c>
      <c r="G12" s="7" t="str">
        <f>Summary!DK11</f>
        <v>ng/L</v>
      </c>
      <c r="I12" s="2" t="s">
        <v>266</v>
      </c>
      <c r="J12" s="8"/>
      <c r="K12" s="8"/>
      <c r="L12" s="8"/>
      <c r="M12" s="8"/>
      <c r="N12" s="8"/>
      <c r="O12" s="8"/>
    </row>
    <row r="13" spans="1:15" x14ac:dyDescent="0.25">
      <c r="A13" s="9" t="s">
        <v>219</v>
      </c>
      <c r="B13" s="7">
        <f ca="1">Summary!DF12</f>
        <v>552.94117647058829</v>
      </c>
      <c r="C13" s="7" t="str">
        <f>Summary!DG12</f>
        <v>ng/L</v>
      </c>
      <c r="D13" s="7">
        <f ca="1">Summary!DH12</f>
        <v>503.52941176470586</v>
      </c>
      <c r="E13" s="7" t="str">
        <f>Summary!DI12</f>
        <v>ng/L</v>
      </c>
      <c r="F13" s="7">
        <f ca="1">Summary!DJ12</f>
        <v>568.82352941176475</v>
      </c>
      <c r="G13" s="7" t="str">
        <f>Summary!DK12</f>
        <v>ng/L</v>
      </c>
      <c r="I13" s="6" t="s">
        <v>65</v>
      </c>
      <c r="J13" s="7">
        <f ca="1">B14</f>
        <v>202.35294117647058</v>
      </c>
      <c r="K13" s="7" t="str">
        <f t="shared" ref="K13:O13" si="6">C14</f>
        <v>ng/L</v>
      </c>
      <c r="L13" s="7">
        <f t="shared" ca="1" si="6"/>
        <v>187.94117647058823</v>
      </c>
      <c r="M13" s="7" t="str">
        <f t="shared" si="6"/>
        <v>ng/L</v>
      </c>
      <c r="N13" s="7">
        <f t="shared" ca="1" si="6"/>
        <v>170.88235294117646</v>
      </c>
      <c r="O13" s="7" t="str">
        <f t="shared" si="6"/>
        <v>ng/L</v>
      </c>
    </row>
    <row r="14" spans="1:15" x14ac:dyDescent="0.25">
      <c r="A14" s="6" t="s">
        <v>65</v>
      </c>
      <c r="B14" s="7">
        <f ca="1">Summary!DF13</f>
        <v>202.35294117647058</v>
      </c>
      <c r="C14" s="7" t="str">
        <f>Summary!DG13</f>
        <v>ng/L</v>
      </c>
      <c r="D14" s="7">
        <f ca="1">Summary!DH13</f>
        <v>187.94117647058823</v>
      </c>
      <c r="E14" s="7" t="str">
        <f>Summary!DI13</f>
        <v>ng/L</v>
      </c>
      <c r="F14" s="7">
        <f ca="1">Summary!DJ13</f>
        <v>170.88235294117646</v>
      </c>
      <c r="G14" s="7" t="str">
        <f>Summary!DK13</f>
        <v>ng/L</v>
      </c>
      <c r="I14" s="6" t="s">
        <v>148</v>
      </c>
      <c r="J14" s="7">
        <f ca="1">B8</f>
        <v>72.429411764705875</v>
      </c>
      <c r="K14" s="7" t="str">
        <f t="shared" ref="K14:O14" si="7">C8</f>
        <v>ng/L</v>
      </c>
      <c r="L14" s="7">
        <f t="shared" ca="1" si="7"/>
        <v>60.929411764705883</v>
      </c>
      <c r="M14" s="7" t="str">
        <f t="shared" si="7"/>
        <v>ng/L</v>
      </c>
      <c r="N14" s="7">
        <f t="shared" ca="1" si="7"/>
        <v>80.235294117647058</v>
      </c>
      <c r="O14" s="7" t="str">
        <f t="shared" si="7"/>
        <v>ng/L</v>
      </c>
    </row>
    <row r="15" spans="1:15" x14ac:dyDescent="0.25">
      <c r="A15" s="2" t="s">
        <v>230</v>
      </c>
      <c r="B15" s="8"/>
      <c r="C15" s="8"/>
      <c r="D15" s="8"/>
      <c r="E15" s="8"/>
      <c r="F15" s="8"/>
      <c r="G15" s="8"/>
      <c r="I15" s="6" t="s">
        <v>234</v>
      </c>
      <c r="J15" s="7">
        <f ca="1">B24</f>
        <v>105.05882352941177</v>
      </c>
      <c r="K15" s="7" t="str">
        <f t="shared" ref="K15:O15" si="8">C24</f>
        <v>ng/L</v>
      </c>
      <c r="L15" s="7">
        <f t="shared" ca="1" si="8"/>
        <v>95.470588235294116</v>
      </c>
      <c r="M15" s="7" t="str">
        <f t="shared" si="8"/>
        <v>ng/L</v>
      </c>
      <c r="N15" s="7">
        <f t="shared" ca="1" si="8"/>
        <v>101.64705882352941</v>
      </c>
      <c r="O15" s="7" t="str">
        <f t="shared" si="8"/>
        <v>ng/L</v>
      </c>
    </row>
    <row r="16" spans="1:15" x14ac:dyDescent="0.25">
      <c r="A16" s="6" t="s">
        <v>231</v>
      </c>
      <c r="B16" s="7">
        <f ca="1">Summary!DF15</f>
        <v>460.58823529411762</v>
      </c>
      <c r="C16" s="7" t="str">
        <f>Summary!DG15</f>
        <v>ng/L</v>
      </c>
      <c r="D16" s="7">
        <f ca="1">Summary!DH15</f>
        <v>8141.1764705882351</v>
      </c>
      <c r="E16" s="7" t="str">
        <f>Summary!DI15</f>
        <v>ng/L</v>
      </c>
      <c r="F16" s="7">
        <f ca="1">Summary!DJ15</f>
        <v>361.76470588235293</v>
      </c>
      <c r="G16" s="7" t="str">
        <f>Summary!DK15</f>
        <v>ng/L</v>
      </c>
      <c r="I16" s="6" t="s">
        <v>125</v>
      </c>
      <c r="J16" s="7">
        <f ca="1">B18</f>
        <v>794.11764705882354</v>
      </c>
      <c r="K16" s="7" t="str">
        <f t="shared" ref="K16:O16" si="9">C18</f>
        <v>ng/L</v>
      </c>
      <c r="L16" s="7">
        <f t="shared" ca="1" si="9"/>
        <v>657.64705882352939</v>
      </c>
      <c r="M16" s="7" t="str">
        <f t="shared" si="9"/>
        <v>ng/L</v>
      </c>
      <c r="N16" s="7">
        <f t="shared" ca="1" si="9"/>
        <v>545</v>
      </c>
      <c r="O16" s="7" t="str">
        <f t="shared" si="9"/>
        <v>ng/L</v>
      </c>
    </row>
    <row r="17" spans="1:15" x14ac:dyDescent="0.25">
      <c r="A17" s="6" t="s">
        <v>123</v>
      </c>
      <c r="B17" s="7">
        <f ca="1">Summary!DF16</f>
        <v>1788.2352941176471</v>
      </c>
      <c r="C17" s="7" t="str">
        <f>Summary!DG16</f>
        <v>ng/L</v>
      </c>
      <c r="D17" s="7">
        <f ca="1">Summary!DH16</f>
        <v>1768.2352941176471</v>
      </c>
      <c r="E17" s="7" t="str">
        <f>Summary!DI16</f>
        <v>ng/L</v>
      </c>
      <c r="F17" s="7">
        <f ca="1">Summary!DJ16</f>
        <v>1600.7647058823529</v>
      </c>
      <c r="G17" s="7" t="str">
        <f>Summary!DK16</f>
        <v>ng/L</v>
      </c>
      <c r="I17" s="6" t="s">
        <v>217</v>
      </c>
      <c r="J17" s="7">
        <f ca="1">B12</f>
        <v>329.52941176470586</v>
      </c>
      <c r="K17" s="7" t="str">
        <f t="shared" ref="K17:O17" si="10">C12</f>
        <v>ng/L</v>
      </c>
      <c r="L17" s="7">
        <f t="shared" ca="1" si="10"/>
        <v>140.41176470588235</v>
      </c>
      <c r="M17" s="7" t="str">
        <f t="shared" si="10"/>
        <v>ng/L</v>
      </c>
      <c r="N17" s="7">
        <f t="shared" ca="1" si="10"/>
        <v>158.11764705882354</v>
      </c>
      <c r="O17" s="7" t="str">
        <f t="shared" si="10"/>
        <v>ng/L</v>
      </c>
    </row>
    <row r="18" spans="1:15" x14ac:dyDescent="0.25">
      <c r="A18" s="6" t="s">
        <v>125</v>
      </c>
      <c r="B18" s="7">
        <f ca="1">Summary!DF17</f>
        <v>794.11764705882354</v>
      </c>
      <c r="C18" s="7" t="str">
        <f>Summary!DG17</f>
        <v>ng/L</v>
      </c>
      <c r="D18" s="7">
        <f ca="1">Summary!DH17</f>
        <v>657.64705882352939</v>
      </c>
      <c r="E18" s="7" t="str">
        <f>Summary!DI17</f>
        <v>ng/L</v>
      </c>
      <c r="F18" s="7">
        <f ca="1">Summary!DJ17</f>
        <v>545</v>
      </c>
      <c r="G18" s="7" t="str">
        <f>Summary!DK17</f>
        <v>ng/L</v>
      </c>
      <c r="I18" s="6" t="s">
        <v>219</v>
      </c>
      <c r="J18" s="7">
        <f ca="1">B13</f>
        <v>552.94117647058829</v>
      </c>
      <c r="K18" s="7" t="str">
        <f t="shared" ref="K18:O18" si="11">C13</f>
        <v>ng/L</v>
      </c>
      <c r="L18" s="7">
        <f t="shared" ca="1" si="11"/>
        <v>503.52941176470586</v>
      </c>
      <c r="M18" s="7" t="str">
        <f t="shared" si="11"/>
        <v>ng/L</v>
      </c>
      <c r="N18" s="7">
        <f t="shared" ca="1" si="11"/>
        <v>568.82352941176475</v>
      </c>
      <c r="O18" s="7" t="str">
        <f t="shared" si="11"/>
        <v>ng/L</v>
      </c>
    </row>
    <row r="19" spans="1:15" x14ac:dyDescent="0.25">
      <c r="A19" s="2" t="s">
        <v>232</v>
      </c>
      <c r="B19" s="8"/>
      <c r="C19" s="8"/>
      <c r="D19" s="8"/>
      <c r="E19" s="8"/>
      <c r="F19" s="8"/>
      <c r="G19" s="8"/>
      <c r="I19" s="6" t="s">
        <v>99</v>
      </c>
      <c r="J19" s="7">
        <f ca="1">B9</f>
        <v>38.352941176470587</v>
      </c>
      <c r="K19" s="7" t="str">
        <f t="shared" ref="K19:O19" si="12">C9</f>
        <v>ng/L</v>
      </c>
      <c r="L19" s="7">
        <f t="shared" ca="1" si="12"/>
        <v>38</v>
      </c>
      <c r="M19" s="7" t="str">
        <f t="shared" si="12"/>
        <v>ng/L</v>
      </c>
      <c r="N19" s="7">
        <f t="shared" ca="1" si="12"/>
        <v>35.176470588235297</v>
      </c>
      <c r="O19" s="7" t="str">
        <f t="shared" si="12"/>
        <v>ng/L</v>
      </c>
    </row>
    <row r="20" spans="1:15" x14ac:dyDescent="0.25">
      <c r="A20" s="6" t="s">
        <v>34</v>
      </c>
      <c r="B20" s="7">
        <f ca="1">Summary!DF19</f>
        <v>45.941176470588232</v>
      </c>
      <c r="C20" s="7" t="str">
        <f>Summary!DG19</f>
        <v>ng/L</v>
      </c>
      <c r="D20" s="7">
        <f ca="1">Summary!DH19</f>
        <v>45.705882352941174</v>
      </c>
      <c r="E20" s="7" t="str">
        <f>Summary!DI19</f>
        <v>ng/L</v>
      </c>
      <c r="F20" s="7">
        <f ca="1">Summary!DJ19</f>
        <v>46.588235294117645</v>
      </c>
      <c r="G20" s="7" t="str">
        <f>Summary!DK19</f>
        <v>ng/L</v>
      </c>
      <c r="I20" s="32"/>
      <c r="J20" s="31"/>
      <c r="K20" s="31"/>
      <c r="L20" s="31"/>
      <c r="M20" s="31"/>
      <c r="N20" s="31"/>
      <c r="O20" s="31"/>
    </row>
    <row r="21" spans="1:15" x14ac:dyDescent="0.25">
      <c r="A21" s="6" t="s">
        <v>233</v>
      </c>
      <c r="B21" s="7">
        <f ca="1">Summary!DF20</f>
        <v>121.35294117647059</v>
      </c>
      <c r="C21" s="7" t="str">
        <f>Summary!DG20</f>
        <v>ng/L</v>
      </c>
      <c r="D21" s="7">
        <f ca="1">Summary!DH20</f>
        <v>106.52941176470588</v>
      </c>
      <c r="E21" s="7" t="str">
        <f>Summary!DI20</f>
        <v>ng/L</v>
      </c>
      <c r="F21" s="7">
        <f ca="1">Summary!DJ20</f>
        <v>80.117647058823536</v>
      </c>
      <c r="G21" s="7" t="str">
        <f>Summary!DK20</f>
        <v>ng/L</v>
      </c>
      <c r="I21" s="32"/>
      <c r="J21" s="31"/>
      <c r="K21" s="31"/>
      <c r="L21" s="31"/>
      <c r="M21" s="31"/>
      <c r="N21" s="31"/>
      <c r="O21" s="31"/>
    </row>
    <row r="22" spans="1:15" x14ac:dyDescent="0.25">
      <c r="A22" s="6" t="s">
        <v>213</v>
      </c>
      <c r="B22" s="7">
        <f ca="1">Summary!DF21</f>
        <v>510.58823529411762</v>
      </c>
      <c r="C22" s="7" t="str">
        <f>Summary!DG21</f>
        <v>ng/L</v>
      </c>
      <c r="D22" s="7">
        <f ca="1">Summary!DH21</f>
        <v>492.94117647058823</v>
      </c>
      <c r="E22" s="7" t="str">
        <f>Summary!DI21</f>
        <v>ng/L</v>
      </c>
      <c r="F22" s="7">
        <f ca="1">Summary!DJ21</f>
        <v>344.70588235294116</v>
      </c>
      <c r="G22" s="7" t="str">
        <f>Summary!DK21</f>
        <v>ng/L</v>
      </c>
      <c r="I22" s="32"/>
      <c r="J22" s="31"/>
      <c r="K22" s="31"/>
      <c r="L22" s="31"/>
      <c r="M22" s="31"/>
      <c r="N22" s="31"/>
      <c r="O22" s="31"/>
    </row>
    <row r="23" spans="1:15" x14ac:dyDescent="0.25">
      <c r="A23" s="6" t="s">
        <v>62</v>
      </c>
      <c r="B23" s="7">
        <f ca="1">Summary!DF22</f>
        <v>1295.8823529411766</v>
      </c>
      <c r="C23" s="7" t="str">
        <f>Summary!DG22</f>
        <v>ng/L</v>
      </c>
      <c r="D23" s="7">
        <f ca="1">Summary!DH22</f>
        <v>1515</v>
      </c>
      <c r="E23" s="7" t="str">
        <f>Summary!DI22</f>
        <v>ng/L</v>
      </c>
      <c r="F23" s="7">
        <f ca="1">Summary!DJ22</f>
        <v>1143.5294117647059</v>
      </c>
      <c r="G23" s="7" t="str">
        <f>Summary!DK22</f>
        <v>ng/L</v>
      </c>
      <c r="I23" s="32"/>
      <c r="J23" s="31"/>
      <c r="K23" s="31"/>
      <c r="L23" s="31"/>
      <c r="M23" s="31"/>
      <c r="N23" s="31"/>
      <c r="O23" s="31"/>
    </row>
    <row r="24" spans="1:15" x14ac:dyDescent="0.25">
      <c r="A24" s="6" t="s">
        <v>234</v>
      </c>
      <c r="B24" s="7">
        <f ca="1">Summary!DF23</f>
        <v>105.05882352941177</v>
      </c>
      <c r="C24" s="7" t="str">
        <f>Summary!DG23</f>
        <v>ng/L</v>
      </c>
      <c r="D24" s="7">
        <f ca="1">Summary!DH23</f>
        <v>95.470588235294116</v>
      </c>
      <c r="E24" s="7" t="str">
        <f>Summary!DI23</f>
        <v>ng/L</v>
      </c>
      <c r="F24" s="7">
        <f ca="1">Summary!DJ23</f>
        <v>101.64705882352941</v>
      </c>
      <c r="G24" s="7" t="str">
        <f>Summary!DK23</f>
        <v>ng/L</v>
      </c>
      <c r="I24" s="32"/>
      <c r="J24" s="31"/>
      <c r="K24" s="31"/>
      <c r="L24" s="31"/>
      <c r="M24" s="31"/>
      <c r="N24" s="31"/>
      <c r="O24" s="31"/>
    </row>
    <row r="25" spans="1:15" x14ac:dyDescent="0.25">
      <c r="I25" s="1"/>
      <c r="J25" s="1"/>
      <c r="K25" s="1"/>
      <c r="L25" s="1"/>
      <c r="M25" s="1"/>
      <c r="N25" s="1"/>
      <c r="O25" s="1"/>
    </row>
    <row r="26" spans="1:15" x14ac:dyDescent="0.25">
      <c r="A26" s="70" t="s">
        <v>262</v>
      </c>
      <c r="B26" s="70"/>
      <c r="C26" s="70"/>
      <c r="D26" s="70"/>
      <c r="E26" s="70"/>
      <c r="F26" s="70"/>
      <c r="G26" s="70"/>
      <c r="I26" s="70" t="s">
        <v>262</v>
      </c>
      <c r="J26" s="70"/>
      <c r="K26" s="70"/>
      <c r="L26" s="70"/>
      <c r="M26" s="70"/>
      <c r="N26" s="70"/>
      <c r="O26" s="70"/>
    </row>
    <row r="27" spans="1:15" x14ac:dyDescent="0.25">
      <c r="A27" s="70" t="s">
        <v>226</v>
      </c>
      <c r="B27" s="73" t="s">
        <v>235</v>
      </c>
      <c r="C27" s="70"/>
      <c r="D27" s="70"/>
      <c r="E27" s="70"/>
      <c r="F27" s="70"/>
      <c r="G27" s="70"/>
      <c r="I27" s="70" t="s">
        <v>226</v>
      </c>
      <c r="J27" s="73" t="s">
        <v>235</v>
      </c>
      <c r="K27" s="70"/>
      <c r="L27" s="70"/>
      <c r="M27" s="70"/>
      <c r="N27" s="70"/>
      <c r="O27" s="70"/>
    </row>
    <row r="28" spans="1:15" x14ac:dyDescent="0.25">
      <c r="A28" s="70"/>
      <c r="B28" s="70" t="s">
        <v>238</v>
      </c>
      <c r="C28" s="70"/>
      <c r="D28" s="70" t="s">
        <v>278</v>
      </c>
      <c r="E28" s="70"/>
      <c r="F28" s="70" t="s">
        <v>237</v>
      </c>
      <c r="G28" s="70"/>
      <c r="I28" s="70"/>
      <c r="J28" s="70" t="s">
        <v>238</v>
      </c>
      <c r="K28" s="70"/>
      <c r="L28" s="70" t="s">
        <v>278</v>
      </c>
      <c r="M28" s="70"/>
      <c r="N28" s="70" t="s">
        <v>237</v>
      </c>
      <c r="O28" s="70"/>
    </row>
    <row r="29" spans="1:15" x14ac:dyDescent="0.25">
      <c r="A29" s="2" t="s">
        <v>227</v>
      </c>
      <c r="B29" s="74"/>
      <c r="C29" s="74"/>
      <c r="D29" s="74"/>
      <c r="E29" s="74"/>
      <c r="F29" s="74"/>
      <c r="G29" s="74"/>
      <c r="I29" s="2" t="s">
        <v>264</v>
      </c>
      <c r="J29" s="74"/>
      <c r="K29" s="74"/>
      <c r="L29" s="74"/>
      <c r="M29" s="74"/>
      <c r="N29" s="74"/>
      <c r="O29" s="74"/>
    </row>
    <row r="30" spans="1:15" x14ac:dyDescent="0.25">
      <c r="A30" s="3" t="s">
        <v>19</v>
      </c>
      <c r="B30" s="71">
        <f ca="1">1-D5/B5</f>
        <v>0.65404040404040398</v>
      </c>
      <c r="C30" s="71"/>
      <c r="D30" s="71">
        <f ca="1">1-F5/D5</f>
        <v>0.11678832116788318</v>
      </c>
      <c r="E30" s="71"/>
      <c r="F30" s="71">
        <f ca="1">1-F5/B5</f>
        <v>0.69444444444444442</v>
      </c>
      <c r="G30" s="71"/>
      <c r="I30" s="6" t="s">
        <v>231</v>
      </c>
      <c r="J30" s="71">
        <f ca="1">B41</f>
        <v>-16.675606641123885</v>
      </c>
      <c r="K30" s="71"/>
      <c r="L30" s="71">
        <f t="shared" ref="L30" ca="1" si="13">D41</f>
        <v>0.95556358381502893</v>
      </c>
      <c r="M30" s="71"/>
      <c r="N30" s="71">
        <f t="shared" ref="N30" ca="1" si="14">F41</f>
        <v>0.21455938697318011</v>
      </c>
      <c r="O30" s="71"/>
    </row>
    <row r="31" spans="1:15" x14ac:dyDescent="0.25">
      <c r="A31" s="3" t="s">
        <v>23</v>
      </c>
      <c r="B31" s="71">
        <f ca="1">1-D6/B6</f>
        <v>0.99151419414218289</v>
      </c>
      <c r="C31" s="71"/>
      <c r="D31" s="71">
        <f ca="1">1-F6/D6</f>
        <v>0.4358974358974359</v>
      </c>
      <c r="E31" s="71"/>
      <c r="F31" s="71">
        <f ca="1">1-F6/B6</f>
        <v>0.99521313515712884</v>
      </c>
      <c r="G31" s="71"/>
      <c r="I31" s="6" t="s">
        <v>62</v>
      </c>
      <c r="J31" s="71">
        <f ca="1">B48</f>
        <v>-0.16908760780753518</v>
      </c>
      <c r="K31" s="71"/>
      <c r="L31" s="71">
        <f t="shared" ref="L31" ca="1" si="15">D48</f>
        <v>0.24519510774606879</v>
      </c>
      <c r="M31" s="71"/>
      <c r="N31" s="71">
        <f t="shared" ref="N31" ca="1" si="16">F48</f>
        <v>0.11756695415342722</v>
      </c>
      <c r="O31" s="71"/>
    </row>
    <row r="32" spans="1:15" x14ac:dyDescent="0.25">
      <c r="A32" s="2" t="s">
        <v>228</v>
      </c>
      <c r="B32" s="72"/>
      <c r="C32" s="72"/>
      <c r="D32" s="72"/>
      <c r="E32" s="72"/>
      <c r="F32" s="72"/>
      <c r="G32" s="72"/>
      <c r="I32" s="6" t="s">
        <v>197</v>
      </c>
      <c r="J32" s="71">
        <f ca="1">B35</f>
        <v>-0.47018204645323292</v>
      </c>
      <c r="K32" s="71"/>
      <c r="L32" s="71">
        <f t="shared" ref="L32" ca="1" si="17">D35</f>
        <v>0.25804155992029609</v>
      </c>
      <c r="M32" s="71"/>
      <c r="N32" s="71">
        <f t="shared" ref="N32" ca="1" si="18">F35</f>
        <v>-9.0813977819627523E-2</v>
      </c>
      <c r="O32" s="71"/>
    </row>
    <row r="33" spans="1:15" x14ac:dyDescent="0.25">
      <c r="A33" s="3" t="s">
        <v>148</v>
      </c>
      <c r="B33" s="71">
        <f ca="1">1-D8/B8</f>
        <v>0.15877527816129289</v>
      </c>
      <c r="C33" s="71"/>
      <c r="D33" s="71">
        <f ca="1">1-F8/D8</f>
        <v>-0.31685653601081287</v>
      </c>
      <c r="E33" s="71"/>
      <c r="F33" s="71">
        <f ca="1">1-F8/B8</f>
        <v>-0.10777227320717953</v>
      </c>
      <c r="G33" s="71"/>
      <c r="I33" s="6" t="s">
        <v>34</v>
      </c>
      <c r="J33" s="71">
        <f ca="1">B45</f>
        <v>5.1216389244558291E-3</v>
      </c>
      <c r="K33" s="71"/>
      <c r="L33" s="71">
        <f t="shared" ref="L33" ca="1" si="19">D45</f>
        <v>-1.9305019305019266E-2</v>
      </c>
      <c r="M33" s="71"/>
      <c r="N33" s="71">
        <f t="shared" ref="N33" ca="1" si="20">F45</f>
        <v>-1.4084507042253502E-2</v>
      </c>
      <c r="O33" s="71"/>
    </row>
    <row r="34" spans="1:15" x14ac:dyDescent="0.25">
      <c r="A34" s="3" t="s">
        <v>99</v>
      </c>
      <c r="B34" s="71">
        <f ca="1">1-D9/B9</f>
        <v>9.2024539877300082E-3</v>
      </c>
      <c r="C34" s="71"/>
      <c r="D34" s="71">
        <f ca="1">1-F9/D9</f>
        <v>7.4303405572755388E-2</v>
      </c>
      <c r="E34" s="71"/>
      <c r="F34" s="71">
        <f ca="1">1-F9/B9</f>
        <v>8.2822085889570407E-2</v>
      </c>
      <c r="G34" s="71"/>
      <c r="I34" s="6" t="s">
        <v>213</v>
      </c>
      <c r="J34" s="71">
        <f ca="1">B47</f>
        <v>3.4562211981566837E-2</v>
      </c>
      <c r="K34" s="71"/>
      <c r="L34" s="71">
        <f t="shared" ref="L34" ca="1" si="21">D47</f>
        <v>0.30071599045346065</v>
      </c>
      <c r="M34" s="71"/>
      <c r="N34" s="71">
        <f t="shared" ref="N34" ca="1" si="22">F47</f>
        <v>0.32488479262672809</v>
      </c>
      <c r="O34" s="71"/>
    </row>
    <row r="35" spans="1:15" x14ac:dyDescent="0.25">
      <c r="A35" s="3" t="s">
        <v>197</v>
      </c>
      <c r="B35" s="71">
        <f ca="1">1-D10/B10</f>
        <v>-0.47018204645323292</v>
      </c>
      <c r="C35" s="71"/>
      <c r="D35" s="71">
        <f ca="1">1-F10/D10</f>
        <v>0.25804155992029609</v>
      </c>
      <c r="E35" s="71"/>
      <c r="F35" s="71">
        <f ca="1">1-F10/B10</f>
        <v>-9.0813977819627523E-2</v>
      </c>
      <c r="G35" s="71"/>
      <c r="I35" s="2" t="s">
        <v>265</v>
      </c>
      <c r="J35" s="72"/>
      <c r="K35" s="72"/>
      <c r="L35" s="72"/>
      <c r="M35" s="72"/>
      <c r="N35" s="72"/>
      <c r="O35" s="72"/>
    </row>
    <row r="36" spans="1:15" x14ac:dyDescent="0.25">
      <c r="A36" s="2" t="s">
        <v>229</v>
      </c>
      <c r="B36" s="72"/>
      <c r="C36" s="72"/>
      <c r="D36" s="72"/>
      <c r="E36" s="72"/>
      <c r="F36" s="72"/>
      <c r="G36" s="72"/>
      <c r="I36" s="6" t="s">
        <v>123</v>
      </c>
      <c r="J36" s="71">
        <f ca="1">B42</f>
        <v>1.1184210526315796E-2</v>
      </c>
      <c r="K36" s="71"/>
      <c r="L36" s="71">
        <f t="shared" ref="L36" ca="1" si="23">D42</f>
        <v>9.4710578842315374E-2</v>
      </c>
      <c r="M36" s="71"/>
      <c r="N36" s="71">
        <f t="shared" ref="N36" ca="1" si="24">F42</f>
        <v>0.10483552631578952</v>
      </c>
      <c r="O36" s="71"/>
    </row>
    <row r="37" spans="1:15" x14ac:dyDescent="0.25">
      <c r="A37" s="3" t="s">
        <v>217</v>
      </c>
      <c r="B37" s="71">
        <f ca="1">1-D12/B12</f>
        <v>0.57390217779364505</v>
      </c>
      <c r="C37" s="71"/>
      <c r="D37" s="71">
        <f ca="1">1-F12/D12</f>
        <v>-0.12609970674486815</v>
      </c>
      <c r="E37" s="71"/>
      <c r="F37" s="71">
        <f ca="1">1-F12/B12</f>
        <v>0.52017136736879688</v>
      </c>
      <c r="G37" s="71"/>
      <c r="I37" s="2" t="s">
        <v>266</v>
      </c>
      <c r="J37" s="72"/>
      <c r="K37" s="72"/>
      <c r="L37" s="72"/>
      <c r="M37" s="72"/>
      <c r="N37" s="72"/>
      <c r="O37" s="72"/>
    </row>
    <row r="38" spans="1:15" x14ac:dyDescent="0.25">
      <c r="A38" s="3" t="s">
        <v>219</v>
      </c>
      <c r="B38" s="71">
        <f ca="1">1-D13/B13</f>
        <v>8.9361702127659703E-2</v>
      </c>
      <c r="C38" s="71"/>
      <c r="D38" s="71">
        <f ca="1">1-F13/D13</f>
        <v>-0.12967289719626174</v>
      </c>
      <c r="E38" s="71"/>
      <c r="F38" s="71">
        <f ca="1">1-F13/B13</f>
        <v>-2.8723404255319052E-2</v>
      </c>
      <c r="G38" s="71"/>
      <c r="I38" s="6" t="s">
        <v>65</v>
      </c>
      <c r="J38" s="71">
        <f ca="1">B39</f>
        <v>7.1220930232558155E-2</v>
      </c>
      <c r="K38" s="71"/>
      <c r="L38" s="71">
        <f t="shared" ref="L38" ca="1" si="25">D39</f>
        <v>9.0766823161189336E-2</v>
      </c>
      <c r="M38" s="71"/>
      <c r="N38" s="71">
        <f t="shared" ref="N38" ca="1" si="26">F39</f>
        <v>0.15552325581395343</v>
      </c>
      <c r="O38" s="71"/>
    </row>
    <row r="39" spans="1:15" x14ac:dyDescent="0.25">
      <c r="A39" s="3" t="s">
        <v>65</v>
      </c>
      <c r="B39" s="71">
        <f ca="1">1-D14/B14</f>
        <v>7.1220930232558155E-2</v>
      </c>
      <c r="C39" s="71"/>
      <c r="D39" s="71">
        <f ca="1">1-F14/D14</f>
        <v>9.0766823161189336E-2</v>
      </c>
      <c r="E39" s="71"/>
      <c r="F39" s="71">
        <f ca="1">1-F14/B14</f>
        <v>0.15552325581395343</v>
      </c>
      <c r="G39" s="71"/>
      <c r="I39" s="6" t="s">
        <v>148</v>
      </c>
      <c r="J39" s="71">
        <f ca="1">B33</f>
        <v>0.15877527816129289</v>
      </c>
      <c r="K39" s="71"/>
      <c r="L39" s="71">
        <f t="shared" ref="L39" ca="1" si="27">D33</f>
        <v>-0.31685653601081287</v>
      </c>
      <c r="M39" s="71"/>
      <c r="N39" s="71">
        <f t="shared" ref="N39" ca="1" si="28">F33</f>
        <v>-0.10777227320717953</v>
      </c>
      <c r="O39" s="71"/>
    </row>
    <row r="40" spans="1:15" x14ac:dyDescent="0.25">
      <c r="A40" s="2" t="s">
        <v>230</v>
      </c>
      <c r="B40" s="72"/>
      <c r="C40" s="72"/>
      <c r="D40" s="72"/>
      <c r="E40" s="72"/>
      <c r="F40" s="72"/>
      <c r="G40" s="72"/>
      <c r="I40" s="6" t="s">
        <v>234</v>
      </c>
      <c r="J40" s="71">
        <f ca="1">B49</f>
        <v>9.1265397536394177E-2</v>
      </c>
      <c r="K40" s="71"/>
      <c r="L40" s="71">
        <f t="shared" ref="L40" ca="1" si="29">D49</f>
        <v>-6.4695009242144108E-2</v>
      </c>
      <c r="M40" s="71"/>
      <c r="N40" s="71">
        <f t="shared" ref="N40" ca="1" si="30">F49</f>
        <v>3.2474804031355053E-2</v>
      </c>
      <c r="O40" s="71"/>
    </row>
    <row r="41" spans="1:15" x14ac:dyDescent="0.25">
      <c r="A41" s="3" t="s">
        <v>231</v>
      </c>
      <c r="B41" s="71">
        <f ca="1">1-D16/B16</f>
        <v>-16.675606641123885</v>
      </c>
      <c r="C41" s="71"/>
      <c r="D41" s="71">
        <f ca="1">1-F16/D16</f>
        <v>0.95556358381502893</v>
      </c>
      <c r="E41" s="71"/>
      <c r="F41" s="71">
        <f ca="1">1-F16/B16</f>
        <v>0.21455938697318011</v>
      </c>
      <c r="G41" s="71"/>
      <c r="I41" s="6" t="s">
        <v>125</v>
      </c>
      <c r="J41" s="71">
        <f ca="1">B43</f>
        <v>0.17185185185185192</v>
      </c>
      <c r="K41" s="71"/>
      <c r="L41" s="71">
        <f t="shared" ref="L41" ca="1" si="31">D43</f>
        <v>0.17128801431127005</v>
      </c>
      <c r="M41" s="71"/>
      <c r="N41" s="71">
        <f t="shared" ref="N41" ca="1" si="32">F43</f>
        <v>0.31370370370370371</v>
      </c>
      <c r="O41" s="71"/>
    </row>
    <row r="42" spans="1:15" x14ac:dyDescent="0.25">
      <c r="A42" s="3" t="s">
        <v>123</v>
      </c>
      <c r="B42" s="71">
        <f ca="1">1-D17/B17</f>
        <v>1.1184210526315796E-2</v>
      </c>
      <c r="C42" s="71"/>
      <c r="D42" s="71">
        <f ca="1">1-F17/D17</f>
        <v>9.4710578842315374E-2</v>
      </c>
      <c r="E42" s="71"/>
      <c r="F42" s="71">
        <f ca="1">1-F17/B17</f>
        <v>0.10483552631578952</v>
      </c>
      <c r="G42" s="71"/>
      <c r="I42" s="6" t="s">
        <v>217</v>
      </c>
      <c r="J42" s="71">
        <f ca="1">B37</f>
        <v>0.57390217779364505</v>
      </c>
      <c r="K42" s="71"/>
      <c r="L42" s="71">
        <f t="shared" ref="L42:L43" ca="1" si="33">D37</f>
        <v>-0.12609970674486815</v>
      </c>
      <c r="M42" s="71"/>
      <c r="N42" s="71">
        <f t="shared" ref="N42:N43" ca="1" si="34">F37</f>
        <v>0.52017136736879688</v>
      </c>
      <c r="O42" s="71"/>
    </row>
    <row r="43" spans="1:15" x14ac:dyDescent="0.25">
      <c r="A43" s="3" t="s">
        <v>125</v>
      </c>
      <c r="B43" s="71">
        <f ca="1">1-D18/B18</f>
        <v>0.17185185185185192</v>
      </c>
      <c r="C43" s="71"/>
      <c r="D43" s="71">
        <f ca="1">1-F18/D18</f>
        <v>0.17128801431127005</v>
      </c>
      <c r="E43" s="71"/>
      <c r="F43" s="71">
        <f ca="1">1-F18/B18</f>
        <v>0.31370370370370371</v>
      </c>
      <c r="G43" s="71"/>
      <c r="I43" s="6" t="s">
        <v>219</v>
      </c>
      <c r="J43" s="71">
        <f ca="1">B38</f>
        <v>8.9361702127659703E-2</v>
      </c>
      <c r="K43" s="71"/>
      <c r="L43" s="71">
        <f t="shared" ca="1" si="33"/>
        <v>-0.12967289719626174</v>
      </c>
      <c r="M43" s="71"/>
      <c r="N43" s="71">
        <f t="shared" ca="1" si="34"/>
        <v>-2.8723404255319052E-2</v>
      </c>
      <c r="O43" s="71"/>
    </row>
    <row r="44" spans="1:15" x14ac:dyDescent="0.25">
      <c r="A44" s="2" t="s">
        <v>232</v>
      </c>
      <c r="B44" s="72"/>
      <c r="C44" s="72"/>
      <c r="D44" s="72"/>
      <c r="E44" s="72"/>
      <c r="F44" s="72"/>
      <c r="G44" s="72"/>
      <c r="I44" s="6" t="s">
        <v>99</v>
      </c>
      <c r="J44" s="71">
        <f ca="1">B34</f>
        <v>9.2024539877300082E-3</v>
      </c>
      <c r="K44" s="71"/>
      <c r="L44" s="71">
        <f t="shared" ref="L44" ca="1" si="35">D34</f>
        <v>7.4303405572755388E-2</v>
      </c>
      <c r="M44" s="71"/>
      <c r="N44" s="71">
        <f t="shared" ref="N44" ca="1" si="36">F34</f>
        <v>8.2822085889570407E-2</v>
      </c>
      <c r="O44" s="71"/>
    </row>
    <row r="45" spans="1:15" x14ac:dyDescent="0.25">
      <c r="A45" s="3" t="s">
        <v>34</v>
      </c>
      <c r="B45" s="71">
        <f ca="1">1-D20/B20</f>
        <v>5.1216389244558291E-3</v>
      </c>
      <c r="C45" s="71"/>
      <c r="D45" s="71">
        <f ca="1">1-F20/D20</f>
        <v>-1.9305019305019266E-2</v>
      </c>
      <c r="E45" s="71"/>
      <c r="F45" s="71">
        <f ca="1">1-F20/B20</f>
        <v>-1.4084507042253502E-2</v>
      </c>
      <c r="G45" s="71"/>
      <c r="I45" s="33"/>
      <c r="J45" s="34"/>
      <c r="K45" s="34"/>
      <c r="L45" s="34"/>
      <c r="M45" s="34"/>
      <c r="N45" s="34"/>
      <c r="O45" s="34"/>
    </row>
    <row r="46" spans="1:15" x14ac:dyDescent="0.25">
      <c r="A46" s="3" t="s">
        <v>233</v>
      </c>
      <c r="B46" s="71">
        <f ca="1">1-D21/B21</f>
        <v>0.12215220552593309</v>
      </c>
      <c r="C46" s="71"/>
      <c r="D46" s="71">
        <f ca="1">1-F21/D21</f>
        <v>0.24792932081722796</v>
      </c>
      <c r="E46" s="71"/>
      <c r="F46" s="71">
        <f ca="1">1-F21/B21</f>
        <v>0.33979641299079011</v>
      </c>
      <c r="G46" s="71"/>
      <c r="I46" s="33"/>
      <c r="J46" s="34"/>
      <c r="K46" s="34"/>
      <c r="L46" s="34"/>
      <c r="M46" s="34"/>
      <c r="N46" s="34"/>
      <c r="O46" s="34"/>
    </row>
    <row r="47" spans="1:15" x14ac:dyDescent="0.25">
      <c r="A47" s="3" t="s">
        <v>213</v>
      </c>
      <c r="B47" s="71">
        <f ca="1">1-D22/B22</f>
        <v>3.4562211981566837E-2</v>
      </c>
      <c r="C47" s="71"/>
      <c r="D47" s="71">
        <f ca="1">1-F22/D22</f>
        <v>0.30071599045346065</v>
      </c>
      <c r="E47" s="71"/>
      <c r="F47" s="71">
        <f ca="1">1-F22/B22</f>
        <v>0.32488479262672809</v>
      </c>
      <c r="G47" s="71"/>
      <c r="I47" s="33"/>
      <c r="J47" s="34"/>
      <c r="K47" s="34"/>
      <c r="L47" s="34"/>
      <c r="M47" s="34"/>
      <c r="N47" s="34"/>
      <c r="O47" s="34"/>
    </row>
    <row r="48" spans="1:15" x14ac:dyDescent="0.25">
      <c r="A48" s="3" t="s">
        <v>62</v>
      </c>
      <c r="B48" s="71">
        <f ca="1">1-D23/B23</f>
        <v>-0.16908760780753518</v>
      </c>
      <c r="C48" s="71"/>
      <c r="D48" s="71">
        <f ca="1">1-F23/D23</f>
        <v>0.24519510774606879</v>
      </c>
      <c r="E48" s="71"/>
      <c r="F48" s="71">
        <f ca="1">1-F23/B23</f>
        <v>0.11756695415342722</v>
      </c>
      <c r="G48" s="71"/>
      <c r="I48" s="33"/>
      <c r="J48" s="34"/>
      <c r="K48" s="34"/>
      <c r="L48" s="34"/>
      <c r="M48" s="34"/>
      <c r="N48" s="34"/>
      <c r="O48" s="34"/>
    </row>
    <row r="49" spans="1:15" x14ac:dyDescent="0.25">
      <c r="A49" s="3" t="s">
        <v>234</v>
      </c>
      <c r="B49" s="71">
        <f ca="1">1-D24/B24</f>
        <v>9.1265397536394177E-2</v>
      </c>
      <c r="C49" s="71"/>
      <c r="D49" s="71">
        <f ca="1">1-F24/D24</f>
        <v>-6.4695009242144108E-2</v>
      </c>
      <c r="E49" s="71"/>
      <c r="F49" s="71">
        <f ca="1">1-F24/B24</f>
        <v>3.2474804031355053E-2</v>
      </c>
      <c r="G49" s="71"/>
      <c r="I49" s="33"/>
      <c r="J49" s="34"/>
      <c r="K49" s="34"/>
      <c r="L49" s="34"/>
      <c r="M49" s="34"/>
      <c r="N49" s="34"/>
      <c r="O49" s="34"/>
    </row>
  </sheetData>
  <mergeCells count="129">
    <mergeCell ref="J43:K43"/>
    <mergeCell ref="L43:M43"/>
    <mergeCell ref="N43:O43"/>
    <mergeCell ref="J44:K44"/>
    <mergeCell ref="L44:M44"/>
    <mergeCell ref="N44:O44"/>
    <mergeCell ref="J41:K41"/>
    <mergeCell ref="L41:M41"/>
    <mergeCell ref="N41:O41"/>
    <mergeCell ref="J42:K42"/>
    <mergeCell ref="L42:M42"/>
    <mergeCell ref="N42:O42"/>
    <mergeCell ref="J39:K39"/>
    <mergeCell ref="L39:M39"/>
    <mergeCell ref="N39:O39"/>
    <mergeCell ref="J40:K40"/>
    <mergeCell ref="L40:M40"/>
    <mergeCell ref="N40:O40"/>
    <mergeCell ref="J37:K37"/>
    <mergeCell ref="L37:M37"/>
    <mergeCell ref="N37:O37"/>
    <mergeCell ref="J38:K38"/>
    <mergeCell ref="L38:M38"/>
    <mergeCell ref="N38:O38"/>
    <mergeCell ref="J35:K35"/>
    <mergeCell ref="L35:M35"/>
    <mergeCell ref="N35:O35"/>
    <mergeCell ref="J36:K36"/>
    <mergeCell ref="L36:M36"/>
    <mergeCell ref="N36:O36"/>
    <mergeCell ref="J33:K33"/>
    <mergeCell ref="L33:M33"/>
    <mergeCell ref="N33:O33"/>
    <mergeCell ref="J34:K34"/>
    <mergeCell ref="L34:M34"/>
    <mergeCell ref="N34:O34"/>
    <mergeCell ref="J31:K31"/>
    <mergeCell ref="L31:M31"/>
    <mergeCell ref="N31:O31"/>
    <mergeCell ref="J32:K32"/>
    <mergeCell ref="L32:M32"/>
    <mergeCell ref="N32:O32"/>
    <mergeCell ref="J29:K29"/>
    <mergeCell ref="L29:M29"/>
    <mergeCell ref="N29:O29"/>
    <mergeCell ref="J30:K30"/>
    <mergeCell ref="L30:M30"/>
    <mergeCell ref="N30:O30"/>
    <mergeCell ref="I1:O1"/>
    <mergeCell ref="I2:I3"/>
    <mergeCell ref="J2:O2"/>
    <mergeCell ref="I26:O26"/>
    <mergeCell ref="I27:I28"/>
    <mergeCell ref="J27:O27"/>
    <mergeCell ref="J28:K28"/>
    <mergeCell ref="L28:M28"/>
    <mergeCell ref="N28:O28"/>
    <mergeCell ref="A2:A3"/>
    <mergeCell ref="B2:G2"/>
    <mergeCell ref="A27:A28"/>
    <mergeCell ref="B27:G27"/>
    <mergeCell ref="B28:C28"/>
    <mergeCell ref="D28:E28"/>
    <mergeCell ref="F28:G28"/>
    <mergeCell ref="A26:G26"/>
    <mergeCell ref="B29:C29"/>
    <mergeCell ref="D29:E29"/>
    <mergeCell ref="F29:G29"/>
    <mergeCell ref="B30:C30"/>
    <mergeCell ref="D30:E30"/>
    <mergeCell ref="F30:G30"/>
    <mergeCell ref="B31:C31"/>
    <mergeCell ref="D31:E31"/>
    <mergeCell ref="F31:G31"/>
    <mergeCell ref="B32:C32"/>
    <mergeCell ref="D32:E32"/>
    <mergeCell ref="F32:G32"/>
    <mergeCell ref="B33:C33"/>
    <mergeCell ref="D33:E33"/>
    <mergeCell ref="F33:G33"/>
    <mergeCell ref="B34:C34"/>
    <mergeCell ref="D34:E34"/>
    <mergeCell ref="F34:G34"/>
    <mergeCell ref="B35:C35"/>
    <mergeCell ref="D35:E35"/>
    <mergeCell ref="F35:G35"/>
    <mergeCell ref="B36:C36"/>
    <mergeCell ref="D36:E36"/>
    <mergeCell ref="F36:G36"/>
    <mergeCell ref="B37:C37"/>
    <mergeCell ref="D37:E37"/>
    <mergeCell ref="F37:G37"/>
    <mergeCell ref="B38:C38"/>
    <mergeCell ref="D38:E38"/>
    <mergeCell ref="F38:G38"/>
    <mergeCell ref="F44:G44"/>
    <mergeCell ref="B39:C39"/>
    <mergeCell ref="D39:E39"/>
    <mergeCell ref="F39:G39"/>
    <mergeCell ref="B40:C40"/>
    <mergeCell ref="D40:E40"/>
    <mergeCell ref="F40:G40"/>
    <mergeCell ref="B41:C41"/>
    <mergeCell ref="D41:E41"/>
    <mergeCell ref="F41:G41"/>
    <mergeCell ref="A1:G1"/>
    <mergeCell ref="B49:C49"/>
    <mergeCell ref="D49:E49"/>
    <mergeCell ref="F49:G49"/>
    <mergeCell ref="B47:C47"/>
    <mergeCell ref="D47:E47"/>
    <mergeCell ref="F47:G47"/>
    <mergeCell ref="B48:C48"/>
    <mergeCell ref="D48:E48"/>
    <mergeCell ref="F48:G48"/>
    <mergeCell ref="B45:C45"/>
    <mergeCell ref="D45:E45"/>
    <mergeCell ref="F45:G45"/>
    <mergeCell ref="B46:C46"/>
    <mergeCell ref="D46:E46"/>
    <mergeCell ref="F46:G46"/>
    <mergeCell ref="B42:C42"/>
    <mergeCell ref="D42:E42"/>
    <mergeCell ref="F42:G42"/>
    <mergeCell ref="B43:C43"/>
    <mergeCell ref="D43:E43"/>
    <mergeCell ref="F43:G43"/>
    <mergeCell ref="B44:C44"/>
    <mergeCell ref="D44:E44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K48"/>
  <sheetViews>
    <sheetView zoomScale="70" zoomScaleNormal="70" workbookViewId="0">
      <selection activeCell="A8" sqref="A8:A23"/>
    </sheetView>
  </sheetViews>
  <sheetFormatPr defaultColWidth="9.140625" defaultRowHeight="12.75" x14ac:dyDescent="0.2"/>
  <cols>
    <col min="1" max="1" width="42.140625" style="10" bestFit="1" customWidth="1"/>
    <col min="2" max="115" width="12.7109375" style="10" customWidth="1"/>
    <col min="116" max="16384" width="9.140625" style="10"/>
  </cols>
  <sheetData>
    <row r="1" spans="1:115" x14ac:dyDescent="0.2">
      <c r="A1" s="78" t="s">
        <v>226</v>
      </c>
      <c r="B1" s="80" t="s">
        <v>393</v>
      </c>
      <c r="C1" s="80"/>
      <c r="D1" s="80"/>
      <c r="E1" s="80"/>
      <c r="F1" s="80"/>
      <c r="G1" s="80"/>
      <c r="H1" s="80" t="s">
        <v>394</v>
      </c>
      <c r="I1" s="80"/>
      <c r="J1" s="80"/>
      <c r="K1" s="80"/>
      <c r="L1" s="80"/>
      <c r="M1" s="80"/>
      <c r="N1" s="80" t="s">
        <v>395</v>
      </c>
      <c r="O1" s="80"/>
      <c r="P1" s="80"/>
      <c r="Q1" s="80"/>
      <c r="R1" s="80"/>
      <c r="S1" s="80"/>
      <c r="T1" s="80" t="s">
        <v>396</v>
      </c>
      <c r="U1" s="80"/>
      <c r="V1" s="80"/>
      <c r="W1" s="80"/>
      <c r="X1" s="80"/>
      <c r="Y1" s="80"/>
      <c r="Z1" s="80" t="s">
        <v>397</v>
      </c>
      <c r="AA1" s="80"/>
      <c r="AB1" s="80"/>
      <c r="AC1" s="80"/>
      <c r="AD1" s="80"/>
      <c r="AE1" s="80"/>
      <c r="AF1" s="80" t="s">
        <v>392</v>
      </c>
      <c r="AG1" s="80"/>
      <c r="AH1" s="80"/>
      <c r="AI1" s="80"/>
      <c r="AJ1" s="80"/>
      <c r="AK1" s="80"/>
      <c r="AL1" s="80" t="s">
        <v>388</v>
      </c>
      <c r="AM1" s="80"/>
      <c r="AN1" s="80"/>
      <c r="AO1" s="80"/>
      <c r="AP1" s="80"/>
      <c r="AQ1" s="80"/>
      <c r="AR1" s="80" t="s">
        <v>389</v>
      </c>
      <c r="AS1" s="80"/>
      <c r="AT1" s="80"/>
      <c r="AU1" s="80"/>
      <c r="AV1" s="80"/>
      <c r="AW1" s="80"/>
      <c r="AX1" s="80" t="s">
        <v>390</v>
      </c>
      <c r="AY1" s="80"/>
      <c r="AZ1" s="80"/>
      <c r="BA1" s="80"/>
      <c r="BB1" s="80"/>
      <c r="BC1" s="80"/>
      <c r="BD1" s="80" t="s">
        <v>391</v>
      </c>
      <c r="BE1" s="80"/>
      <c r="BF1" s="80"/>
      <c r="BG1" s="80"/>
      <c r="BH1" s="80"/>
      <c r="BI1" s="80"/>
      <c r="BJ1" s="80" t="s">
        <v>398</v>
      </c>
      <c r="BK1" s="80"/>
      <c r="BL1" s="80"/>
      <c r="BM1" s="80"/>
      <c r="BN1" s="80"/>
      <c r="BO1" s="80"/>
      <c r="BP1" s="80" t="s">
        <v>399</v>
      </c>
      <c r="BQ1" s="80"/>
      <c r="BR1" s="80"/>
      <c r="BS1" s="80"/>
      <c r="BT1" s="80"/>
      <c r="BU1" s="80"/>
      <c r="BV1" s="80" t="s">
        <v>400</v>
      </c>
      <c r="BW1" s="80"/>
      <c r="BX1" s="80"/>
      <c r="BY1" s="80"/>
      <c r="BZ1" s="80"/>
      <c r="CA1" s="80"/>
      <c r="CB1" s="80" t="s">
        <v>401</v>
      </c>
      <c r="CC1" s="80"/>
      <c r="CD1" s="80"/>
      <c r="CE1" s="80"/>
      <c r="CF1" s="80"/>
      <c r="CG1" s="80"/>
      <c r="CH1" s="80" t="s">
        <v>402</v>
      </c>
      <c r="CI1" s="80"/>
      <c r="CJ1" s="80"/>
      <c r="CK1" s="80"/>
      <c r="CL1" s="80"/>
      <c r="CM1" s="80"/>
      <c r="CN1" s="80" t="s">
        <v>403</v>
      </c>
      <c r="CO1" s="80"/>
      <c r="CP1" s="80"/>
      <c r="CQ1" s="80"/>
      <c r="CR1" s="80"/>
      <c r="CS1" s="80"/>
      <c r="CT1" s="80" t="s">
        <v>404</v>
      </c>
      <c r="CU1" s="80"/>
      <c r="CV1" s="80"/>
      <c r="CW1" s="80"/>
      <c r="CX1" s="80"/>
      <c r="CY1" s="80"/>
      <c r="CZ1" s="68"/>
      <c r="DA1" s="68"/>
      <c r="DB1" s="68"/>
      <c r="DC1" s="68"/>
      <c r="DD1" s="68"/>
      <c r="DE1" s="68"/>
      <c r="DF1" s="85" t="s">
        <v>235</v>
      </c>
      <c r="DG1" s="78"/>
      <c r="DH1" s="78"/>
      <c r="DI1" s="78"/>
      <c r="DJ1" s="78"/>
      <c r="DK1" s="78"/>
    </row>
    <row r="2" spans="1:115" x14ac:dyDescent="0.2">
      <c r="A2" s="78"/>
      <c r="B2" s="2" t="s">
        <v>16</v>
      </c>
      <c r="C2" s="2" t="s">
        <v>13</v>
      </c>
      <c r="D2" s="2" t="s">
        <v>24</v>
      </c>
      <c r="E2" s="2" t="s">
        <v>13</v>
      </c>
      <c r="F2" s="2" t="s">
        <v>29</v>
      </c>
      <c r="G2" s="2" t="s">
        <v>13</v>
      </c>
      <c r="H2" s="2" t="s">
        <v>16</v>
      </c>
      <c r="I2" s="2" t="s">
        <v>13</v>
      </c>
      <c r="J2" s="2" t="s">
        <v>24</v>
      </c>
      <c r="K2" s="2" t="s">
        <v>13</v>
      </c>
      <c r="L2" s="2" t="s">
        <v>29</v>
      </c>
      <c r="M2" s="2" t="s">
        <v>13</v>
      </c>
      <c r="N2" s="2" t="s">
        <v>16</v>
      </c>
      <c r="O2" s="2" t="s">
        <v>13</v>
      </c>
      <c r="P2" s="2" t="s">
        <v>24</v>
      </c>
      <c r="Q2" s="2" t="s">
        <v>13</v>
      </c>
      <c r="R2" s="2" t="s">
        <v>29</v>
      </c>
      <c r="S2" s="2" t="s">
        <v>13</v>
      </c>
      <c r="T2" s="2" t="s">
        <v>16</v>
      </c>
      <c r="U2" s="2" t="s">
        <v>13</v>
      </c>
      <c r="V2" s="2" t="s">
        <v>24</v>
      </c>
      <c r="W2" s="2" t="s">
        <v>13</v>
      </c>
      <c r="X2" s="2" t="s">
        <v>29</v>
      </c>
      <c r="Y2" s="2" t="s">
        <v>13</v>
      </c>
      <c r="Z2" s="2" t="s">
        <v>16</v>
      </c>
      <c r="AA2" s="2" t="s">
        <v>13</v>
      </c>
      <c r="AB2" s="2" t="s">
        <v>24</v>
      </c>
      <c r="AC2" s="2" t="s">
        <v>13</v>
      </c>
      <c r="AD2" s="2" t="s">
        <v>29</v>
      </c>
      <c r="AE2" s="2" t="s">
        <v>13</v>
      </c>
      <c r="AF2" s="2" t="s">
        <v>16</v>
      </c>
      <c r="AG2" s="2" t="s">
        <v>13</v>
      </c>
      <c r="AH2" s="2" t="s">
        <v>24</v>
      </c>
      <c r="AI2" s="2" t="s">
        <v>13</v>
      </c>
      <c r="AJ2" s="2" t="s">
        <v>29</v>
      </c>
      <c r="AK2" s="2" t="s">
        <v>13</v>
      </c>
      <c r="AL2" s="2" t="s">
        <v>16</v>
      </c>
      <c r="AM2" s="2" t="s">
        <v>13</v>
      </c>
      <c r="AN2" s="2" t="s">
        <v>24</v>
      </c>
      <c r="AO2" s="2" t="s">
        <v>13</v>
      </c>
      <c r="AP2" s="2" t="s">
        <v>29</v>
      </c>
      <c r="AQ2" s="2" t="s">
        <v>13</v>
      </c>
      <c r="AR2" s="2" t="s">
        <v>16</v>
      </c>
      <c r="AS2" s="2" t="s">
        <v>13</v>
      </c>
      <c r="AT2" s="2" t="s">
        <v>24</v>
      </c>
      <c r="AU2" s="2" t="s">
        <v>13</v>
      </c>
      <c r="AV2" s="2" t="s">
        <v>29</v>
      </c>
      <c r="AW2" s="2" t="s">
        <v>13</v>
      </c>
      <c r="AX2" s="2" t="s">
        <v>16</v>
      </c>
      <c r="AY2" s="2" t="s">
        <v>13</v>
      </c>
      <c r="AZ2" s="2" t="s">
        <v>24</v>
      </c>
      <c r="BA2" s="2" t="s">
        <v>13</v>
      </c>
      <c r="BB2" s="2" t="s">
        <v>29</v>
      </c>
      <c r="BC2" s="2" t="s">
        <v>13</v>
      </c>
      <c r="BD2" s="2" t="s">
        <v>16</v>
      </c>
      <c r="BE2" s="2" t="s">
        <v>13</v>
      </c>
      <c r="BF2" s="2" t="s">
        <v>24</v>
      </c>
      <c r="BG2" s="2" t="s">
        <v>13</v>
      </c>
      <c r="BH2" s="2" t="s">
        <v>29</v>
      </c>
      <c r="BI2" s="2" t="s">
        <v>13</v>
      </c>
      <c r="BJ2" s="2" t="s">
        <v>16</v>
      </c>
      <c r="BK2" s="2" t="s">
        <v>13</v>
      </c>
      <c r="BL2" s="2" t="s">
        <v>24</v>
      </c>
      <c r="BM2" s="2" t="s">
        <v>13</v>
      </c>
      <c r="BN2" s="2" t="s">
        <v>29</v>
      </c>
      <c r="BO2" s="2" t="s">
        <v>13</v>
      </c>
      <c r="BP2" s="2" t="s">
        <v>16</v>
      </c>
      <c r="BQ2" s="2" t="s">
        <v>13</v>
      </c>
      <c r="BR2" s="2" t="s">
        <v>24</v>
      </c>
      <c r="BS2" s="2" t="s">
        <v>13</v>
      </c>
      <c r="BT2" s="2" t="s">
        <v>29</v>
      </c>
      <c r="BU2" s="2" t="s">
        <v>13</v>
      </c>
      <c r="BV2" s="2" t="s">
        <v>16</v>
      </c>
      <c r="BW2" s="2" t="s">
        <v>13</v>
      </c>
      <c r="BX2" s="2" t="s">
        <v>24</v>
      </c>
      <c r="BY2" s="2" t="s">
        <v>13</v>
      </c>
      <c r="BZ2" s="2" t="s">
        <v>29</v>
      </c>
      <c r="CA2" s="2" t="s">
        <v>13</v>
      </c>
      <c r="CB2" s="2" t="s">
        <v>16</v>
      </c>
      <c r="CC2" s="2" t="s">
        <v>13</v>
      </c>
      <c r="CD2" s="2" t="s">
        <v>24</v>
      </c>
      <c r="CE2" s="2" t="s">
        <v>13</v>
      </c>
      <c r="CF2" s="2" t="s">
        <v>29</v>
      </c>
      <c r="CG2" s="2" t="s">
        <v>13</v>
      </c>
      <c r="CH2" s="2" t="s">
        <v>16</v>
      </c>
      <c r="CI2" s="2" t="s">
        <v>13</v>
      </c>
      <c r="CJ2" s="2" t="s">
        <v>24</v>
      </c>
      <c r="CK2" s="2" t="s">
        <v>13</v>
      </c>
      <c r="CL2" s="2" t="s">
        <v>29</v>
      </c>
      <c r="CM2" s="2" t="s">
        <v>13</v>
      </c>
      <c r="CN2" s="2" t="s">
        <v>16</v>
      </c>
      <c r="CO2" s="2" t="s">
        <v>13</v>
      </c>
      <c r="CP2" s="2" t="s">
        <v>24</v>
      </c>
      <c r="CQ2" s="2" t="s">
        <v>13</v>
      </c>
      <c r="CR2" s="2" t="s">
        <v>29</v>
      </c>
      <c r="CS2" s="2" t="s">
        <v>13</v>
      </c>
      <c r="CT2" s="2" t="s">
        <v>16</v>
      </c>
      <c r="CU2" s="2" t="s">
        <v>13</v>
      </c>
      <c r="CV2" s="2" t="s">
        <v>24</v>
      </c>
      <c r="CW2" s="2" t="s">
        <v>13</v>
      </c>
      <c r="CX2" s="2" t="s">
        <v>29</v>
      </c>
      <c r="CY2" s="2" t="s">
        <v>13</v>
      </c>
      <c r="CZ2" s="2"/>
      <c r="DA2" s="2"/>
      <c r="DB2" s="2"/>
      <c r="DC2" s="2"/>
      <c r="DD2" s="2"/>
      <c r="DE2" s="2"/>
      <c r="DF2" s="2" t="s">
        <v>16</v>
      </c>
      <c r="DG2" s="2" t="s">
        <v>13</v>
      </c>
      <c r="DH2" s="2" t="s">
        <v>24</v>
      </c>
      <c r="DI2" s="2" t="s">
        <v>13</v>
      </c>
      <c r="DJ2" s="2" t="s">
        <v>29</v>
      </c>
      <c r="DK2" s="2" t="s">
        <v>13</v>
      </c>
    </row>
    <row r="3" spans="1:115" x14ac:dyDescent="0.2">
      <c r="A3" s="11" t="s">
        <v>227</v>
      </c>
      <c r="B3" s="12"/>
      <c r="C3" s="12"/>
      <c r="D3" s="12"/>
      <c r="E3" s="12"/>
      <c r="F3" s="12"/>
      <c r="G3" s="12"/>
      <c r="H3" s="12"/>
      <c r="I3" s="12"/>
      <c r="J3" s="12"/>
      <c r="K3" s="12"/>
      <c r="L3" s="12"/>
      <c r="M3" s="12"/>
      <c r="N3" s="12"/>
      <c r="O3" s="12"/>
      <c r="P3" s="12"/>
      <c r="Q3" s="12"/>
      <c r="R3" s="12"/>
      <c r="S3" s="12"/>
      <c r="T3" s="12"/>
      <c r="U3" s="12"/>
      <c r="V3" s="12"/>
      <c r="W3" s="12"/>
      <c r="X3" s="12"/>
      <c r="Y3" s="12"/>
      <c r="Z3" s="12"/>
      <c r="AA3" s="12"/>
      <c r="AB3" s="12"/>
      <c r="AC3" s="12"/>
      <c r="AD3" s="12"/>
      <c r="AE3" s="12"/>
      <c r="AF3" s="12"/>
      <c r="AG3" s="12"/>
      <c r="AH3" s="12"/>
      <c r="AI3" s="12"/>
      <c r="AJ3" s="12"/>
      <c r="AK3" s="12"/>
      <c r="AL3" s="12"/>
      <c r="AM3" s="12"/>
      <c r="AN3" s="12"/>
      <c r="AO3" s="12"/>
      <c r="AP3" s="12"/>
      <c r="AQ3" s="12"/>
      <c r="AR3" s="12"/>
      <c r="AS3" s="12"/>
      <c r="AT3" s="12"/>
      <c r="AU3" s="12"/>
      <c r="AV3" s="12"/>
      <c r="AW3" s="12"/>
      <c r="AX3" s="12"/>
      <c r="AY3" s="12"/>
      <c r="AZ3" s="12"/>
      <c r="BA3" s="12"/>
      <c r="BB3" s="12"/>
      <c r="BC3" s="12"/>
      <c r="BD3" s="12"/>
      <c r="BE3" s="12"/>
      <c r="BF3" s="12"/>
      <c r="BG3" s="12"/>
      <c r="BH3" s="12"/>
      <c r="BI3" s="12"/>
      <c r="BJ3" s="12"/>
      <c r="BK3" s="12"/>
      <c r="BL3" s="12"/>
      <c r="BM3" s="12"/>
      <c r="BN3" s="12"/>
      <c r="BO3" s="12"/>
      <c r="BP3" s="12"/>
      <c r="BQ3" s="12"/>
      <c r="BR3" s="12"/>
      <c r="BS3" s="12"/>
      <c r="BT3" s="12"/>
      <c r="BU3" s="12"/>
      <c r="BV3" s="12"/>
      <c r="BW3" s="12"/>
      <c r="BX3" s="12"/>
      <c r="BY3" s="12"/>
      <c r="BZ3" s="12"/>
      <c r="CA3" s="12"/>
      <c r="CB3" s="12"/>
      <c r="CC3" s="12"/>
      <c r="CD3" s="12"/>
      <c r="CE3" s="12"/>
      <c r="CF3" s="12"/>
      <c r="CG3" s="12"/>
      <c r="CH3" s="12"/>
      <c r="CI3" s="12"/>
      <c r="CJ3" s="12"/>
      <c r="CK3" s="12"/>
      <c r="CL3" s="12"/>
      <c r="CM3" s="12"/>
      <c r="CN3" s="12"/>
      <c r="CO3" s="12"/>
      <c r="CP3" s="12"/>
      <c r="CQ3" s="12"/>
      <c r="CR3" s="12"/>
      <c r="CS3" s="12"/>
      <c r="CT3" s="12"/>
      <c r="CU3" s="12"/>
      <c r="CV3" s="12"/>
      <c r="CW3" s="12"/>
      <c r="CX3" s="12"/>
      <c r="CY3" s="12"/>
      <c r="CZ3" s="12"/>
      <c r="DA3" s="12"/>
      <c r="DB3" s="12"/>
      <c r="DC3" s="12"/>
      <c r="DD3" s="12"/>
      <c r="DE3" s="12"/>
      <c r="DF3" s="12"/>
      <c r="DG3" s="12"/>
      <c r="DH3" s="12"/>
      <c r="DI3" s="12"/>
      <c r="DJ3" s="12"/>
      <c r="DK3" s="12"/>
    </row>
    <row r="4" spans="1:115" x14ac:dyDescent="0.2">
      <c r="A4" s="3" t="s">
        <v>19</v>
      </c>
      <c r="B4" s="13">
        <f ca="1">INDIRECT("'"&amp;B1&amp;"'!AQ5")</f>
        <v>310</v>
      </c>
      <c r="C4" s="13" t="str">
        <f ca="1">INDIRECT("'"&amp;B1&amp;"'!AR5")</f>
        <v>oocysts/100L</v>
      </c>
      <c r="D4" s="13">
        <f ca="1">INDIRECT("'"&amp;B1&amp;"'!AS5")</f>
        <v>10</v>
      </c>
      <c r="E4" s="13" t="str">
        <f ca="1">INDIRECT("'"&amp;B1&amp;"'!AT5")</f>
        <v>oocysts/100L</v>
      </c>
      <c r="F4" s="13">
        <f ca="1">INDIRECT("'"&amp;B1&amp;"'!AU5")</f>
        <v>110</v>
      </c>
      <c r="G4" s="13" t="str">
        <f ca="1">INDIRECT("'"&amp;B1&amp;"'!AV5")</f>
        <v>oocysts/100L</v>
      </c>
      <c r="H4" s="3">
        <f ca="1">INDIRECT("'"&amp;H1&amp;"'!AQ5")</f>
        <v>10</v>
      </c>
      <c r="I4" s="3" t="str">
        <f ca="1">INDIRECT("'"&amp;H1&amp;"'!AR5")</f>
        <v>oocysts/100L</v>
      </c>
      <c r="J4" s="3">
        <f ca="1">INDIRECT("'"&amp;H1&amp;"'!AS5")</f>
        <v>80</v>
      </c>
      <c r="K4" s="3" t="str">
        <f ca="1">INDIRECT("'"&amp;H1&amp;"'!AT5")</f>
        <v>oocysts/100L</v>
      </c>
      <c r="L4" s="3">
        <f ca="1">INDIRECT("'"&amp;H1&amp;"'!AU5")</f>
        <v>60</v>
      </c>
      <c r="M4" s="3" t="str">
        <f ca="1">INDIRECT("'"&amp;H1&amp;"'!AV5")</f>
        <v>oocysts/100L</v>
      </c>
      <c r="N4" s="13" t="str">
        <f ca="1">INDIRECT("'"&amp;N1&amp;"'!AQ5")</f>
        <v>NO DATA</v>
      </c>
      <c r="O4" s="13" t="str">
        <f ca="1">INDIRECT("'"&amp;N1&amp;"'!AR5")</f>
        <v>oocysts/100L</v>
      </c>
      <c r="P4" s="13" t="str">
        <f ca="1">INDIRECT("'"&amp;N1&amp;"'!AS5")</f>
        <v>NO DATA</v>
      </c>
      <c r="Q4" s="13" t="str">
        <f ca="1">INDIRECT("'"&amp;N1&amp;"'!AT5")</f>
        <v>oocysts/100L</v>
      </c>
      <c r="R4" s="13" t="str">
        <f ca="1">INDIRECT("'"&amp;N1&amp;"'!AU5")</f>
        <v>NO DATA</v>
      </c>
      <c r="S4" s="13" t="str">
        <f ca="1">INDIRECT("'"&amp;N1&amp;"'!AV5")</f>
        <v>oocysts/100L</v>
      </c>
      <c r="T4" s="3" t="str">
        <f ca="1">INDIRECT("'"&amp;T1&amp;"'!AQ5")</f>
        <v>NO DATA</v>
      </c>
      <c r="U4" s="3" t="str">
        <f ca="1">INDIRECT("'"&amp;T1&amp;"'!AR5")</f>
        <v>oocysts/100L</v>
      </c>
      <c r="V4" s="3" t="str">
        <f ca="1">INDIRECT("'"&amp;T1&amp;"'!AS5")</f>
        <v>NO DATA</v>
      </c>
      <c r="W4" s="3" t="str">
        <f ca="1">INDIRECT("'"&amp;T1&amp;"'!AT5")</f>
        <v>oocysts/100L</v>
      </c>
      <c r="X4" s="3" t="str">
        <f ca="1">INDIRECT("'"&amp;T1&amp;"'!AU5")</f>
        <v>NO DATA</v>
      </c>
      <c r="Y4" s="3" t="str">
        <f ca="1">INDIRECT("'"&amp;T1&amp;"'!AV5")</f>
        <v>oocysts/100L</v>
      </c>
      <c r="Z4" s="15">
        <f ca="1">INDIRECT("'"&amp;Z1&amp;"'!AQ5")</f>
        <v>340</v>
      </c>
      <c r="AA4" s="15" t="str">
        <f ca="1">INDIRECT("'"&amp;Z1&amp;"'!AR5")</f>
        <v>oocysts/100L</v>
      </c>
      <c r="AB4" s="15">
        <f ca="1">INDIRECT("'"&amp;Z1&amp;"'!AS5")</f>
        <v>170</v>
      </c>
      <c r="AC4" s="15" t="str">
        <f ca="1">INDIRECT("'"&amp;Z1&amp;"'!AT5")</f>
        <v>oocysts/100L</v>
      </c>
      <c r="AD4" s="15">
        <f ca="1">INDIRECT("'"&amp;Z1&amp;"'!AU5")</f>
        <v>80</v>
      </c>
      <c r="AE4" s="15" t="str">
        <f ca="1">INDIRECT("'"&amp;Z1&amp;"'!AV5")</f>
        <v>oocysts/100L</v>
      </c>
      <c r="AF4" s="3">
        <f ca="1">INDIRECT("'"&amp;AF1&amp;"'!AQ5")</f>
        <v>100</v>
      </c>
      <c r="AG4" s="3" t="str">
        <f ca="1">INDIRECT("'"&amp;AF1&amp;"'!AR5")</f>
        <v>oocysts/100L</v>
      </c>
      <c r="AH4" s="3">
        <f ca="1">INDIRECT("'"&amp;AF1&amp;"'!AS5")</f>
        <v>40</v>
      </c>
      <c r="AI4" s="3" t="str">
        <f ca="1">INDIRECT("'"&amp;AF1&amp;"'!AT5")</f>
        <v>oocysts/100L</v>
      </c>
      <c r="AJ4" s="3">
        <f ca="1">INDIRECT("'"&amp;AF1&amp;"'!AU5")</f>
        <v>80</v>
      </c>
      <c r="AK4" s="3" t="str">
        <f ca="1">INDIRECT("'"&amp;AF1&amp;"'!AV5")</f>
        <v>oocysts/100L</v>
      </c>
      <c r="AL4" s="13" t="str">
        <f ca="1">INDIRECT("'"&amp;AL1&amp;"'!AQ5")</f>
        <v>NO DATA</v>
      </c>
      <c r="AM4" s="13" t="str">
        <f ca="1">INDIRECT("'"&amp;AL1&amp;"'!AR5")</f>
        <v>oocysts/100L</v>
      </c>
      <c r="AN4" s="13" t="str">
        <f ca="1">INDIRECT("'"&amp;AL1&amp;"'!AS5")</f>
        <v>NO DATA</v>
      </c>
      <c r="AO4" s="13" t="str">
        <f ca="1">INDIRECT("'"&amp;AL1&amp;"'!AT5")</f>
        <v>oocysts/100L</v>
      </c>
      <c r="AP4" s="13" t="str">
        <f ca="1">INDIRECT("'"&amp;AL1&amp;"'!AU5")</f>
        <v>NO DATA</v>
      </c>
      <c r="AQ4" s="13" t="str">
        <f ca="1">INDIRECT("'"&amp;AL1&amp;"'!AV5")</f>
        <v>oocysts/100L</v>
      </c>
      <c r="AR4" s="3" t="str">
        <f ca="1">INDIRECT("'"&amp;AR1&amp;"'!AQ5")</f>
        <v>NO DATA</v>
      </c>
      <c r="AS4" s="3" t="str">
        <f ca="1">INDIRECT("'"&amp;AR1&amp;"'!AR5")</f>
        <v>oocysts/100L</v>
      </c>
      <c r="AT4" s="3" t="str">
        <f ca="1">INDIRECT("'"&amp;AR1&amp;"'!AS5")</f>
        <v>NO DATA</v>
      </c>
      <c r="AU4" s="3" t="str">
        <f ca="1">INDIRECT("'"&amp;AR1&amp;"'!AT5")</f>
        <v>oocysts/100L</v>
      </c>
      <c r="AV4" s="3" t="str">
        <f ca="1">INDIRECT("'"&amp;AR1&amp;"'!AU5")</f>
        <v>NO DATA</v>
      </c>
      <c r="AW4" s="3" t="str">
        <f ca="1">INDIRECT("'"&amp;AR1&amp;"'!AV5")</f>
        <v>oocysts/100L</v>
      </c>
      <c r="AX4" s="13" t="str">
        <f ca="1">INDIRECT("'"&amp;AX1&amp;"'!AQ5")</f>
        <v>NO DATA</v>
      </c>
      <c r="AY4" s="13" t="str">
        <f ca="1">INDIRECT("'"&amp;AX1&amp;"'!AR5")</f>
        <v>oocysts/100L</v>
      </c>
      <c r="AZ4" s="13" t="str">
        <f ca="1">INDIRECT("'"&amp;AX1&amp;"'!AS5")</f>
        <v>NO DATA</v>
      </c>
      <c r="BA4" s="13" t="str">
        <f ca="1">INDIRECT("'"&amp;AX1&amp;"'!AT5")</f>
        <v>oocysts/100L</v>
      </c>
      <c r="BB4" s="13" t="str">
        <f ca="1">INDIRECT("'"&amp;AX1&amp;"'!AU5")</f>
        <v>NO DATA</v>
      </c>
      <c r="BC4" s="13" t="str">
        <f ca="1">INDIRECT("'"&amp;AX1&amp;"'!AV5")</f>
        <v>oocysts/100L</v>
      </c>
      <c r="BD4" s="3">
        <f ca="1">INDIRECT("'"&amp;BD1&amp;"'!AQ5")</f>
        <v>1400</v>
      </c>
      <c r="BE4" s="3" t="str">
        <f ca="1">INDIRECT("'"&amp;BD1&amp;"'!AR5")</f>
        <v>oocysts/100L</v>
      </c>
      <c r="BF4" s="3">
        <f ca="1">INDIRECT("'"&amp;BD1&amp;"'!AS5")</f>
        <v>280</v>
      </c>
      <c r="BG4" s="3" t="str">
        <f ca="1">INDIRECT("'"&amp;BD1&amp;"'!AT5")</f>
        <v>oocysts/100L</v>
      </c>
      <c r="BH4" s="3">
        <f ca="1">INDIRECT("'"&amp;BD1&amp;"'!AU5")</f>
        <v>360</v>
      </c>
      <c r="BI4" s="3" t="str">
        <f ca="1">INDIRECT("'"&amp;BD1&amp;"'!AV5")</f>
        <v>oocysts/100L</v>
      </c>
      <c r="BJ4" s="13" t="str">
        <f ca="1">INDIRECT("'"&amp;BJ1&amp;"'!AQ5")</f>
        <v>NO DATA</v>
      </c>
      <c r="BK4" s="13" t="str">
        <f ca="1">INDIRECT("'"&amp;BJ1&amp;"'!AR5")</f>
        <v>oocysts/100L</v>
      </c>
      <c r="BL4" s="13" t="str">
        <f ca="1">INDIRECT("'"&amp;BJ1&amp;"'!AS5")</f>
        <v>NO DATA</v>
      </c>
      <c r="BM4" s="13" t="str">
        <f ca="1">INDIRECT("'"&amp;BJ1&amp;"'!AT5")</f>
        <v>oocysts/100L</v>
      </c>
      <c r="BN4" s="13" t="str">
        <f ca="1">INDIRECT("'"&amp;BJ1&amp;"'!AU5")</f>
        <v>NO DATA</v>
      </c>
      <c r="BO4" s="13" t="str">
        <f ca="1">INDIRECT("'"&amp;BJ1&amp;"'!AV5")</f>
        <v>oocysts/100L</v>
      </c>
      <c r="BP4" s="3" t="str">
        <f ca="1">INDIRECT("'"&amp;BP1&amp;"'!AQ5")</f>
        <v>NO DATA</v>
      </c>
      <c r="BQ4" s="3" t="str">
        <f ca="1">INDIRECT("'"&amp;BP1&amp;"'!AR5")</f>
        <v>oocysts/100L</v>
      </c>
      <c r="BR4" s="3" t="str">
        <f ca="1">INDIRECT("'"&amp;BP1&amp;"'!AS5")</f>
        <v>NO DATA</v>
      </c>
      <c r="BS4" s="3" t="str">
        <f ca="1">INDIRECT("'"&amp;BP1&amp;"'!AT5")</f>
        <v>oocysts/100L</v>
      </c>
      <c r="BT4" s="3" t="str">
        <f ca="1">INDIRECT("'"&amp;BP1&amp;"'!AU5")</f>
        <v>NO DATA</v>
      </c>
      <c r="BU4" s="3" t="str">
        <f ca="1">INDIRECT("'"&amp;BP1&amp;"'!AV5")</f>
        <v>oocysts/100L</v>
      </c>
      <c r="BV4" s="13">
        <f ca="1">INDIRECT("'"&amp;BV1&amp;"'!AQ5")</f>
        <v>800</v>
      </c>
      <c r="BW4" s="13" t="str">
        <f ca="1">INDIRECT("'"&amp;BV1&amp;"'!AR5")</f>
        <v>oocysts/100L</v>
      </c>
      <c r="BX4" s="13">
        <f ca="1">INDIRECT("'"&amp;BV1&amp;"'!AS5")</f>
        <v>290</v>
      </c>
      <c r="BY4" s="13" t="str">
        <f ca="1">INDIRECT("'"&amp;BV1&amp;"'!AT5")</f>
        <v>oocysts/100L</v>
      </c>
      <c r="BZ4" s="13">
        <f ca="1">INDIRECT("'"&amp;BV1&amp;"'!AU5")</f>
        <v>10</v>
      </c>
      <c r="CA4" s="13" t="str">
        <f ca="1">INDIRECT("'"&amp;BV1&amp;"'!AV5")</f>
        <v>oocysts/100L</v>
      </c>
      <c r="CB4" s="3">
        <f ca="1">INDIRECT("'"&amp;CB1&amp;"'!AQ5")</f>
        <v>1000</v>
      </c>
      <c r="CC4" s="3" t="str">
        <f ca="1">INDIRECT("'"&amp;CB1&amp;"'!AR5")</f>
        <v>oocysts/100L</v>
      </c>
      <c r="CD4" s="3">
        <f ca="1">INDIRECT("'"&amp;CB1&amp;"'!AS5")</f>
        <v>500</v>
      </c>
      <c r="CE4" s="3" t="str">
        <f ca="1">INDIRECT("'"&amp;CB1&amp;"'!AT5")</f>
        <v>oocysts/100L</v>
      </c>
      <c r="CF4" s="3">
        <f ca="1">INDIRECT("'"&amp;CB1&amp;"'!AU5")</f>
        <v>509.99999999999994</v>
      </c>
      <c r="CG4" s="3" t="str">
        <f ca="1">INDIRECT("'"&amp;CB1&amp;"'!AV5")</f>
        <v>oocysts/100L</v>
      </c>
      <c r="CH4" s="13" t="str">
        <f ca="1">INDIRECT("'"&amp;CH1&amp;"'!AQ5")</f>
        <v>NO DATA</v>
      </c>
      <c r="CI4" s="13" t="str">
        <f ca="1">INDIRECT("'"&amp;CH1&amp;"'!AR5")</f>
        <v>oocysts/100L</v>
      </c>
      <c r="CJ4" s="13" t="str">
        <f ca="1">INDIRECT("'"&amp;CH1&amp;"'!AS5")</f>
        <v>NO DATA</v>
      </c>
      <c r="CK4" s="13" t="str">
        <f ca="1">INDIRECT("'"&amp;CH1&amp;"'!AT5")</f>
        <v>oocysts/100L</v>
      </c>
      <c r="CL4" s="13" t="str">
        <f ca="1">INDIRECT("'"&amp;CH1&amp;"'!AU5")</f>
        <v>NO DATA</v>
      </c>
      <c r="CM4" s="13" t="str">
        <f ca="1">INDIRECT("'"&amp;CH1&amp;"'!AV5")</f>
        <v>oocysts/100L</v>
      </c>
      <c r="CN4" s="3" t="str">
        <f ca="1">INDIRECT("'"&amp;CN1&amp;"'!AQ5")</f>
        <v>NO DATA</v>
      </c>
      <c r="CO4" s="3" t="str">
        <f ca="1">INDIRECT("'"&amp;CN1&amp;"'!AR5")</f>
        <v>oocysts/100L</v>
      </c>
      <c r="CP4" s="3" t="str">
        <f ca="1">INDIRECT("'"&amp;CN1&amp;"'!AS5")</f>
        <v>NO DATA</v>
      </c>
      <c r="CQ4" s="3" t="str">
        <f ca="1">INDIRECT("'"&amp;CN1&amp;"'!AT5")</f>
        <v>oocysts/100L</v>
      </c>
      <c r="CR4" s="3" t="str">
        <f ca="1">INDIRECT("'"&amp;CN1&amp;"'!AU5")</f>
        <v>NO DATA</v>
      </c>
      <c r="CS4" s="3" t="str">
        <f ca="1">INDIRECT("'"&amp;CN1&amp;"'!AV5")</f>
        <v>oocysts/100L</v>
      </c>
      <c r="CT4" s="13" t="str">
        <f ca="1">INDIRECT("'"&amp;CT1&amp;"'!AQ5")</f>
        <v>NO DATA</v>
      </c>
      <c r="CU4" s="13" t="str">
        <f ca="1">INDIRECT("'"&amp;CT1&amp;"'!AR5")</f>
        <v>oocysts/100L</v>
      </c>
      <c r="CV4" s="13" t="str">
        <f ca="1">INDIRECT("'"&amp;CT1&amp;"'!AS5")</f>
        <v>NO DATA</v>
      </c>
      <c r="CW4" s="13" t="str">
        <f ca="1">INDIRECT("'"&amp;CT1&amp;"'!AT5")</f>
        <v>oocysts/100L</v>
      </c>
      <c r="CX4" s="13" t="str">
        <f ca="1">INDIRECT("'"&amp;CT1&amp;"'!AU5")</f>
        <v>NO DATA</v>
      </c>
      <c r="CY4" s="13" t="str">
        <f ca="1">INDIRECT("'"&amp;CT1&amp;"'!AV5")</f>
        <v>oocysts/100L</v>
      </c>
      <c r="CZ4" s="3"/>
      <c r="DA4" s="3"/>
      <c r="DB4" s="3"/>
      <c r="DC4" s="3"/>
      <c r="DD4" s="3"/>
      <c r="DE4" s="3"/>
      <c r="DF4" s="7">
        <f ca="1">AVERAGEIF($B$2:$DE$2,"DBF-I",B4:DE4)</f>
        <v>565.71428571428567</v>
      </c>
      <c r="DG4" s="13" t="s">
        <v>27</v>
      </c>
      <c r="DH4" s="7">
        <f ca="1">AVERAGEIF($B$2:$DE$2,"DBF-E",B4:DE4)</f>
        <v>195.71428571428572</v>
      </c>
      <c r="DI4" s="13" t="s">
        <v>27</v>
      </c>
      <c r="DJ4" s="7">
        <f ca="1">AVERAGEIF($B$2:$DE$2,"Final",B4:DE4)</f>
        <v>172.85714285714286</v>
      </c>
      <c r="DK4" s="13" t="s">
        <v>27</v>
      </c>
    </row>
    <row r="5" spans="1:115" x14ac:dyDescent="0.2">
      <c r="A5" s="3" t="s">
        <v>23</v>
      </c>
      <c r="B5" s="13">
        <f ca="1">INDIRECT("'"&amp;B1&amp;"'!AQ6")</f>
        <v>4260</v>
      </c>
      <c r="C5" s="13" t="str">
        <f ca="1">INDIRECT("'"&amp;B1&amp;"'!AR6")</f>
        <v>cysts/100L</v>
      </c>
      <c r="D5" s="13">
        <f ca="1">INDIRECT("'"&amp;B1&amp;"'!AS6")</f>
        <v>10</v>
      </c>
      <c r="E5" s="13" t="str">
        <f ca="1">INDIRECT("'"&amp;B1&amp;"'!AT6")</f>
        <v>cysts/100L</v>
      </c>
      <c r="F5" s="13">
        <f ca="1">INDIRECT("'"&amp;B1&amp;"'!AU6")</f>
        <v>10</v>
      </c>
      <c r="G5" s="13" t="str">
        <f ca="1">INDIRECT("'"&amp;B1&amp;"'!AV6")</f>
        <v>cysts/100L</v>
      </c>
      <c r="H5" s="3">
        <f ca="1">INDIRECT("'"&amp;H1&amp;"'!AQ6")</f>
        <v>10</v>
      </c>
      <c r="I5" s="3" t="str">
        <f ca="1">INDIRECT("'"&amp;H1&amp;"'!AR6")</f>
        <v>cysts/100L</v>
      </c>
      <c r="J5" s="3">
        <f ca="1">INDIRECT("'"&amp;H1&amp;"'!AS6")</f>
        <v>10</v>
      </c>
      <c r="K5" s="3" t="str">
        <f ca="1">INDIRECT("'"&amp;H1&amp;"'!AT6")</f>
        <v>cysts/100L</v>
      </c>
      <c r="L5" s="3">
        <f ca="1">INDIRECT("'"&amp;H1&amp;"'!AU6")</f>
        <v>10</v>
      </c>
      <c r="M5" s="3" t="str">
        <f ca="1">INDIRECT("'"&amp;H1&amp;"'!AV6")</f>
        <v>cysts/100L</v>
      </c>
      <c r="N5" s="13" t="str">
        <f ca="1">INDIRECT("'"&amp;N1&amp;"'!AQ6")</f>
        <v>NO DATA</v>
      </c>
      <c r="O5" s="13" t="str">
        <f ca="1">INDIRECT("'"&amp;N1&amp;"'!AR6")</f>
        <v>cysts/100L</v>
      </c>
      <c r="P5" s="13" t="str">
        <f ca="1">INDIRECT("'"&amp;N1&amp;"'!AS6")</f>
        <v>NO DATA</v>
      </c>
      <c r="Q5" s="13" t="str">
        <f ca="1">INDIRECT("'"&amp;N1&amp;"'!AT6")</f>
        <v>cysts/100L</v>
      </c>
      <c r="R5" s="13" t="str">
        <f ca="1">INDIRECT("'"&amp;N1&amp;"'!AU6")</f>
        <v>NO DATA</v>
      </c>
      <c r="S5" s="13" t="str">
        <f ca="1">INDIRECT("'"&amp;N1&amp;"'!AV6")</f>
        <v>cysts/100L</v>
      </c>
      <c r="T5" s="3" t="str">
        <f ca="1">INDIRECT("'"&amp;T1&amp;"'!AQ6")</f>
        <v>NO DATA</v>
      </c>
      <c r="U5" s="3" t="str">
        <f ca="1">INDIRECT("'"&amp;T1&amp;"'!AR6")</f>
        <v>cysts/100L</v>
      </c>
      <c r="V5" s="3" t="str">
        <f ca="1">INDIRECT("'"&amp;T1&amp;"'!AS6")</f>
        <v>NO DATA</v>
      </c>
      <c r="W5" s="3" t="str">
        <f ca="1">INDIRECT("'"&amp;T1&amp;"'!AT6")</f>
        <v>cysts/100L</v>
      </c>
      <c r="X5" s="3" t="str">
        <f ca="1">INDIRECT("'"&amp;T1&amp;"'!AU6")</f>
        <v>NO DATA</v>
      </c>
      <c r="Y5" s="3" t="str">
        <f ca="1">INDIRECT("'"&amp;T1&amp;"'!AV6")</f>
        <v>cysts/100L</v>
      </c>
      <c r="Z5" s="15">
        <f ca="1">INDIRECT("'"&amp;Z1&amp;"'!AQ6")</f>
        <v>15280.000000000002</v>
      </c>
      <c r="AA5" s="15" t="str">
        <f ca="1">INDIRECT("'"&amp;Z1&amp;"'!AR6")</f>
        <v>cysts/100L</v>
      </c>
      <c r="AB5" s="15">
        <f ca="1">INDIRECT("'"&amp;Z1&amp;"'!AS6")</f>
        <v>70</v>
      </c>
      <c r="AC5" s="15" t="str">
        <f ca="1">INDIRECT("'"&amp;Z1&amp;"'!AT6")</f>
        <v>cysts/100L</v>
      </c>
      <c r="AD5" s="15">
        <f ca="1">INDIRECT("'"&amp;Z1&amp;"'!AU6")</f>
        <v>30</v>
      </c>
      <c r="AE5" s="15" t="str">
        <f ca="1">INDIRECT("'"&amp;Z1&amp;"'!AV6")</f>
        <v>cysts/100L</v>
      </c>
      <c r="AF5" s="3">
        <f ca="1">INDIRECT("'"&amp;AF1&amp;"'!AQ6")</f>
        <v>4500</v>
      </c>
      <c r="AG5" s="3" t="str">
        <f ca="1">INDIRECT("'"&amp;AF1&amp;"'!AR6")</f>
        <v>cysts/100L</v>
      </c>
      <c r="AH5" s="3">
        <f ca="1">INDIRECT("'"&amp;AF1&amp;"'!AS6")</f>
        <v>80</v>
      </c>
      <c r="AI5" s="3" t="str">
        <f ca="1">INDIRECT("'"&amp;AF1&amp;"'!AT6")</f>
        <v>cysts/100L</v>
      </c>
      <c r="AJ5" s="3">
        <f ca="1">INDIRECT("'"&amp;AF1&amp;"'!AU6")</f>
        <v>10</v>
      </c>
      <c r="AK5" s="3" t="str">
        <f ca="1">INDIRECT("'"&amp;AF1&amp;"'!AV6")</f>
        <v>cysts/100L</v>
      </c>
      <c r="AL5" s="13" t="str">
        <f ca="1">INDIRECT("'"&amp;AL1&amp;"'!AQ6")</f>
        <v>NO DATA</v>
      </c>
      <c r="AM5" s="13" t="str">
        <f ca="1">INDIRECT("'"&amp;AL1&amp;"'!AR6")</f>
        <v>cysts/100L</v>
      </c>
      <c r="AN5" s="13" t="str">
        <f ca="1">INDIRECT("'"&amp;AL1&amp;"'!AS6")</f>
        <v>NO DATA</v>
      </c>
      <c r="AO5" s="13" t="str">
        <f ca="1">INDIRECT("'"&amp;AL1&amp;"'!AT6")</f>
        <v>cysts/100L</v>
      </c>
      <c r="AP5" s="13" t="str">
        <f ca="1">INDIRECT("'"&amp;AL1&amp;"'!AU6")</f>
        <v>NO DATA</v>
      </c>
      <c r="AQ5" s="13" t="str">
        <f ca="1">INDIRECT("'"&amp;AL1&amp;"'!AV6")</f>
        <v>cysts/100L</v>
      </c>
      <c r="AR5" s="3" t="str">
        <f ca="1">INDIRECT("'"&amp;AR1&amp;"'!AQ6")</f>
        <v>NO DATA</v>
      </c>
      <c r="AS5" s="3" t="str">
        <f ca="1">INDIRECT("'"&amp;AR1&amp;"'!AR6")</f>
        <v>cysts/100L</v>
      </c>
      <c r="AT5" s="3" t="str">
        <f ca="1">INDIRECT("'"&amp;AR1&amp;"'!AS6")</f>
        <v>NO DATA</v>
      </c>
      <c r="AU5" s="3" t="str">
        <f ca="1">INDIRECT("'"&amp;AR1&amp;"'!AT6")</f>
        <v>cysts/100L</v>
      </c>
      <c r="AV5" s="3" t="str">
        <f ca="1">INDIRECT("'"&amp;AR1&amp;"'!AU6")</f>
        <v>NO DATA</v>
      </c>
      <c r="AW5" s="3" t="str">
        <f ca="1">INDIRECT("'"&amp;AR1&amp;"'!AV6")</f>
        <v>cysts/100L</v>
      </c>
      <c r="AX5" s="13" t="str">
        <f ca="1">INDIRECT("'"&amp;AX1&amp;"'!AQ6")</f>
        <v>NO DATA</v>
      </c>
      <c r="AY5" s="13" t="str">
        <f ca="1">INDIRECT("'"&amp;AX1&amp;"'!AR6")</f>
        <v>cysts/100L</v>
      </c>
      <c r="AZ5" s="13" t="str">
        <f ca="1">INDIRECT("'"&amp;AX1&amp;"'!AS6")</f>
        <v>NO DATA</v>
      </c>
      <c r="BA5" s="13" t="str">
        <f ca="1">INDIRECT("'"&amp;AX1&amp;"'!AT6")</f>
        <v>cysts/100L</v>
      </c>
      <c r="BB5" s="13" t="str">
        <f ca="1">INDIRECT("'"&amp;AX1&amp;"'!AU6")</f>
        <v>NO DATA</v>
      </c>
      <c r="BC5" s="13" t="str">
        <f ca="1">INDIRECT("'"&amp;AX1&amp;"'!AV6")</f>
        <v>cysts/100L</v>
      </c>
      <c r="BD5" s="3">
        <f ca="1">INDIRECT("'"&amp;BD1&amp;"'!AQ6")</f>
        <v>11200</v>
      </c>
      <c r="BE5" s="3" t="str">
        <f ca="1">INDIRECT("'"&amp;BD1&amp;"'!AR6")</f>
        <v>cysts/100L</v>
      </c>
      <c r="BF5" s="3">
        <f ca="1">INDIRECT("'"&amp;BD1&amp;"'!AS6")</f>
        <v>130</v>
      </c>
      <c r="BG5" s="3" t="str">
        <f ca="1">INDIRECT("'"&amp;BD1&amp;"'!AT6")</f>
        <v>cysts/100L</v>
      </c>
      <c r="BH5" s="3">
        <f ca="1">INDIRECT("'"&amp;BD1&amp;"'!AU6")</f>
        <v>130</v>
      </c>
      <c r="BI5" s="3" t="str">
        <f ca="1">INDIRECT("'"&amp;BD1&amp;"'!AV6")</f>
        <v>cysts/100L</v>
      </c>
      <c r="BJ5" s="13" t="str">
        <f ca="1">INDIRECT("'"&amp;BJ1&amp;"'!AQ6")</f>
        <v>NO DATA</v>
      </c>
      <c r="BK5" s="13" t="str">
        <f ca="1">INDIRECT("'"&amp;BJ1&amp;"'!AR6")</f>
        <v>cysts/100L</v>
      </c>
      <c r="BL5" s="13" t="str">
        <f ca="1">INDIRECT("'"&amp;BJ1&amp;"'!AS6")</f>
        <v>NO DATA</v>
      </c>
      <c r="BM5" s="13" t="str">
        <f ca="1">INDIRECT("'"&amp;BJ1&amp;"'!AT6")</f>
        <v>cysts/100L</v>
      </c>
      <c r="BN5" s="13" t="str">
        <f ca="1">INDIRECT("'"&amp;BJ1&amp;"'!AU6")</f>
        <v>NO DATA</v>
      </c>
      <c r="BO5" s="13" t="str">
        <f ca="1">INDIRECT("'"&amp;BJ1&amp;"'!AV6")</f>
        <v>cysts/100L</v>
      </c>
      <c r="BP5" s="3" t="str">
        <f ca="1">INDIRECT("'"&amp;BP1&amp;"'!AQ6")</f>
        <v>NO DATA</v>
      </c>
      <c r="BQ5" s="3" t="str">
        <f ca="1">INDIRECT("'"&amp;BP1&amp;"'!AR6")</f>
        <v>cysts/100L</v>
      </c>
      <c r="BR5" s="3" t="str">
        <f ca="1">INDIRECT("'"&amp;BP1&amp;"'!AS6")</f>
        <v>NO DATA</v>
      </c>
      <c r="BS5" s="3" t="str">
        <f ca="1">INDIRECT("'"&amp;BP1&amp;"'!AT6")</f>
        <v>cysts/100L</v>
      </c>
      <c r="BT5" s="3" t="str">
        <f ca="1">INDIRECT("'"&amp;BP1&amp;"'!AU6")</f>
        <v>NO DATA</v>
      </c>
      <c r="BU5" s="3" t="str">
        <f ca="1">INDIRECT("'"&amp;BP1&amp;"'!AV6")</f>
        <v>cysts/100L</v>
      </c>
      <c r="BV5" s="13">
        <f ca="1">INDIRECT("'"&amp;BV1&amp;"'!AQ6")</f>
        <v>1800</v>
      </c>
      <c r="BW5" s="13" t="str">
        <f ca="1">INDIRECT("'"&amp;BV1&amp;"'!AR6")</f>
        <v>cysts/100L</v>
      </c>
      <c r="BX5" s="13">
        <f ca="1">INDIRECT("'"&amp;BV1&amp;"'!AS6")</f>
        <v>30</v>
      </c>
      <c r="BY5" s="13" t="str">
        <f ca="1">INDIRECT("'"&amp;BV1&amp;"'!AT6")</f>
        <v>cysts/100L</v>
      </c>
      <c r="BZ5" s="13">
        <f ca="1">INDIRECT("'"&amp;BV1&amp;"'!AU6")</f>
        <v>10</v>
      </c>
      <c r="CA5" s="13" t="str">
        <f ca="1">INDIRECT("'"&amp;BV1&amp;"'!AV6")</f>
        <v>cysts/100L</v>
      </c>
      <c r="CB5" s="3">
        <f ca="1">INDIRECT("'"&amp;CB1&amp;"'!AQ6")</f>
        <v>8909.0999999999985</v>
      </c>
      <c r="CC5" s="3" t="str">
        <f ca="1">INDIRECT("'"&amp;CB1&amp;"'!AR6")</f>
        <v>cysts/100L</v>
      </c>
      <c r="CD5" s="3">
        <f ca="1">INDIRECT("'"&amp;CB1&amp;"'!AS6")</f>
        <v>60</v>
      </c>
      <c r="CE5" s="3" t="str">
        <f ca="1">INDIRECT("'"&amp;CB1&amp;"'!AT6")</f>
        <v>cysts/100L</v>
      </c>
      <c r="CF5" s="3">
        <f ca="1">INDIRECT("'"&amp;CB1&amp;"'!AU6")</f>
        <v>20</v>
      </c>
      <c r="CG5" s="3" t="str">
        <f ca="1">INDIRECT("'"&amp;CB1&amp;"'!AV6")</f>
        <v>cysts/100L</v>
      </c>
      <c r="CH5" s="13" t="str">
        <f ca="1">INDIRECT("'"&amp;CH1&amp;"'!AQ6")</f>
        <v>NO DATA</v>
      </c>
      <c r="CI5" s="13" t="str">
        <f ca="1">INDIRECT("'"&amp;CH1&amp;"'!AR6")</f>
        <v>cysts/100L</v>
      </c>
      <c r="CJ5" s="13" t="str">
        <f ca="1">INDIRECT("'"&amp;CH1&amp;"'!AS6")</f>
        <v>NO DATA</v>
      </c>
      <c r="CK5" s="13" t="str">
        <f ca="1">INDIRECT("'"&amp;CH1&amp;"'!AT6")</f>
        <v>cysts/100L</v>
      </c>
      <c r="CL5" s="13" t="str">
        <f ca="1">INDIRECT("'"&amp;CH1&amp;"'!AU6")</f>
        <v>NO DATA</v>
      </c>
      <c r="CM5" s="13" t="str">
        <f ca="1">INDIRECT("'"&amp;CH1&amp;"'!AV6")</f>
        <v>cysts/100L</v>
      </c>
      <c r="CN5" s="3" t="str">
        <f ca="1">INDIRECT("'"&amp;CN1&amp;"'!AQ6")</f>
        <v>NO DATA</v>
      </c>
      <c r="CO5" s="3" t="str">
        <f ca="1">INDIRECT("'"&amp;CN1&amp;"'!AR6")</f>
        <v>cysts/100L</v>
      </c>
      <c r="CP5" s="3" t="str">
        <f ca="1">INDIRECT("'"&amp;CN1&amp;"'!AS6")</f>
        <v>NO DATA</v>
      </c>
      <c r="CQ5" s="3" t="str">
        <f ca="1">INDIRECT("'"&amp;CN1&amp;"'!AT6")</f>
        <v>cysts/100L</v>
      </c>
      <c r="CR5" s="3" t="str">
        <f ca="1">INDIRECT("'"&amp;CN1&amp;"'!AU6")</f>
        <v>NO DATA</v>
      </c>
      <c r="CS5" s="3" t="str">
        <f ca="1">INDIRECT("'"&amp;CN1&amp;"'!AV6")</f>
        <v>cysts/100L</v>
      </c>
      <c r="CT5" s="13" t="str">
        <f ca="1">INDIRECT("'"&amp;CT1&amp;"'!AQ6")</f>
        <v>NO DATA</v>
      </c>
      <c r="CU5" s="13" t="str">
        <f ca="1">INDIRECT("'"&amp;CT1&amp;"'!AR6")</f>
        <v>cysts/100L</v>
      </c>
      <c r="CV5" s="13" t="str">
        <f ca="1">INDIRECT("'"&amp;CT1&amp;"'!AS6")</f>
        <v>NO DATA</v>
      </c>
      <c r="CW5" s="13" t="str">
        <f ca="1">INDIRECT("'"&amp;CT1&amp;"'!AT6")</f>
        <v>cysts/100L</v>
      </c>
      <c r="CX5" s="13" t="str">
        <f ca="1">INDIRECT("'"&amp;CT1&amp;"'!AU6")</f>
        <v>NO DATA</v>
      </c>
      <c r="CY5" s="13" t="str">
        <f ca="1">INDIRECT("'"&amp;CT1&amp;"'!AV6")</f>
        <v>cysts/100L</v>
      </c>
      <c r="CZ5" s="3"/>
      <c r="DA5" s="3"/>
      <c r="DB5" s="3"/>
      <c r="DC5" s="3"/>
      <c r="DD5" s="3"/>
      <c r="DE5" s="3"/>
      <c r="DF5" s="7">
        <f t="shared" ref="DF5:DF23" ca="1" si="0">AVERAGEIF($B$2:$DE$2,"DBF-I",B5:DE5)</f>
        <v>6565.5857142857139</v>
      </c>
      <c r="DG5" s="13" t="s">
        <v>28</v>
      </c>
      <c r="DH5" s="7">
        <f t="shared" ref="DH5:DH23" ca="1" si="1">AVERAGEIF($B$2:$DE$2,"DBF-E",B5:DE5)</f>
        <v>55.714285714285715</v>
      </c>
      <c r="DI5" s="13" t="s">
        <v>28</v>
      </c>
      <c r="DJ5" s="7">
        <f t="shared" ref="DJ5:DJ23" ca="1" si="2">AVERAGEIF($B$2:$DE$2,"Final",B5:DE5)</f>
        <v>31.428571428571427</v>
      </c>
      <c r="DK5" s="13" t="s">
        <v>28</v>
      </c>
    </row>
    <row r="6" spans="1:115" x14ac:dyDescent="0.2">
      <c r="A6" s="11" t="s">
        <v>228</v>
      </c>
      <c r="B6" s="12"/>
      <c r="C6" s="12"/>
      <c r="D6" s="12"/>
      <c r="E6" s="12"/>
      <c r="F6" s="12"/>
      <c r="G6" s="12"/>
      <c r="H6" s="12"/>
      <c r="I6" s="12"/>
      <c r="J6" s="12"/>
      <c r="K6" s="12"/>
      <c r="L6" s="12"/>
      <c r="M6" s="12"/>
      <c r="N6" s="12"/>
      <c r="O6" s="12"/>
      <c r="P6" s="12"/>
      <c r="Q6" s="12"/>
      <c r="R6" s="12"/>
      <c r="S6" s="12"/>
      <c r="T6" s="12"/>
      <c r="U6" s="12"/>
      <c r="V6" s="12"/>
      <c r="W6" s="12"/>
      <c r="X6" s="12"/>
      <c r="Y6" s="12"/>
      <c r="Z6" s="12"/>
      <c r="AA6" s="12"/>
      <c r="AB6" s="12"/>
      <c r="AC6" s="12"/>
      <c r="AD6" s="12"/>
      <c r="AE6" s="12"/>
      <c r="AF6" s="12"/>
      <c r="AG6" s="12"/>
      <c r="AH6" s="12"/>
      <c r="AI6" s="12"/>
      <c r="AJ6" s="12"/>
      <c r="AK6" s="12"/>
      <c r="AL6" s="12"/>
      <c r="AM6" s="12"/>
      <c r="AN6" s="12"/>
      <c r="AO6" s="12"/>
      <c r="AP6" s="12"/>
      <c r="AQ6" s="12"/>
      <c r="AR6" s="11"/>
      <c r="AS6" s="11"/>
      <c r="AT6" s="11"/>
      <c r="AU6" s="11"/>
      <c r="AV6" s="11"/>
      <c r="AW6" s="11"/>
      <c r="AX6" s="12"/>
      <c r="AY6" s="12"/>
      <c r="AZ6" s="12"/>
      <c r="BA6" s="12"/>
      <c r="BB6" s="12"/>
      <c r="BC6" s="12"/>
      <c r="BD6" s="11"/>
      <c r="BE6" s="11"/>
      <c r="BF6" s="11"/>
      <c r="BG6" s="11"/>
      <c r="BH6" s="11"/>
      <c r="BI6" s="11"/>
      <c r="BJ6" s="12"/>
      <c r="BK6" s="12"/>
      <c r="BL6" s="12"/>
      <c r="BM6" s="12"/>
      <c r="BN6" s="12"/>
      <c r="BO6" s="12"/>
      <c r="BP6" s="11"/>
      <c r="BQ6" s="11"/>
      <c r="BR6" s="11"/>
      <c r="BS6" s="11"/>
      <c r="BT6" s="11"/>
      <c r="BU6" s="11"/>
      <c r="BV6" s="12"/>
      <c r="BW6" s="12"/>
      <c r="BX6" s="12"/>
      <c r="BY6" s="12"/>
      <c r="BZ6" s="12"/>
      <c r="CA6" s="12"/>
      <c r="CB6" s="11"/>
      <c r="CC6" s="11"/>
      <c r="CD6" s="11"/>
      <c r="CE6" s="11"/>
      <c r="CF6" s="11"/>
      <c r="CG6" s="11"/>
      <c r="CH6" s="12"/>
      <c r="CI6" s="12"/>
      <c r="CJ6" s="12"/>
      <c r="CK6" s="12"/>
      <c r="CL6" s="12"/>
      <c r="CM6" s="12"/>
      <c r="CN6" s="11"/>
      <c r="CO6" s="11"/>
      <c r="CP6" s="11"/>
      <c r="CQ6" s="11"/>
      <c r="CR6" s="11"/>
      <c r="CS6" s="11"/>
      <c r="CT6" s="12"/>
      <c r="CU6" s="12"/>
      <c r="CV6" s="12"/>
      <c r="CW6" s="12"/>
      <c r="CX6" s="12"/>
      <c r="CY6" s="12"/>
      <c r="CZ6" s="11"/>
      <c r="DA6" s="11"/>
      <c r="DB6" s="11"/>
      <c r="DC6" s="11"/>
      <c r="DD6" s="11"/>
      <c r="DE6" s="11"/>
      <c r="DF6" s="14"/>
      <c r="DG6" s="11"/>
      <c r="DH6" s="14"/>
      <c r="DI6" s="11"/>
      <c r="DJ6" s="14"/>
      <c r="DK6" s="11"/>
    </row>
    <row r="7" spans="1:115" x14ac:dyDescent="0.2">
      <c r="A7" s="3" t="s">
        <v>148</v>
      </c>
      <c r="B7" s="13">
        <f ca="1">INDIRECT("'"&amp;B1&amp;"'!AQ8")</f>
        <v>68</v>
      </c>
      <c r="C7" s="13" t="str">
        <f ca="1">INDIRECT("'"&amp;B1&amp;"'!AR8")</f>
        <v>ng/L</v>
      </c>
      <c r="D7" s="13">
        <f ca="1">INDIRECT("'"&amp;B1&amp;"'!AS8")</f>
        <v>67</v>
      </c>
      <c r="E7" s="13" t="str">
        <f ca="1">INDIRECT("'"&amp;B1&amp;"'!AT8")</f>
        <v>ng/L</v>
      </c>
      <c r="F7" s="13">
        <f ca="1">INDIRECT("'"&amp;B1&amp;"'!AU8")</f>
        <v>110</v>
      </c>
      <c r="G7" s="13" t="str">
        <f ca="1">INDIRECT("'"&amp;B1&amp;"'!AV8")</f>
        <v>ng/L</v>
      </c>
      <c r="H7" s="3">
        <f ca="1">INDIRECT("'"&amp;H1&amp;"'!AQ8")</f>
        <v>95</v>
      </c>
      <c r="I7" s="3" t="str">
        <f ca="1">INDIRECT("'"&amp;H1&amp;"'!AR8")</f>
        <v>ng/L</v>
      </c>
      <c r="J7" s="3">
        <f ca="1">INDIRECT("'"&amp;H1&amp;"'!AS8")</f>
        <v>69</v>
      </c>
      <c r="K7" s="3" t="str">
        <f ca="1">INDIRECT("'"&amp;H1&amp;"'!AT8")</f>
        <v>ng/L</v>
      </c>
      <c r="L7" s="3">
        <f ca="1">INDIRECT("'"&amp;H1&amp;"'!AU8")</f>
        <v>140</v>
      </c>
      <c r="M7" s="3" t="str">
        <f ca="1">INDIRECT("'"&amp;H1&amp;"'!AV8")</f>
        <v>ng/L</v>
      </c>
      <c r="N7" s="13">
        <f ca="1">INDIRECT("'"&amp;N1&amp;"'!AQ8")</f>
        <v>390</v>
      </c>
      <c r="O7" s="13" t="str">
        <f ca="1">INDIRECT("'"&amp;N1&amp;"'!AR8")</f>
        <v>ng/L</v>
      </c>
      <c r="P7" s="13">
        <f ca="1">INDIRECT("'"&amp;N1&amp;"'!AS8")</f>
        <v>160</v>
      </c>
      <c r="Q7" s="13" t="str">
        <f ca="1">INDIRECT("'"&amp;N1&amp;"'!AT8")</f>
        <v>ng/L</v>
      </c>
      <c r="R7" s="13">
        <f ca="1">INDIRECT("'"&amp;N1&amp;"'!AU8")</f>
        <v>200</v>
      </c>
      <c r="S7" s="13" t="str">
        <f ca="1">INDIRECT("'"&amp;N1&amp;"'!AV8")</f>
        <v>ng/L</v>
      </c>
      <c r="T7" s="3">
        <f ca="1">INDIRECT("'"&amp;T1&amp;"'!AQ8")</f>
        <v>5</v>
      </c>
      <c r="U7" s="3" t="str">
        <f ca="1">INDIRECT("'"&amp;T1&amp;"'!AR8")</f>
        <v>ng/L</v>
      </c>
      <c r="V7" s="3">
        <f ca="1">INDIRECT("'"&amp;T1&amp;"'!AS8")</f>
        <v>5</v>
      </c>
      <c r="W7" s="3" t="str">
        <f ca="1">INDIRECT("'"&amp;T1&amp;"'!AT8")</f>
        <v>ng/L</v>
      </c>
      <c r="X7" s="3">
        <f ca="1">INDIRECT("'"&amp;T1&amp;"'!AU8")</f>
        <v>5</v>
      </c>
      <c r="Y7" s="3" t="str">
        <f ca="1">INDIRECT("'"&amp;T1&amp;"'!AV8")</f>
        <v>ng/L</v>
      </c>
      <c r="Z7" s="15">
        <f ca="1">INDIRECT("'"&amp;Z1&amp;"'!AQ8")</f>
        <v>5</v>
      </c>
      <c r="AA7" s="15" t="str">
        <f ca="1">INDIRECT("'"&amp;Z1&amp;"'!AR8")</f>
        <v>ng/L</v>
      </c>
      <c r="AB7" s="15">
        <f ca="1">INDIRECT("'"&amp;Z1&amp;"'!AS8")</f>
        <v>5</v>
      </c>
      <c r="AC7" s="15" t="str">
        <f ca="1">INDIRECT("'"&amp;Z1&amp;"'!AT8")</f>
        <v>ng/L</v>
      </c>
      <c r="AD7" s="15">
        <f ca="1">INDIRECT("'"&amp;Z1&amp;"'!AU8")</f>
        <v>150</v>
      </c>
      <c r="AE7" s="15" t="str">
        <f ca="1">INDIRECT("'"&amp;Z1&amp;"'!AV8")</f>
        <v>ng/L</v>
      </c>
      <c r="AF7" s="3">
        <f ca="1">INDIRECT("'"&amp;AF1&amp;"'!AQ8")</f>
        <v>50</v>
      </c>
      <c r="AG7" s="3" t="str">
        <f ca="1">INDIRECT("'"&amp;AF1&amp;"'!AR8")</f>
        <v>ng/L</v>
      </c>
      <c r="AH7" s="3">
        <f ca="1">INDIRECT("'"&amp;AF1&amp;"'!AS8")</f>
        <v>51</v>
      </c>
      <c r="AI7" s="3" t="str">
        <f ca="1">INDIRECT("'"&amp;AF1&amp;"'!AT8")</f>
        <v>ng/L</v>
      </c>
      <c r="AJ7" s="3">
        <f ca="1">INDIRECT("'"&amp;AF1&amp;"'!AU8")</f>
        <v>42</v>
      </c>
      <c r="AK7" s="3" t="str">
        <f ca="1">INDIRECT("'"&amp;AF1&amp;"'!AV8")</f>
        <v>ng/L</v>
      </c>
      <c r="AL7" s="13">
        <f ca="1">INDIRECT("'"&amp;AL1&amp;"'!AQ8")</f>
        <v>130</v>
      </c>
      <c r="AM7" s="13" t="str">
        <f ca="1">INDIRECT("'"&amp;AL1&amp;"'!AR8")</f>
        <v>ng/L</v>
      </c>
      <c r="AN7" s="13">
        <f ca="1">INDIRECT("'"&amp;AL1&amp;"'!AS8")</f>
        <v>150</v>
      </c>
      <c r="AO7" s="13" t="str">
        <f ca="1">INDIRECT("'"&amp;AL1&amp;"'!AT8")</f>
        <v>ng/L</v>
      </c>
      <c r="AP7" s="13">
        <f ca="1">INDIRECT("'"&amp;AL1&amp;"'!AU8")</f>
        <v>170</v>
      </c>
      <c r="AQ7" s="13" t="str">
        <f ca="1">INDIRECT("'"&amp;AL1&amp;"'!AV8")</f>
        <v>ng/L</v>
      </c>
      <c r="AR7" s="3">
        <f ca="1">INDIRECT("'"&amp;AR1&amp;"'!AQ8")</f>
        <v>120</v>
      </c>
      <c r="AS7" s="3" t="str">
        <f ca="1">INDIRECT("'"&amp;AR1&amp;"'!AR8")</f>
        <v>ng/L</v>
      </c>
      <c r="AT7" s="3">
        <f ca="1">INDIRECT("'"&amp;AR1&amp;"'!AS8")</f>
        <v>130</v>
      </c>
      <c r="AU7" s="3" t="str">
        <f ca="1">INDIRECT("'"&amp;AR1&amp;"'!AT8")</f>
        <v>ng/L</v>
      </c>
      <c r="AV7" s="3">
        <f ca="1">INDIRECT("'"&amp;AR1&amp;"'!AU8")</f>
        <v>140</v>
      </c>
      <c r="AW7" s="3" t="str">
        <f ca="1">INDIRECT("'"&amp;AR1&amp;"'!AV8")</f>
        <v>ng/L</v>
      </c>
      <c r="AX7" s="13">
        <f ca="1">INDIRECT("'"&amp;AX1&amp;"'!AQ8")</f>
        <v>110</v>
      </c>
      <c r="AY7" s="13" t="str">
        <f ca="1">INDIRECT("'"&amp;AX1&amp;"'!AR8")</f>
        <v>ng/L</v>
      </c>
      <c r="AZ7" s="13">
        <f ca="1">INDIRECT("'"&amp;AX1&amp;"'!AS8")</f>
        <v>150</v>
      </c>
      <c r="BA7" s="13" t="str">
        <f ca="1">INDIRECT("'"&amp;AX1&amp;"'!AT8")</f>
        <v>ng/L</v>
      </c>
      <c r="BB7" s="13">
        <f ca="1">INDIRECT("'"&amp;AX1&amp;"'!AU8")</f>
        <v>150</v>
      </c>
      <c r="BC7" s="13" t="str">
        <f ca="1">INDIRECT("'"&amp;AX1&amp;"'!AV8")</f>
        <v>ng/L</v>
      </c>
      <c r="BD7" s="3">
        <f ca="1">INDIRECT("'"&amp;BD1&amp;"'!AQ8")</f>
        <v>100</v>
      </c>
      <c r="BE7" s="3" t="str">
        <f ca="1">INDIRECT("'"&amp;BD1&amp;"'!AR8")</f>
        <v>ng/L</v>
      </c>
      <c r="BF7" s="3">
        <f ca="1">INDIRECT("'"&amp;BD1&amp;"'!AS8")</f>
        <v>100</v>
      </c>
      <c r="BG7" s="3" t="str">
        <f ca="1">INDIRECT("'"&amp;BD1&amp;"'!AT8")</f>
        <v>ng/L</v>
      </c>
      <c r="BH7" s="3">
        <f ca="1">INDIRECT("'"&amp;BD1&amp;"'!AU8")</f>
        <v>81</v>
      </c>
      <c r="BI7" s="3" t="str">
        <f ca="1">INDIRECT("'"&amp;BD1&amp;"'!AV8")</f>
        <v>ng/L</v>
      </c>
      <c r="BJ7" s="13">
        <f ca="1">INDIRECT("'"&amp;BJ1&amp;"'!AQ8")</f>
        <v>44</v>
      </c>
      <c r="BK7" s="13" t="str">
        <f ca="1">INDIRECT("'"&amp;BJ1&amp;"'!AR8")</f>
        <v>ng/L</v>
      </c>
      <c r="BL7" s="13">
        <f ca="1">INDIRECT("'"&amp;BJ1&amp;"'!AS8")</f>
        <v>14</v>
      </c>
      <c r="BM7" s="13" t="str">
        <f ca="1">INDIRECT("'"&amp;BJ1&amp;"'!AT8")</f>
        <v>ng/L</v>
      </c>
      <c r="BN7" s="13">
        <f ca="1">INDIRECT("'"&amp;BJ1&amp;"'!AU8")</f>
        <v>22</v>
      </c>
      <c r="BO7" s="13" t="str">
        <f ca="1">INDIRECT("'"&amp;BJ1&amp;"'!AV8")</f>
        <v>ng/L</v>
      </c>
      <c r="BP7" s="3">
        <f ca="1">INDIRECT("'"&amp;BP1&amp;"'!AQ8")</f>
        <v>27</v>
      </c>
      <c r="BQ7" s="3" t="str">
        <f ca="1">INDIRECT("'"&amp;BP1&amp;"'!AR8")</f>
        <v>ng/L</v>
      </c>
      <c r="BR7" s="3">
        <f ca="1">INDIRECT("'"&amp;BP1&amp;"'!AS8")</f>
        <v>12</v>
      </c>
      <c r="BS7" s="3" t="str">
        <f ca="1">INDIRECT("'"&amp;BP1&amp;"'!AT8")</f>
        <v>ng/L</v>
      </c>
      <c r="BT7" s="3">
        <f ca="1">INDIRECT("'"&amp;BP1&amp;"'!AU8")</f>
        <v>5</v>
      </c>
      <c r="BU7" s="3" t="str">
        <f ca="1">INDIRECT("'"&amp;BP1&amp;"'!AV8")</f>
        <v>ng/L</v>
      </c>
      <c r="BV7" s="13">
        <f ca="1">INDIRECT("'"&amp;BV1&amp;"'!AQ8")</f>
        <v>12</v>
      </c>
      <c r="BW7" s="13" t="str">
        <f ca="1">INDIRECT("'"&amp;BV1&amp;"'!AR8")</f>
        <v>ng/L</v>
      </c>
      <c r="BX7" s="13">
        <f ca="1">INDIRECT("'"&amp;BV1&amp;"'!AS8")</f>
        <v>9.8000000000000007</v>
      </c>
      <c r="BY7" s="13" t="str">
        <f ca="1">INDIRECT("'"&amp;BV1&amp;"'!AT8")</f>
        <v>ng/L</v>
      </c>
      <c r="BZ7" s="13">
        <f ca="1">INDIRECT("'"&amp;BV1&amp;"'!AU8")</f>
        <v>5</v>
      </c>
      <c r="CA7" s="13" t="str">
        <f ca="1">INDIRECT("'"&amp;BV1&amp;"'!AV8")</f>
        <v>ng/L</v>
      </c>
      <c r="CB7" s="3">
        <f ca="1">INDIRECT("'"&amp;CB1&amp;"'!AQ8")</f>
        <v>9.3000000000000007</v>
      </c>
      <c r="CC7" s="3" t="str">
        <f ca="1">INDIRECT("'"&amp;CB1&amp;"'!AR8")</f>
        <v>ng/L</v>
      </c>
      <c r="CD7" s="3">
        <f ca="1">INDIRECT("'"&amp;CB1&amp;"'!AS8")</f>
        <v>14</v>
      </c>
      <c r="CE7" s="3" t="str">
        <f ca="1">INDIRECT("'"&amp;CB1&amp;"'!AT8")</f>
        <v>ng/L</v>
      </c>
      <c r="CF7" s="3">
        <f ca="1">INDIRECT("'"&amp;CB1&amp;"'!AU8")</f>
        <v>58</v>
      </c>
      <c r="CG7" s="3" t="str">
        <f ca="1">INDIRECT("'"&amp;CB1&amp;"'!AV8")</f>
        <v>ng/L</v>
      </c>
      <c r="CH7" s="13">
        <f ca="1">INDIRECT("'"&amp;CH1&amp;"'!AQ8")</f>
        <v>5</v>
      </c>
      <c r="CI7" s="13" t="str">
        <f ca="1">INDIRECT("'"&amp;CH1&amp;"'!AR8")</f>
        <v>ng/L</v>
      </c>
      <c r="CJ7" s="13">
        <f ca="1">INDIRECT("'"&amp;CH1&amp;"'!AS8")</f>
        <v>5</v>
      </c>
      <c r="CK7" s="13" t="str">
        <f ca="1">INDIRECT("'"&amp;CH1&amp;"'!AT8")</f>
        <v>ng/L</v>
      </c>
      <c r="CL7" s="13">
        <f ca="1">INDIRECT("'"&amp;CH1&amp;"'!AU8")</f>
        <v>5</v>
      </c>
      <c r="CM7" s="13" t="str">
        <f ca="1">INDIRECT("'"&amp;CH1&amp;"'!AV8")</f>
        <v>ng/L</v>
      </c>
      <c r="CN7" s="3">
        <f ca="1">INDIRECT("'"&amp;CN1&amp;"'!AQ8")</f>
        <v>34</v>
      </c>
      <c r="CO7" s="3" t="str">
        <f ca="1">INDIRECT("'"&amp;CN1&amp;"'!AR8")</f>
        <v>ng/L</v>
      </c>
      <c r="CP7" s="3">
        <f ca="1">INDIRECT("'"&amp;CN1&amp;"'!AS8")</f>
        <v>52</v>
      </c>
      <c r="CQ7" s="3" t="str">
        <f ca="1">INDIRECT("'"&amp;CN1&amp;"'!AT8")</f>
        <v>ng/L</v>
      </c>
      <c r="CR7" s="3">
        <f ca="1">INDIRECT("'"&amp;CN1&amp;"'!AU8")</f>
        <v>64</v>
      </c>
      <c r="CS7" s="3" t="str">
        <f ca="1">INDIRECT("'"&amp;CN1&amp;"'!AV8")</f>
        <v>ng/L</v>
      </c>
      <c r="CT7" s="13">
        <f ca="1">INDIRECT("'"&amp;CT1&amp;"'!AQ8")</f>
        <v>27</v>
      </c>
      <c r="CU7" s="13" t="str">
        <f ca="1">INDIRECT("'"&amp;CT1&amp;"'!AR8")</f>
        <v>ng/L</v>
      </c>
      <c r="CV7" s="13">
        <f ca="1">INDIRECT("'"&amp;CT1&amp;"'!AS8")</f>
        <v>42</v>
      </c>
      <c r="CW7" s="13" t="str">
        <f ca="1">INDIRECT("'"&amp;CT1&amp;"'!AT8")</f>
        <v>ng/L</v>
      </c>
      <c r="CX7" s="13">
        <f ca="1">INDIRECT("'"&amp;CT1&amp;"'!AU8")</f>
        <v>17</v>
      </c>
      <c r="CY7" s="13" t="str">
        <f ca="1">INDIRECT("'"&amp;CT1&amp;"'!AV8")</f>
        <v>ng/L</v>
      </c>
      <c r="CZ7" s="3"/>
      <c r="DA7" s="3"/>
      <c r="DB7" s="3"/>
      <c r="DC7" s="3"/>
      <c r="DD7" s="3"/>
      <c r="DE7" s="3"/>
      <c r="DF7" s="7">
        <f t="shared" ca="1" si="0"/>
        <v>72.429411764705875</v>
      </c>
      <c r="DG7" s="15" t="s">
        <v>33</v>
      </c>
      <c r="DH7" s="7">
        <f t="shared" ca="1" si="1"/>
        <v>60.929411764705883</v>
      </c>
      <c r="DI7" s="15" t="s">
        <v>33</v>
      </c>
      <c r="DJ7" s="7">
        <f t="shared" ca="1" si="2"/>
        <v>80.235294117647058</v>
      </c>
      <c r="DK7" s="15" t="s">
        <v>33</v>
      </c>
    </row>
    <row r="8" spans="1:115" x14ac:dyDescent="0.2">
      <c r="A8" s="3" t="s">
        <v>99</v>
      </c>
      <c r="B8" s="13">
        <f ca="1">INDIRECT("'"&amp;B1&amp;"'!AQ9")</f>
        <v>45</v>
      </c>
      <c r="C8" s="13" t="str">
        <f ca="1">INDIRECT("'"&amp;B1&amp;"'!AR9")</f>
        <v>ng/L</v>
      </c>
      <c r="D8" s="13">
        <f ca="1">INDIRECT("'"&amp;B1&amp;"'!AS9")</f>
        <v>98</v>
      </c>
      <c r="E8" s="13" t="str">
        <f ca="1">INDIRECT("'"&amp;B1&amp;"'!AT9")</f>
        <v>ng/L</v>
      </c>
      <c r="F8" s="13">
        <f ca="1">INDIRECT("'"&amp;B1&amp;"'!AU9")</f>
        <v>34</v>
      </c>
      <c r="G8" s="13" t="str">
        <f ca="1">INDIRECT("'"&amp;B1&amp;"'!AV9")</f>
        <v>ng/L</v>
      </c>
      <c r="H8" s="3">
        <f ca="1">INDIRECT("'"&amp;H1&amp;"'!AQ9")</f>
        <v>78</v>
      </c>
      <c r="I8" s="3" t="str">
        <f ca="1">INDIRECT("'"&amp;H1&amp;"'!AR9")</f>
        <v>ng/L</v>
      </c>
      <c r="J8" s="3">
        <f ca="1">INDIRECT("'"&amp;H1&amp;"'!AS9")</f>
        <v>33</v>
      </c>
      <c r="K8" s="3" t="str">
        <f ca="1">INDIRECT("'"&amp;H1&amp;"'!AT9")</f>
        <v>ng/L</v>
      </c>
      <c r="L8" s="3">
        <f ca="1">INDIRECT("'"&amp;H1&amp;"'!AU9")</f>
        <v>42</v>
      </c>
      <c r="M8" s="3" t="str">
        <f ca="1">INDIRECT("'"&amp;H1&amp;"'!AV9")</f>
        <v>ng/L</v>
      </c>
      <c r="N8" s="13">
        <f ca="1">INDIRECT("'"&amp;N1&amp;"'!AQ9")</f>
        <v>47</v>
      </c>
      <c r="O8" s="13" t="str">
        <f ca="1">INDIRECT("'"&amp;N1&amp;"'!AR9")</f>
        <v>ng/L</v>
      </c>
      <c r="P8" s="13">
        <f ca="1">INDIRECT("'"&amp;N1&amp;"'!AS9")</f>
        <v>58</v>
      </c>
      <c r="Q8" s="13" t="str">
        <f ca="1">INDIRECT("'"&amp;N1&amp;"'!AT9")</f>
        <v>ng/L</v>
      </c>
      <c r="R8" s="13">
        <f ca="1">INDIRECT("'"&amp;N1&amp;"'!AU9")</f>
        <v>27</v>
      </c>
      <c r="S8" s="13" t="str">
        <f ca="1">INDIRECT("'"&amp;N1&amp;"'!AV9")</f>
        <v>ng/L</v>
      </c>
      <c r="T8" s="3">
        <f ca="1">INDIRECT("'"&amp;T1&amp;"'!AQ9")</f>
        <v>62</v>
      </c>
      <c r="U8" s="3" t="str">
        <f ca="1">INDIRECT("'"&amp;T1&amp;"'!AR9")</f>
        <v>ng/L</v>
      </c>
      <c r="V8" s="3">
        <f ca="1">INDIRECT("'"&amp;T1&amp;"'!AS9")</f>
        <v>64</v>
      </c>
      <c r="W8" s="3" t="str">
        <f ca="1">INDIRECT("'"&amp;T1&amp;"'!AT9")</f>
        <v>ng/L</v>
      </c>
      <c r="X8" s="3">
        <f ca="1">INDIRECT("'"&amp;T1&amp;"'!AU9")</f>
        <v>64</v>
      </c>
      <c r="Y8" s="3" t="str">
        <f ca="1">INDIRECT("'"&amp;T1&amp;"'!AV9")</f>
        <v>ng/L</v>
      </c>
      <c r="Z8" s="15">
        <f ca="1">INDIRECT("'"&amp;Z1&amp;"'!AQ9")</f>
        <v>44</v>
      </c>
      <c r="AA8" s="15" t="str">
        <f ca="1">INDIRECT("'"&amp;Z1&amp;"'!AR9")</f>
        <v>ng/L</v>
      </c>
      <c r="AB8" s="15">
        <f ca="1">INDIRECT("'"&amp;Z1&amp;"'!AS9")</f>
        <v>20</v>
      </c>
      <c r="AC8" s="15" t="str">
        <f ca="1">INDIRECT("'"&amp;Z1&amp;"'!AT9")</f>
        <v>ng/L</v>
      </c>
      <c r="AD8" s="15">
        <f ca="1">INDIRECT("'"&amp;Z1&amp;"'!AU9")</f>
        <v>60</v>
      </c>
      <c r="AE8" s="15" t="str">
        <f ca="1">INDIRECT("'"&amp;Z1&amp;"'!AV9")</f>
        <v>ng/L</v>
      </c>
      <c r="AF8" s="3">
        <f ca="1">INDIRECT("'"&amp;AF1&amp;"'!AQ9")</f>
        <v>53</v>
      </c>
      <c r="AG8" s="3" t="str">
        <f ca="1">INDIRECT("'"&amp;AF1&amp;"'!AR9")</f>
        <v>ng/L</v>
      </c>
      <c r="AH8" s="3">
        <f ca="1">INDIRECT("'"&amp;AF1&amp;"'!AS9")</f>
        <v>46</v>
      </c>
      <c r="AI8" s="3" t="str">
        <f ca="1">INDIRECT("'"&amp;AF1&amp;"'!AT9")</f>
        <v>ng/L</v>
      </c>
      <c r="AJ8" s="3">
        <f ca="1">INDIRECT("'"&amp;AF1&amp;"'!AU9")</f>
        <v>51</v>
      </c>
      <c r="AK8" s="3" t="str">
        <f ca="1">INDIRECT("'"&amp;AF1&amp;"'!AV9")</f>
        <v>ng/L</v>
      </c>
      <c r="AL8" s="13">
        <f ca="1">INDIRECT("'"&amp;AL1&amp;"'!AQ9")</f>
        <v>20</v>
      </c>
      <c r="AM8" s="13" t="str">
        <f ca="1">INDIRECT("'"&amp;AL1&amp;"'!AR9")</f>
        <v>ng/L</v>
      </c>
      <c r="AN8" s="13">
        <f ca="1">INDIRECT("'"&amp;AL1&amp;"'!AS9")</f>
        <v>20</v>
      </c>
      <c r="AO8" s="13" t="str">
        <f ca="1">INDIRECT("'"&amp;AL1&amp;"'!AT9")</f>
        <v>ng/L</v>
      </c>
      <c r="AP8" s="13">
        <f ca="1">INDIRECT("'"&amp;AL1&amp;"'!AU9")</f>
        <v>20</v>
      </c>
      <c r="AQ8" s="13" t="str">
        <f ca="1">INDIRECT("'"&amp;AL1&amp;"'!AV9")</f>
        <v>ng/L</v>
      </c>
      <c r="AR8" s="3">
        <f ca="1">INDIRECT("'"&amp;AR1&amp;"'!AQ9")</f>
        <v>29</v>
      </c>
      <c r="AS8" s="3" t="str">
        <f ca="1">INDIRECT("'"&amp;AR1&amp;"'!AR9")</f>
        <v>ng/L</v>
      </c>
      <c r="AT8" s="3">
        <f ca="1">INDIRECT("'"&amp;AR1&amp;"'!AS9")</f>
        <v>20</v>
      </c>
      <c r="AU8" s="3" t="str">
        <f ca="1">INDIRECT("'"&amp;AR1&amp;"'!AT9")</f>
        <v>ng/L</v>
      </c>
      <c r="AV8" s="3">
        <f ca="1">INDIRECT("'"&amp;AR1&amp;"'!AU9")</f>
        <v>20</v>
      </c>
      <c r="AW8" s="3" t="str">
        <f ca="1">INDIRECT("'"&amp;AR1&amp;"'!AV9")</f>
        <v>ng/L</v>
      </c>
      <c r="AX8" s="13">
        <f ca="1">INDIRECT("'"&amp;AX1&amp;"'!AQ9")</f>
        <v>33</v>
      </c>
      <c r="AY8" s="13" t="str">
        <f ca="1">INDIRECT("'"&amp;AX1&amp;"'!AR9")</f>
        <v>ng/L</v>
      </c>
      <c r="AZ8" s="13">
        <f ca="1">INDIRECT("'"&amp;AX1&amp;"'!AS9")</f>
        <v>20</v>
      </c>
      <c r="BA8" s="13" t="str">
        <f ca="1">INDIRECT("'"&amp;AX1&amp;"'!AT9")</f>
        <v>ng/L</v>
      </c>
      <c r="BB8" s="13">
        <f ca="1">INDIRECT("'"&amp;AX1&amp;"'!AU9")</f>
        <v>20</v>
      </c>
      <c r="BC8" s="13" t="str">
        <f ca="1">INDIRECT("'"&amp;AX1&amp;"'!AV9")</f>
        <v>ng/L</v>
      </c>
      <c r="BD8" s="3">
        <f ca="1">INDIRECT("'"&amp;BD1&amp;"'!AQ9")</f>
        <v>20</v>
      </c>
      <c r="BE8" s="3" t="str">
        <f ca="1">INDIRECT("'"&amp;BD1&amp;"'!AR9")</f>
        <v>ng/L</v>
      </c>
      <c r="BF8" s="3">
        <f ca="1">INDIRECT("'"&amp;BD1&amp;"'!AS9")</f>
        <v>20</v>
      </c>
      <c r="BG8" s="3" t="str">
        <f ca="1">INDIRECT("'"&amp;BD1&amp;"'!AT9")</f>
        <v>ng/L</v>
      </c>
      <c r="BH8" s="3">
        <f ca="1">INDIRECT("'"&amp;BD1&amp;"'!AU9")</f>
        <v>34</v>
      </c>
      <c r="BI8" s="3" t="str">
        <f ca="1">INDIRECT("'"&amp;BD1&amp;"'!AV9")</f>
        <v>ng/L</v>
      </c>
      <c r="BJ8" s="13">
        <f ca="1">INDIRECT("'"&amp;BJ1&amp;"'!AQ9")</f>
        <v>20</v>
      </c>
      <c r="BK8" s="13" t="str">
        <f ca="1">INDIRECT("'"&amp;BJ1&amp;"'!AR9")</f>
        <v>ng/L</v>
      </c>
      <c r="BL8" s="13">
        <f ca="1">INDIRECT("'"&amp;BJ1&amp;"'!AS9")</f>
        <v>20</v>
      </c>
      <c r="BM8" s="13" t="str">
        <f ca="1">INDIRECT("'"&amp;BJ1&amp;"'!AT9")</f>
        <v>ng/L</v>
      </c>
      <c r="BN8" s="13">
        <f ca="1">INDIRECT("'"&amp;BJ1&amp;"'!AU9")</f>
        <v>20</v>
      </c>
      <c r="BO8" s="13" t="str">
        <f ca="1">INDIRECT("'"&amp;BJ1&amp;"'!AV9")</f>
        <v>ng/L</v>
      </c>
      <c r="BP8" s="3">
        <f ca="1">INDIRECT("'"&amp;BP1&amp;"'!AQ9")</f>
        <v>35</v>
      </c>
      <c r="BQ8" s="3" t="str">
        <f ca="1">INDIRECT("'"&amp;BP1&amp;"'!AR9")</f>
        <v>ng/L</v>
      </c>
      <c r="BR8" s="3">
        <f ca="1">INDIRECT("'"&amp;BP1&amp;"'!AS9")</f>
        <v>41</v>
      </c>
      <c r="BS8" s="3" t="str">
        <f ca="1">INDIRECT("'"&amp;BP1&amp;"'!AT9")</f>
        <v>ng/L</v>
      </c>
      <c r="BT8" s="3">
        <f ca="1">INDIRECT("'"&amp;BP1&amp;"'!AU9")</f>
        <v>20</v>
      </c>
      <c r="BU8" s="3" t="str">
        <f ca="1">INDIRECT("'"&amp;BP1&amp;"'!AV9")</f>
        <v>ng/L</v>
      </c>
      <c r="BV8" s="13">
        <f ca="1">INDIRECT("'"&amp;BV1&amp;"'!AQ9")</f>
        <v>47</v>
      </c>
      <c r="BW8" s="13" t="str">
        <f ca="1">INDIRECT("'"&amp;BV1&amp;"'!AR9")</f>
        <v>ng/L</v>
      </c>
      <c r="BX8" s="13">
        <f ca="1">INDIRECT("'"&amp;BV1&amp;"'!AS9")</f>
        <v>48</v>
      </c>
      <c r="BY8" s="13" t="str">
        <f ca="1">INDIRECT("'"&amp;BV1&amp;"'!AT9")</f>
        <v>ng/L</v>
      </c>
      <c r="BZ8" s="13">
        <f ca="1">INDIRECT("'"&amp;BV1&amp;"'!AU9")</f>
        <v>50</v>
      </c>
      <c r="CA8" s="13" t="str">
        <f ca="1">INDIRECT("'"&amp;BV1&amp;"'!AV9")</f>
        <v>ng/L</v>
      </c>
      <c r="CB8" s="3">
        <f ca="1">INDIRECT("'"&amp;CB1&amp;"'!AQ9")</f>
        <v>20</v>
      </c>
      <c r="CC8" s="3" t="str">
        <f ca="1">INDIRECT("'"&amp;CB1&amp;"'!AR9")</f>
        <v>ng/L</v>
      </c>
      <c r="CD8" s="3">
        <f ca="1">INDIRECT("'"&amp;CB1&amp;"'!AS9")</f>
        <v>22</v>
      </c>
      <c r="CE8" s="3" t="str">
        <f ca="1">INDIRECT("'"&amp;CB1&amp;"'!AT9")</f>
        <v>ng/L</v>
      </c>
      <c r="CF8" s="3">
        <f ca="1">INDIRECT("'"&amp;CB1&amp;"'!AU9")</f>
        <v>20</v>
      </c>
      <c r="CG8" s="3" t="str">
        <f ca="1">INDIRECT("'"&amp;CB1&amp;"'!AV9")</f>
        <v>ng/L</v>
      </c>
      <c r="CH8" s="13">
        <f ca="1">INDIRECT("'"&amp;CH1&amp;"'!AQ9")</f>
        <v>20</v>
      </c>
      <c r="CI8" s="13" t="str">
        <f ca="1">INDIRECT("'"&amp;CH1&amp;"'!AR9")</f>
        <v>ng/L</v>
      </c>
      <c r="CJ8" s="13">
        <f ca="1">INDIRECT("'"&amp;CH1&amp;"'!AS9")</f>
        <v>38</v>
      </c>
      <c r="CK8" s="13" t="str">
        <f ca="1">INDIRECT("'"&amp;CH1&amp;"'!AT9")</f>
        <v>ng/L</v>
      </c>
      <c r="CL8" s="13">
        <f ca="1">INDIRECT("'"&amp;CH1&amp;"'!AU9")</f>
        <v>38</v>
      </c>
      <c r="CM8" s="13" t="str">
        <f ca="1">INDIRECT("'"&amp;CH1&amp;"'!AV9")</f>
        <v>ng/L</v>
      </c>
      <c r="CN8" s="3">
        <f ca="1">INDIRECT("'"&amp;CN1&amp;"'!AQ9")</f>
        <v>46</v>
      </c>
      <c r="CO8" s="3" t="str">
        <f ca="1">INDIRECT("'"&amp;CN1&amp;"'!AR9")</f>
        <v>ng/L</v>
      </c>
      <c r="CP8" s="3">
        <f ca="1">INDIRECT("'"&amp;CN1&amp;"'!AS9")</f>
        <v>44</v>
      </c>
      <c r="CQ8" s="3" t="str">
        <f ca="1">INDIRECT("'"&amp;CN1&amp;"'!AT9")</f>
        <v>ng/L</v>
      </c>
      <c r="CR8" s="3">
        <f ca="1">INDIRECT("'"&amp;CN1&amp;"'!AU9")</f>
        <v>45</v>
      </c>
      <c r="CS8" s="3" t="str">
        <f ca="1">INDIRECT("'"&amp;CN1&amp;"'!AV9")</f>
        <v>ng/L</v>
      </c>
      <c r="CT8" s="13">
        <f ca="1">INDIRECT("'"&amp;CT1&amp;"'!AQ9")</f>
        <v>33</v>
      </c>
      <c r="CU8" s="13" t="str">
        <f ca="1">INDIRECT("'"&amp;CT1&amp;"'!AR9")</f>
        <v>ng/L</v>
      </c>
      <c r="CV8" s="13">
        <f ca="1">INDIRECT("'"&amp;CT1&amp;"'!AS9")</f>
        <v>34</v>
      </c>
      <c r="CW8" s="13" t="str">
        <f ca="1">INDIRECT("'"&amp;CT1&amp;"'!AT9")</f>
        <v>ng/L</v>
      </c>
      <c r="CX8" s="13">
        <f ca="1">INDIRECT("'"&amp;CT1&amp;"'!AU9")</f>
        <v>33</v>
      </c>
      <c r="CY8" s="13" t="str">
        <f ca="1">INDIRECT("'"&amp;CT1&amp;"'!AV9")</f>
        <v>ng/L</v>
      </c>
      <c r="CZ8" s="3"/>
      <c r="DA8" s="3"/>
      <c r="DB8" s="3"/>
      <c r="DC8" s="3"/>
      <c r="DD8" s="3"/>
      <c r="DE8" s="3"/>
      <c r="DF8" s="7">
        <f t="shared" ca="1" si="0"/>
        <v>38.352941176470587</v>
      </c>
      <c r="DG8" s="15" t="s">
        <v>33</v>
      </c>
      <c r="DH8" s="7">
        <f t="shared" ca="1" si="1"/>
        <v>38</v>
      </c>
      <c r="DI8" s="15" t="s">
        <v>33</v>
      </c>
      <c r="DJ8" s="7">
        <f t="shared" ca="1" si="2"/>
        <v>35.176470588235297</v>
      </c>
      <c r="DK8" s="15" t="s">
        <v>33</v>
      </c>
    </row>
    <row r="9" spans="1:115" x14ac:dyDescent="0.2">
      <c r="A9" s="3" t="s">
        <v>197</v>
      </c>
      <c r="B9" s="13">
        <f ca="1">INDIRECT("'"&amp;B1&amp;"'!AQ10")</f>
        <v>1200</v>
      </c>
      <c r="C9" s="13" t="str">
        <f ca="1">INDIRECT("'"&amp;B1&amp;"'!AR10")</f>
        <v>ng/L</v>
      </c>
      <c r="D9" s="13">
        <f ca="1">INDIRECT("'"&amp;B1&amp;"'!AS10")</f>
        <v>1900</v>
      </c>
      <c r="E9" s="13" t="str">
        <f ca="1">INDIRECT("'"&amp;B1&amp;"'!AT10")</f>
        <v>ng/L</v>
      </c>
      <c r="F9" s="13">
        <f ca="1">INDIRECT("'"&amp;B1&amp;"'!AU10")</f>
        <v>1900</v>
      </c>
      <c r="G9" s="13" t="str">
        <f ca="1">INDIRECT("'"&amp;B1&amp;"'!AV10")</f>
        <v>ng/L</v>
      </c>
      <c r="H9" s="3">
        <f ca="1">INDIRECT("'"&amp;H1&amp;"'!AQ10")</f>
        <v>1200</v>
      </c>
      <c r="I9" s="3" t="str">
        <f ca="1">INDIRECT("'"&amp;H1&amp;"'!AR10")</f>
        <v>ng/L</v>
      </c>
      <c r="J9" s="3">
        <f ca="1">INDIRECT("'"&amp;H1&amp;"'!AS10")</f>
        <v>4000</v>
      </c>
      <c r="K9" s="3" t="str">
        <f ca="1">INDIRECT("'"&amp;H1&amp;"'!AT10")</f>
        <v>ng/L</v>
      </c>
      <c r="L9" s="3">
        <f ca="1">INDIRECT("'"&amp;H1&amp;"'!AU10")</f>
        <v>3200</v>
      </c>
      <c r="M9" s="3" t="str">
        <f ca="1">INDIRECT("'"&amp;H1&amp;"'!AV10")</f>
        <v>ng/L</v>
      </c>
      <c r="N9" s="13">
        <f ca="1">INDIRECT("'"&amp;N1&amp;"'!AQ10")</f>
        <v>5</v>
      </c>
      <c r="O9" s="13" t="str">
        <f ca="1">INDIRECT("'"&amp;N1&amp;"'!AR10")</f>
        <v>ng/L</v>
      </c>
      <c r="P9" s="13">
        <f ca="1">INDIRECT("'"&amp;N1&amp;"'!AS10")</f>
        <v>130</v>
      </c>
      <c r="Q9" s="13" t="str">
        <f ca="1">INDIRECT("'"&amp;N1&amp;"'!AT10")</f>
        <v>ng/L</v>
      </c>
      <c r="R9" s="13">
        <f ca="1">INDIRECT("'"&amp;N1&amp;"'!AU10")</f>
        <v>460</v>
      </c>
      <c r="S9" s="13" t="str">
        <f ca="1">INDIRECT("'"&amp;N1&amp;"'!AV10")</f>
        <v>ng/L</v>
      </c>
      <c r="T9" s="3">
        <f ca="1">INDIRECT("'"&amp;T1&amp;"'!AQ10")</f>
        <v>2800</v>
      </c>
      <c r="U9" s="3" t="str">
        <f ca="1">INDIRECT("'"&amp;T1&amp;"'!AR10")</f>
        <v>ng/L</v>
      </c>
      <c r="V9" s="3">
        <f ca="1">INDIRECT("'"&amp;T1&amp;"'!AS10")</f>
        <v>3300</v>
      </c>
      <c r="W9" s="3" t="str">
        <f ca="1">INDIRECT("'"&amp;T1&amp;"'!AT10")</f>
        <v>ng/L</v>
      </c>
      <c r="X9" s="3">
        <f ca="1">INDIRECT("'"&amp;T1&amp;"'!AU10")</f>
        <v>1700</v>
      </c>
      <c r="Y9" s="3" t="str">
        <f ca="1">INDIRECT("'"&amp;T1&amp;"'!AV10")</f>
        <v>ng/L</v>
      </c>
      <c r="Z9" s="15">
        <f ca="1">INDIRECT("'"&amp;Z1&amp;"'!AQ10")</f>
        <v>2500</v>
      </c>
      <c r="AA9" s="15" t="str">
        <f ca="1">INDIRECT("'"&amp;Z1&amp;"'!AR10")</f>
        <v>ng/L</v>
      </c>
      <c r="AB9" s="15">
        <f ca="1">INDIRECT("'"&amp;Z1&amp;"'!AS10")</f>
        <v>5700</v>
      </c>
      <c r="AC9" s="15" t="str">
        <f ca="1">INDIRECT("'"&amp;Z1&amp;"'!AT10")</f>
        <v>ng/L</v>
      </c>
      <c r="AD9" s="15">
        <f ca="1">INDIRECT("'"&amp;Z1&amp;"'!AU10")</f>
        <v>2900</v>
      </c>
      <c r="AE9" s="15" t="str">
        <f ca="1">INDIRECT("'"&amp;Z1&amp;"'!AV10")</f>
        <v>ng/L</v>
      </c>
      <c r="AF9" s="3">
        <f ca="1">INDIRECT("'"&amp;AF1&amp;"'!AQ10")</f>
        <v>960</v>
      </c>
      <c r="AG9" s="3" t="str">
        <f ca="1">INDIRECT("'"&amp;AF1&amp;"'!AR10")</f>
        <v>ng/L</v>
      </c>
      <c r="AH9" s="3">
        <f ca="1">INDIRECT("'"&amp;AF1&amp;"'!AS10")</f>
        <v>1300</v>
      </c>
      <c r="AI9" s="3" t="str">
        <f ca="1">INDIRECT("'"&amp;AF1&amp;"'!AT10")</f>
        <v>ng/L</v>
      </c>
      <c r="AJ9" s="3">
        <f ca="1">INDIRECT("'"&amp;AF1&amp;"'!AU10")</f>
        <v>1000</v>
      </c>
      <c r="AK9" s="3" t="str">
        <f ca="1">INDIRECT("'"&amp;AF1&amp;"'!AV10")</f>
        <v>ng/L</v>
      </c>
      <c r="AL9" s="13">
        <f ca="1">INDIRECT("'"&amp;AL1&amp;"'!AQ10")</f>
        <v>1800</v>
      </c>
      <c r="AM9" s="13" t="str">
        <f ca="1">INDIRECT("'"&amp;AL1&amp;"'!AR10")</f>
        <v>ng/L</v>
      </c>
      <c r="AN9" s="13">
        <f ca="1">INDIRECT("'"&amp;AL1&amp;"'!AS10")</f>
        <v>2100</v>
      </c>
      <c r="AO9" s="13" t="str">
        <f ca="1">INDIRECT("'"&amp;AL1&amp;"'!AT10")</f>
        <v>ng/L</v>
      </c>
      <c r="AP9" s="13">
        <f ca="1">INDIRECT("'"&amp;AL1&amp;"'!AU10")</f>
        <v>1900</v>
      </c>
      <c r="AQ9" s="13" t="str">
        <f ca="1">INDIRECT("'"&amp;AL1&amp;"'!AV10")</f>
        <v>ng/L</v>
      </c>
      <c r="AR9" s="3">
        <f ca="1">INDIRECT("'"&amp;AR1&amp;"'!AQ10")</f>
        <v>1700</v>
      </c>
      <c r="AS9" s="3" t="str">
        <f ca="1">INDIRECT("'"&amp;AR1&amp;"'!AR10")</f>
        <v>ng/L</v>
      </c>
      <c r="AT9" s="3">
        <f ca="1">INDIRECT("'"&amp;AR1&amp;"'!AS10")</f>
        <v>2400</v>
      </c>
      <c r="AU9" s="3" t="str">
        <f ca="1">INDIRECT("'"&amp;AR1&amp;"'!AT10")</f>
        <v>ng/L</v>
      </c>
      <c r="AV9" s="3">
        <f ca="1">INDIRECT("'"&amp;AR1&amp;"'!AU10")</f>
        <v>2000</v>
      </c>
      <c r="AW9" s="3" t="str">
        <f ca="1">INDIRECT("'"&amp;AR1&amp;"'!AV10")</f>
        <v>ng/L</v>
      </c>
      <c r="AX9" s="13">
        <f ca="1">INDIRECT("'"&amp;AX1&amp;"'!AQ10")</f>
        <v>1800</v>
      </c>
      <c r="AY9" s="13" t="str">
        <f ca="1">INDIRECT("'"&amp;AX1&amp;"'!AR10")</f>
        <v>ng/L</v>
      </c>
      <c r="AZ9" s="13">
        <f ca="1">INDIRECT("'"&amp;AX1&amp;"'!AS10")</f>
        <v>2300</v>
      </c>
      <c r="BA9" s="13" t="str">
        <f ca="1">INDIRECT("'"&amp;AX1&amp;"'!AT10")</f>
        <v>ng/L</v>
      </c>
      <c r="BB9" s="13">
        <f ca="1">INDIRECT("'"&amp;AX1&amp;"'!AU10")</f>
        <v>1900</v>
      </c>
      <c r="BC9" s="13" t="str">
        <f ca="1">INDIRECT("'"&amp;AX1&amp;"'!AV10")</f>
        <v>ng/L</v>
      </c>
      <c r="BD9" s="3">
        <f ca="1">INDIRECT("'"&amp;BD1&amp;"'!AQ10")</f>
        <v>1600</v>
      </c>
      <c r="BE9" s="3" t="str">
        <f ca="1">INDIRECT("'"&amp;BD1&amp;"'!AR10")</f>
        <v>ng/L</v>
      </c>
      <c r="BF9" s="3">
        <f ca="1">INDIRECT("'"&amp;BD1&amp;"'!AS10")</f>
        <v>1800</v>
      </c>
      <c r="BG9" s="3" t="str">
        <f ca="1">INDIRECT("'"&amp;BD1&amp;"'!AT10")</f>
        <v>ng/L</v>
      </c>
      <c r="BH9" s="3">
        <f ca="1">INDIRECT("'"&amp;BD1&amp;"'!AU10")</f>
        <v>1600</v>
      </c>
      <c r="BI9" s="3" t="str">
        <f ca="1">INDIRECT("'"&amp;BD1&amp;"'!AV10")</f>
        <v>ng/L</v>
      </c>
      <c r="BJ9" s="13">
        <f ca="1">INDIRECT("'"&amp;BJ1&amp;"'!AQ10")</f>
        <v>1800</v>
      </c>
      <c r="BK9" s="13" t="str">
        <f ca="1">INDIRECT("'"&amp;BJ1&amp;"'!AR10")</f>
        <v>ng/L</v>
      </c>
      <c r="BL9" s="13">
        <f ca="1">INDIRECT("'"&amp;BJ1&amp;"'!AS10")</f>
        <v>1400</v>
      </c>
      <c r="BM9" s="13" t="str">
        <f ca="1">INDIRECT("'"&amp;BJ1&amp;"'!AT10")</f>
        <v>ng/L</v>
      </c>
      <c r="BN9" s="13">
        <f ca="1">INDIRECT("'"&amp;BJ1&amp;"'!AU10")</f>
        <v>1100</v>
      </c>
      <c r="BO9" s="13" t="str">
        <f ca="1">INDIRECT("'"&amp;BJ1&amp;"'!AV10")</f>
        <v>ng/L</v>
      </c>
      <c r="BP9" s="3">
        <f ca="1">INDIRECT("'"&amp;BP1&amp;"'!AQ10")</f>
        <v>1100</v>
      </c>
      <c r="BQ9" s="3" t="str">
        <f ca="1">INDIRECT("'"&amp;BP1&amp;"'!AR10")</f>
        <v>ng/L</v>
      </c>
      <c r="BR9" s="3">
        <f ca="1">INDIRECT("'"&amp;BP1&amp;"'!AS10")</f>
        <v>1400</v>
      </c>
      <c r="BS9" s="3" t="str">
        <f ca="1">INDIRECT("'"&amp;BP1&amp;"'!AT10")</f>
        <v>ng/L</v>
      </c>
      <c r="BT9" s="3">
        <f ca="1">INDIRECT("'"&amp;BP1&amp;"'!AU10")</f>
        <v>5</v>
      </c>
      <c r="BU9" s="3" t="str">
        <f ca="1">INDIRECT("'"&amp;BP1&amp;"'!AV10")</f>
        <v>ng/L</v>
      </c>
      <c r="BV9" s="13">
        <f ca="1">INDIRECT("'"&amp;BV1&amp;"'!AQ10")</f>
        <v>1100</v>
      </c>
      <c r="BW9" s="13" t="str">
        <f ca="1">INDIRECT("'"&amp;BV1&amp;"'!AR10")</f>
        <v>ng/L</v>
      </c>
      <c r="BX9" s="13">
        <f ca="1">INDIRECT("'"&amp;BV1&amp;"'!AS10")</f>
        <v>1400</v>
      </c>
      <c r="BY9" s="13" t="str">
        <f ca="1">INDIRECT("'"&amp;BV1&amp;"'!AT10")</f>
        <v>ng/L</v>
      </c>
      <c r="BZ9" s="13">
        <f ca="1">INDIRECT("'"&amp;BV1&amp;"'!AU10")</f>
        <v>1500</v>
      </c>
      <c r="CA9" s="13" t="str">
        <f ca="1">INDIRECT("'"&amp;BV1&amp;"'!AV10")</f>
        <v>ng/L</v>
      </c>
      <c r="CB9" s="3">
        <f ca="1">INDIRECT("'"&amp;CB1&amp;"'!AQ10")</f>
        <v>1500</v>
      </c>
      <c r="CC9" s="3" t="str">
        <f ca="1">INDIRECT("'"&amp;CB1&amp;"'!AR10")</f>
        <v>ng/L</v>
      </c>
      <c r="CD9" s="3">
        <f ca="1">INDIRECT("'"&amp;CB1&amp;"'!AS10")</f>
        <v>1900</v>
      </c>
      <c r="CE9" s="3" t="str">
        <f ca="1">INDIRECT("'"&amp;CB1&amp;"'!AT10")</f>
        <v>ng/L</v>
      </c>
      <c r="CF9" s="3">
        <f ca="1">INDIRECT("'"&amp;CB1&amp;"'!AU10")</f>
        <v>1600</v>
      </c>
      <c r="CG9" s="3" t="str">
        <f ca="1">INDIRECT("'"&amp;CB1&amp;"'!AV10")</f>
        <v>ng/L</v>
      </c>
      <c r="CH9" s="13">
        <f ca="1">INDIRECT("'"&amp;CH1&amp;"'!AQ10")</f>
        <v>1100</v>
      </c>
      <c r="CI9" s="13" t="str">
        <f ca="1">INDIRECT("'"&amp;CH1&amp;"'!AR10")</f>
        <v>ng/L</v>
      </c>
      <c r="CJ9" s="13">
        <f ca="1">INDIRECT("'"&amp;CH1&amp;"'!AS10")</f>
        <v>1800</v>
      </c>
      <c r="CK9" s="13" t="str">
        <f ca="1">INDIRECT("'"&amp;CH1&amp;"'!AT10")</f>
        <v>ng/L</v>
      </c>
      <c r="CL9" s="13">
        <f ca="1">INDIRECT("'"&amp;CH1&amp;"'!AU10")</f>
        <v>1200</v>
      </c>
      <c r="CM9" s="13" t="str">
        <f ca="1">INDIRECT("'"&amp;CH1&amp;"'!AV10")</f>
        <v>ng/L</v>
      </c>
      <c r="CN9" s="3">
        <f ca="1">INDIRECT("'"&amp;CN1&amp;"'!AQ10")</f>
        <v>900</v>
      </c>
      <c r="CO9" s="3" t="str">
        <f ca="1">INDIRECT("'"&amp;CN1&amp;"'!AR10")</f>
        <v>ng/L</v>
      </c>
      <c r="CP9" s="3">
        <f ca="1">INDIRECT("'"&amp;CN1&amp;"'!AS10")</f>
        <v>1200</v>
      </c>
      <c r="CQ9" s="3" t="str">
        <f ca="1">INDIRECT("'"&amp;CN1&amp;"'!AT10")</f>
        <v>ng/L</v>
      </c>
      <c r="CR9" s="3">
        <f ca="1">INDIRECT("'"&amp;CN1&amp;"'!AU10")</f>
        <v>1200</v>
      </c>
      <c r="CS9" s="3" t="str">
        <f ca="1">INDIRECT("'"&amp;CN1&amp;"'!AV10")</f>
        <v>ng/L</v>
      </c>
      <c r="CT9" s="13">
        <f ca="1">INDIRECT("'"&amp;CT1&amp;"'!AQ10")</f>
        <v>830</v>
      </c>
      <c r="CU9" s="13" t="str">
        <f ca="1">INDIRECT("'"&amp;CT1&amp;"'!AR10")</f>
        <v>ng/L</v>
      </c>
      <c r="CV9" s="13">
        <f ca="1">INDIRECT("'"&amp;CT1&amp;"'!AS10")</f>
        <v>1100</v>
      </c>
      <c r="CW9" s="13" t="str">
        <f ca="1">INDIRECT("'"&amp;CT1&amp;"'!AT10")</f>
        <v>ng/L</v>
      </c>
      <c r="CX9" s="13">
        <f ca="1">INDIRECT("'"&amp;CT1&amp;"'!AU10")</f>
        <v>900</v>
      </c>
      <c r="CY9" s="13" t="str">
        <f ca="1">INDIRECT("'"&amp;CT1&amp;"'!AV10")</f>
        <v>ng/L</v>
      </c>
      <c r="CZ9" s="3"/>
      <c r="DA9" s="3"/>
      <c r="DB9" s="3"/>
      <c r="DC9" s="3"/>
      <c r="DD9" s="3"/>
      <c r="DE9" s="3"/>
      <c r="DF9" s="7">
        <f t="shared" ca="1" si="0"/>
        <v>1405.5882352941176</v>
      </c>
      <c r="DG9" s="15" t="s">
        <v>33</v>
      </c>
      <c r="DH9" s="7">
        <f t="shared" ca="1" si="1"/>
        <v>2066.4705882352941</v>
      </c>
      <c r="DI9" s="15" t="s">
        <v>33</v>
      </c>
      <c r="DJ9" s="7">
        <f t="shared" ca="1" si="2"/>
        <v>1533.2352941176471</v>
      </c>
      <c r="DK9" s="15" t="s">
        <v>33</v>
      </c>
    </row>
    <row r="10" spans="1:115" x14ac:dyDescent="0.2">
      <c r="A10" s="11" t="s">
        <v>229</v>
      </c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2"/>
      <c r="Z10" s="12"/>
      <c r="AA10" s="12"/>
      <c r="AB10" s="12"/>
      <c r="AC10" s="12"/>
      <c r="AD10" s="12"/>
      <c r="AE10" s="12"/>
      <c r="AF10" s="12"/>
      <c r="AG10" s="12"/>
      <c r="AH10" s="12"/>
      <c r="AI10" s="12"/>
      <c r="AJ10" s="12"/>
      <c r="AK10" s="12"/>
      <c r="AL10" s="12"/>
      <c r="AM10" s="12"/>
      <c r="AN10" s="12"/>
      <c r="AO10" s="12"/>
      <c r="AP10" s="12"/>
      <c r="AQ10" s="12"/>
      <c r="AR10" s="11"/>
      <c r="AS10" s="11"/>
      <c r="AT10" s="11"/>
      <c r="AU10" s="11"/>
      <c r="AV10" s="11"/>
      <c r="AW10" s="11"/>
      <c r="AX10" s="12"/>
      <c r="AY10" s="12"/>
      <c r="AZ10" s="12"/>
      <c r="BA10" s="12"/>
      <c r="BB10" s="12"/>
      <c r="BC10" s="12"/>
      <c r="BD10" s="11"/>
      <c r="BE10" s="11"/>
      <c r="BF10" s="11"/>
      <c r="BG10" s="11"/>
      <c r="BH10" s="11"/>
      <c r="BI10" s="11"/>
      <c r="BJ10" s="12"/>
      <c r="BK10" s="12"/>
      <c r="BL10" s="12"/>
      <c r="BM10" s="12"/>
      <c r="BN10" s="12"/>
      <c r="BO10" s="12"/>
      <c r="BP10" s="11"/>
      <c r="BQ10" s="11"/>
      <c r="BR10" s="11"/>
      <c r="BS10" s="11"/>
      <c r="BT10" s="11"/>
      <c r="BU10" s="11"/>
      <c r="BV10" s="12"/>
      <c r="BW10" s="12"/>
      <c r="BX10" s="12"/>
      <c r="BY10" s="12"/>
      <c r="BZ10" s="12"/>
      <c r="CA10" s="12"/>
      <c r="CB10" s="11"/>
      <c r="CC10" s="11"/>
      <c r="CD10" s="11"/>
      <c r="CE10" s="11"/>
      <c r="CF10" s="11"/>
      <c r="CG10" s="11"/>
      <c r="CH10" s="12"/>
      <c r="CI10" s="12"/>
      <c r="CJ10" s="12"/>
      <c r="CK10" s="12"/>
      <c r="CL10" s="12"/>
      <c r="CM10" s="12"/>
      <c r="CN10" s="11"/>
      <c r="CO10" s="11"/>
      <c r="CP10" s="11"/>
      <c r="CQ10" s="11"/>
      <c r="CR10" s="11"/>
      <c r="CS10" s="11"/>
      <c r="CT10" s="12"/>
      <c r="CU10" s="12"/>
      <c r="CV10" s="12"/>
      <c r="CW10" s="12"/>
      <c r="CX10" s="12"/>
      <c r="CY10" s="12"/>
      <c r="CZ10" s="11"/>
      <c r="DA10" s="11"/>
      <c r="DB10" s="11"/>
      <c r="DC10" s="11"/>
      <c r="DD10" s="11"/>
      <c r="DE10" s="11"/>
      <c r="DF10" s="14"/>
      <c r="DG10" s="11"/>
      <c r="DH10" s="14"/>
      <c r="DI10" s="11"/>
      <c r="DJ10" s="14"/>
      <c r="DK10" s="11"/>
    </row>
    <row r="11" spans="1:115" x14ac:dyDescent="0.2">
      <c r="A11" s="3" t="s">
        <v>217</v>
      </c>
      <c r="B11" s="13">
        <f ca="1">INDIRECT("'"&amp;B1&amp;"'!AQ12")</f>
        <v>3000</v>
      </c>
      <c r="C11" s="13" t="str">
        <f ca="1">INDIRECT("'"&amp;B1&amp;"'!AR12")</f>
        <v>ng/L</v>
      </c>
      <c r="D11" s="13">
        <f ca="1">INDIRECT("'"&amp;B1&amp;"'!AS12")</f>
        <v>140</v>
      </c>
      <c r="E11" s="13" t="str">
        <f ca="1">INDIRECT("'"&amp;B1&amp;"'!AT12")</f>
        <v>ng/L</v>
      </c>
      <c r="F11" s="13">
        <f ca="1">INDIRECT("'"&amp;B1&amp;"'!AU12")</f>
        <v>200</v>
      </c>
      <c r="G11" s="13" t="str">
        <f ca="1">INDIRECT("'"&amp;B1&amp;"'!AV12")</f>
        <v>ng/L</v>
      </c>
      <c r="H11" s="3">
        <f ca="1">INDIRECT("'"&amp;H1&amp;"'!AQ12")</f>
        <v>430</v>
      </c>
      <c r="I11" s="3" t="str">
        <f ca="1">INDIRECT("'"&amp;H1&amp;"'!AR12")</f>
        <v>ng/L</v>
      </c>
      <c r="J11" s="3">
        <f ca="1">INDIRECT("'"&amp;H1&amp;"'!AS12")</f>
        <v>27</v>
      </c>
      <c r="K11" s="3" t="str">
        <f ca="1">INDIRECT("'"&amp;H1&amp;"'!AT12")</f>
        <v>ng/L</v>
      </c>
      <c r="L11" s="3">
        <f ca="1">INDIRECT("'"&amp;H1&amp;"'!AU12")</f>
        <v>400</v>
      </c>
      <c r="M11" s="3" t="str">
        <f ca="1">INDIRECT("'"&amp;H1&amp;"'!AV12")</f>
        <v>ng/L</v>
      </c>
      <c r="N11" s="13">
        <f ca="1">INDIRECT("'"&amp;N1&amp;"'!AQ12")</f>
        <v>260</v>
      </c>
      <c r="O11" s="13" t="str">
        <f ca="1">INDIRECT("'"&amp;N1&amp;"'!AR12")</f>
        <v>ng/L</v>
      </c>
      <c r="P11" s="13">
        <f ca="1">INDIRECT("'"&amp;N1&amp;"'!AS12")</f>
        <v>180</v>
      </c>
      <c r="Q11" s="13" t="str">
        <f ca="1">INDIRECT("'"&amp;N1&amp;"'!AT12")</f>
        <v>ng/L</v>
      </c>
      <c r="R11" s="13">
        <f ca="1">INDIRECT("'"&amp;N1&amp;"'!AU12")</f>
        <v>180</v>
      </c>
      <c r="S11" s="13" t="str">
        <f ca="1">INDIRECT("'"&amp;N1&amp;"'!AV12")</f>
        <v>ng/L</v>
      </c>
      <c r="T11" s="3">
        <f ca="1">INDIRECT("'"&amp;T1&amp;"'!AQ12")</f>
        <v>120</v>
      </c>
      <c r="U11" s="3" t="str">
        <f ca="1">INDIRECT("'"&amp;T1&amp;"'!AR12")</f>
        <v>ng/L</v>
      </c>
      <c r="V11" s="3">
        <f ca="1">INDIRECT("'"&amp;T1&amp;"'!AS12")</f>
        <v>100</v>
      </c>
      <c r="W11" s="3" t="str">
        <f ca="1">INDIRECT("'"&amp;T1&amp;"'!AT12")</f>
        <v>ng/L</v>
      </c>
      <c r="X11" s="3">
        <f ca="1">INDIRECT("'"&amp;T1&amp;"'!AU12")</f>
        <v>140</v>
      </c>
      <c r="Y11" s="3" t="str">
        <f ca="1">INDIRECT("'"&amp;T1&amp;"'!AV12")</f>
        <v>ng/L</v>
      </c>
      <c r="Z11" s="15">
        <f ca="1">INDIRECT("'"&amp;Z1&amp;"'!AQ12")</f>
        <v>82</v>
      </c>
      <c r="AA11" s="15" t="str">
        <f ca="1">INDIRECT("'"&amp;Z1&amp;"'!AR12")</f>
        <v>ng/L</v>
      </c>
      <c r="AB11" s="15">
        <f ca="1">INDIRECT("'"&amp;Z1&amp;"'!AS12")</f>
        <v>130</v>
      </c>
      <c r="AC11" s="15" t="str">
        <f ca="1">INDIRECT("'"&amp;Z1&amp;"'!AT12")</f>
        <v>ng/L</v>
      </c>
      <c r="AD11" s="15">
        <f ca="1">INDIRECT("'"&amp;Z1&amp;"'!AU12")</f>
        <v>140</v>
      </c>
      <c r="AE11" s="15" t="str">
        <f ca="1">INDIRECT("'"&amp;Z1&amp;"'!AV12")</f>
        <v>ng/L</v>
      </c>
      <c r="AF11" s="3">
        <f ca="1">INDIRECT("'"&amp;AF1&amp;"'!AQ12")</f>
        <v>170</v>
      </c>
      <c r="AG11" s="3" t="str">
        <f ca="1">INDIRECT("'"&amp;AF1&amp;"'!AR12")</f>
        <v>ng/L</v>
      </c>
      <c r="AH11" s="3">
        <f ca="1">INDIRECT("'"&amp;AF1&amp;"'!AS12")</f>
        <v>180</v>
      </c>
      <c r="AI11" s="3" t="str">
        <f ca="1">INDIRECT("'"&amp;AF1&amp;"'!AT12")</f>
        <v>ng/L</v>
      </c>
      <c r="AJ11" s="3">
        <f ca="1">INDIRECT("'"&amp;AF1&amp;"'!AU12")</f>
        <v>180</v>
      </c>
      <c r="AK11" s="3" t="str">
        <f ca="1">INDIRECT("'"&amp;AF1&amp;"'!AV12")</f>
        <v>ng/L</v>
      </c>
      <c r="AL11" s="13">
        <f ca="1">INDIRECT("'"&amp;AL1&amp;"'!AQ12")</f>
        <v>140</v>
      </c>
      <c r="AM11" s="13" t="str">
        <f ca="1">INDIRECT("'"&amp;AL1&amp;"'!AR12")</f>
        <v>ng/L</v>
      </c>
      <c r="AN11" s="13">
        <f ca="1">INDIRECT("'"&amp;AL1&amp;"'!AS12")</f>
        <v>160</v>
      </c>
      <c r="AO11" s="13" t="str">
        <f ca="1">INDIRECT("'"&amp;AL1&amp;"'!AT12")</f>
        <v>ng/L</v>
      </c>
      <c r="AP11" s="13">
        <f ca="1">INDIRECT("'"&amp;AL1&amp;"'!AU12")</f>
        <v>150</v>
      </c>
      <c r="AQ11" s="13" t="str">
        <f ca="1">INDIRECT("'"&amp;AL1&amp;"'!AV12")</f>
        <v>ng/L</v>
      </c>
      <c r="AR11" s="3">
        <f ca="1">INDIRECT("'"&amp;AR1&amp;"'!AQ12")</f>
        <v>150</v>
      </c>
      <c r="AS11" s="3" t="str">
        <f ca="1">INDIRECT("'"&amp;AR1&amp;"'!AR12")</f>
        <v>ng/L</v>
      </c>
      <c r="AT11" s="3">
        <f ca="1">INDIRECT("'"&amp;AR1&amp;"'!AS12")</f>
        <v>140</v>
      </c>
      <c r="AU11" s="3" t="str">
        <f ca="1">INDIRECT("'"&amp;AR1&amp;"'!AT12")</f>
        <v>ng/L</v>
      </c>
      <c r="AV11" s="3">
        <f ca="1">INDIRECT("'"&amp;AR1&amp;"'!AU12")</f>
        <v>170</v>
      </c>
      <c r="AW11" s="3" t="str">
        <f ca="1">INDIRECT("'"&amp;AR1&amp;"'!AV12")</f>
        <v>ng/L</v>
      </c>
      <c r="AX11" s="13">
        <f ca="1">INDIRECT("'"&amp;AX1&amp;"'!AQ12")</f>
        <v>130</v>
      </c>
      <c r="AY11" s="13" t="str">
        <f ca="1">INDIRECT("'"&amp;AX1&amp;"'!AR12")</f>
        <v>ng/L</v>
      </c>
      <c r="AZ11" s="13">
        <f ca="1">INDIRECT("'"&amp;AX1&amp;"'!AS12")</f>
        <v>160</v>
      </c>
      <c r="BA11" s="13" t="str">
        <f ca="1">INDIRECT("'"&amp;AX1&amp;"'!AT12")</f>
        <v>ng/L</v>
      </c>
      <c r="BB11" s="13">
        <f ca="1">INDIRECT("'"&amp;AX1&amp;"'!AU12")</f>
        <v>150</v>
      </c>
      <c r="BC11" s="13" t="str">
        <f ca="1">INDIRECT("'"&amp;AX1&amp;"'!AV12")</f>
        <v>ng/L</v>
      </c>
      <c r="BD11" s="3">
        <f ca="1">INDIRECT("'"&amp;BD1&amp;"'!AQ12")</f>
        <v>150</v>
      </c>
      <c r="BE11" s="3" t="str">
        <f ca="1">INDIRECT("'"&amp;BD1&amp;"'!AR12")</f>
        <v>ng/L</v>
      </c>
      <c r="BF11" s="3">
        <f ca="1">INDIRECT("'"&amp;BD1&amp;"'!AS12")</f>
        <v>150</v>
      </c>
      <c r="BG11" s="3" t="str">
        <f ca="1">INDIRECT("'"&amp;BD1&amp;"'!AT12")</f>
        <v>ng/L</v>
      </c>
      <c r="BH11" s="3">
        <f ca="1">INDIRECT("'"&amp;BD1&amp;"'!AU12")</f>
        <v>150</v>
      </c>
      <c r="BI11" s="3" t="str">
        <f ca="1">INDIRECT("'"&amp;BD1&amp;"'!AV12")</f>
        <v>ng/L</v>
      </c>
      <c r="BJ11" s="13">
        <f ca="1">INDIRECT("'"&amp;BJ1&amp;"'!AQ12")</f>
        <v>140</v>
      </c>
      <c r="BK11" s="13" t="str">
        <f ca="1">INDIRECT("'"&amp;BJ1&amp;"'!AR12")</f>
        <v>ng/L</v>
      </c>
      <c r="BL11" s="13">
        <f ca="1">INDIRECT("'"&amp;BJ1&amp;"'!AS12")</f>
        <v>140</v>
      </c>
      <c r="BM11" s="13" t="str">
        <f ca="1">INDIRECT("'"&amp;BJ1&amp;"'!AT12")</f>
        <v>ng/L</v>
      </c>
      <c r="BN11" s="13">
        <f ca="1">INDIRECT("'"&amp;BJ1&amp;"'!AU12")</f>
        <v>150</v>
      </c>
      <c r="BO11" s="13" t="str">
        <f ca="1">INDIRECT("'"&amp;BJ1&amp;"'!AV12")</f>
        <v>ng/L</v>
      </c>
      <c r="BP11" s="3">
        <f ca="1">INDIRECT("'"&amp;BP1&amp;"'!AQ12")</f>
        <v>170</v>
      </c>
      <c r="BQ11" s="3" t="str">
        <f ca="1">INDIRECT("'"&amp;BP1&amp;"'!AR12")</f>
        <v>ng/L</v>
      </c>
      <c r="BR11" s="3">
        <f ca="1">INDIRECT("'"&amp;BP1&amp;"'!AS12")</f>
        <v>190</v>
      </c>
      <c r="BS11" s="3" t="str">
        <f ca="1">INDIRECT("'"&amp;BP1&amp;"'!AT12")</f>
        <v>ng/L</v>
      </c>
      <c r="BT11" s="3">
        <f ca="1">INDIRECT("'"&amp;BP1&amp;"'!AU12")</f>
        <v>10</v>
      </c>
      <c r="BU11" s="3" t="str">
        <f ca="1">INDIRECT("'"&amp;BP1&amp;"'!AV12")</f>
        <v>ng/L</v>
      </c>
      <c r="BV11" s="13">
        <f ca="1">INDIRECT("'"&amp;BV1&amp;"'!AQ12")</f>
        <v>140</v>
      </c>
      <c r="BW11" s="13" t="str">
        <f ca="1">INDIRECT("'"&amp;BV1&amp;"'!AR12")</f>
        <v>ng/L</v>
      </c>
      <c r="BX11" s="13">
        <f ca="1">INDIRECT("'"&amp;BV1&amp;"'!AS12")</f>
        <v>180</v>
      </c>
      <c r="BY11" s="13" t="str">
        <f ca="1">INDIRECT("'"&amp;BV1&amp;"'!AT12")</f>
        <v>ng/L</v>
      </c>
      <c r="BZ11" s="13">
        <f ca="1">INDIRECT("'"&amp;BV1&amp;"'!AU12")</f>
        <v>160</v>
      </c>
      <c r="CA11" s="13" t="str">
        <f ca="1">INDIRECT("'"&amp;BV1&amp;"'!AV12")</f>
        <v>ng/L</v>
      </c>
      <c r="CB11" s="3">
        <f ca="1">INDIRECT("'"&amp;CB1&amp;"'!AQ12")</f>
        <v>170</v>
      </c>
      <c r="CC11" s="3" t="str">
        <f ca="1">INDIRECT("'"&amp;CB1&amp;"'!AR12")</f>
        <v>ng/L</v>
      </c>
      <c r="CD11" s="3">
        <f ca="1">INDIRECT("'"&amp;CB1&amp;"'!AS12")</f>
        <v>170</v>
      </c>
      <c r="CE11" s="3" t="str">
        <f ca="1">INDIRECT("'"&amp;CB1&amp;"'!AT12")</f>
        <v>ng/L</v>
      </c>
      <c r="CF11" s="3">
        <f ca="1">INDIRECT("'"&amp;CB1&amp;"'!AU12")</f>
        <v>140</v>
      </c>
      <c r="CG11" s="3" t="str">
        <f ca="1">INDIRECT("'"&amp;CB1&amp;"'!AV12")</f>
        <v>ng/L</v>
      </c>
      <c r="CH11" s="13">
        <f ca="1">INDIRECT("'"&amp;CH1&amp;"'!AQ12")</f>
        <v>140</v>
      </c>
      <c r="CI11" s="13" t="str">
        <f ca="1">INDIRECT("'"&amp;CH1&amp;"'!AR12")</f>
        <v>ng/L</v>
      </c>
      <c r="CJ11" s="13">
        <f ca="1">INDIRECT("'"&amp;CH1&amp;"'!AS12")</f>
        <v>120</v>
      </c>
      <c r="CK11" s="13" t="str">
        <f ca="1">INDIRECT("'"&amp;CH1&amp;"'!AT12")</f>
        <v>ng/L</v>
      </c>
      <c r="CL11" s="13">
        <f ca="1">INDIRECT("'"&amp;CH1&amp;"'!AU12")</f>
        <v>170</v>
      </c>
      <c r="CM11" s="13" t="str">
        <f ca="1">INDIRECT("'"&amp;CH1&amp;"'!AV12")</f>
        <v>ng/L</v>
      </c>
      <c r="CN11" s="3">
        <f ca="1">INDIRECT("'"&amp;CN1&amp;"'!AQ12")</f>
        <v>110</v>
      </c>
      <c r="CO11" s="3" t="str">
        <f ca="1">INDIRECT("'"&amp;CN1&amp;"'!AR12")</f>
        <v>ng/L</v>
      </c>
      <c r="CP11" s="3">
        <f ca="1">INDIRECT("'"&amp;CN1&amp;"'!AS12")</f>
        <v>100</v>
      </c>
      <c r="CQ11" s="3" t="str">
        <f ca="1">INDIRECT("'"&amp;CN1&amp;"'!AT12")</f>
        <v>ng/L</v>
      </c>
      <c r="CR11" s="3">
        <f ca="1">INDIRECT("'"&amp;CN1&amp;"'!AU12")</f>
        <v>98</v>
      </c>
      <c r="CS11" s="3" t="str">
        <f ca="1">INDIRECT("'"&amp;CN1&amp;"'!AV12")</f>
        <v>ng/L</v>
      </c>
      <c r="CT11" s="13">
        <f ca="1">INDIRECT("'"&amp;CT1&amp;"'!AQ12")</f>
        <v>100</v>
      </c>
      <c r="CU11" s="13" t="str">
        <f ca="1">INDIRECT("'"&amp;CT1&amp;"'!AR12")</f>
        <v>ng/L</v>
      </c>
      <c r="CV11" s="13">
        <f ca="1">INDIRECT("'"&amp;CT1&amp;"'!AS12")</f>
        <v>120</v>
      </c>
      <c r="CW11" s="13" t="str">
        <f ca="1">INDIRECT("'"&amp;CT1&amp;"'!AT12")</f>
        <v>ng/L</v>
      </c>
      <c r="CX11" s="13">
        <f ca="1">INDIRECT("'"&amp;CT1&amp;"'!AU12")</f>
        <v>100</v>
      </c>
      <c r="CY11" s="13" t="str">
        <f ca="1">INDIRECT("'"&amp;CT1&amp;"'!AV12")</f>
        <v>ng/L</v>
      </c>
      <c r="CZ11" s="3"/>
      <c r="DA11" s="3"/>
      <c r="DB11" s="3"/>
      <c r="DC11" s="3"/>
      <c r="DD11" s="3"/>
      <c r="DE11" s="3"/>
      <c r="DF11" s="7">
        <f t="shared" ca="1" si="0"/>
        <v>329.52941176470586</v>
      </c>
      <c r="DG11" s="15" t="s">
        <v>33</v>
      </c>
      <c r="DH11" s="7">
        <f t="shared" ca="1" si="1"/>
        <v>140.41176470588235</v>
      </c>
      <c r="DI11" s="15" t="s">
        <v>33</v>
      </c>
      <c r="DJ11" s="7">
        <f t="shared" ca="1" si="2"/>
        <v>158.11764705882354</v>
      </c>
      <c r="DK11" s="15" t="s">
        <v>33</v>
      </c>
    </row>
    <row r="12" spans="1:115" x14ac:dyDescent="0.2">
      <c r="A12" s="3" t="s">
        <v>219</v>
      </c>
      <c r="B12" s="13">
        <f ca="1">INDIRECT("'"&amp;B1&amp;"'!AQ13")</f>
        <v>1600</v>
      </c>
      <c r="C12" s="13" t="str">
        <f ca="1">INDIRECT("'"&amp;B1&amp;"'!AR13")</f>
        <v>ng/L</v>
      </c>
      <c r="D12" s="13">
        <f ca="1">INDIRECT("'"&amp;B1&amp;"'!AS13")</f>
        <v>590</v>
      </c>
      <c r="E12" s="13" t="str">
        <f ca="1">INDIRECT("'"&amp;B1&amp;"'!AT13")</f>
        <v>ng/L</v>
      </c>
      <c r="F12" s="13">
        <f ca="1">INDIRECT("'"&amp;B1&amp;"'!AU13")</f>
        <v>940</v>
      </c>
      <c r="G12" s="13" t="str">
        <f ca="1">INDIRECT("'"&amp;B1&amp;"'!AV13")</f>
        <v>ng/L</v>
      </c>
      <c r="H12" s="3">
        <f ca="1">INDIRECT("'"&amp;H1&amp;"'!AQ13")</f>
        <v>830</v>
      </c>
      <c r="I12" s="3" t="str">
        <f ca="1">INDIRECT("'"&amp;H1&amp;"'!AR13")</f>
        <v>ng/L</v>
      </c>
      <c r="J12" s="3">
        <f ca="1">INDIRECT("'"&amp;H1&amp;"'!AS13")</f>
        <v>970</v>
      </c>
      <c r="K12" s="3" t="str">
        <f ca="1">INDIRECT("'"&amp;H1&amp;"'!AT13")</f>
        <v>ng/L</v>
      </c>
      <c r="L12" s="3">
        <f ca="1">INDIRECT("'"&amp;H1&amp;"'!AU13")</f>
        <v>950</v>
      </c>
      <c r="M12" s="3" t="str">
        <f ca="1">INDIRECT("'"&amp;H1&amp;"'!AV13")</f>
        <v>ng/L</v>
      </c>
      <c r="N12" s="13">
        <f ca="1">INDIRECT("'"&amp;N1&amp;"'!AQ13")</f>
        <v>1400</v>
      </c>
      <c r="O12" s="13" t="str">
        <f ca="1">INDIRECT("'"&amp;N1&amp;"'!AR13")</f>
        <v>ng/L</v>
      </c>
      <c r="P12" s="13">
        <f ca="1">INDIRECT("'"&amp;N1&amp;"'!AS13")</f>
        <v>1600</v>
      </c>
      <c r="Q12" s="13" t="str">
        <f ca="1">INDIRECT("'"&amp;N1&amp;"'!AT13")</f>
        <v>ng/L</v>
      </c>
      <c r="R12" s="13">
        <f ca="1">INDIRECT("'"&amp;N1&amp;"'!AU13")</f>
        <v>840</v>
      </c>
      <c r="S12" s="13" t="str">
        <f ca="1">INDIRECT("'"&amp;N1&amp;"'!AV13")</f>
        <v>ng/L</v>
      </c>
      <c r="T12" s="3">
        <f ca="1">INDIRECT("'"&amp;T1&amp;"'!AQ13")</f>
        <v>500</v>
      </c>
      <c r="U12" s="3" t="str">
        <f ca="1">INDIRECT("'"&amp;T1&amp;"'!AR13")</f>
        <v>ng/L</v>
      </c>
      <c r="V12" s="3">
        <f ca="1">INDIRECT("'"&amp;T1&amp;"'!AS13")</f>
        <v>710</v>
      </c>
      <c r="W12" s="3" t="str">
        <f ca="1">INDIRECT("'"&amp;T1&amp;"'!AT13")</f>
        <v>ng/L</v>
      </c>
      <c r="X12" s="3">
        <f ca="1">INDIRECT("'"&amp;T1&amp;"'!AU13")</f>
        <v>500</v>
      </c>
      <c r="Y12" s="3" t="str">
        <f ca="1">INDIRECT("'"&amp;T1&amp;"'!AV13")</f>
        <v>ng/L</v>
      </c>
      <c r="Z12" s="15">
        <f ca="1">INDIRECT("'"&amp;Z1&amp;"'!AQ13")</f>
        <v>620</v>
      </c>
      <c r="AA12" s="15" t="str">
        <f ca="1">INDIRECT("'"&amp;Z1&amp;"'!AR13")</f>
        <v>ng/L</v>
      </c>
      <c r="AB12" s="15">
        <f ca="1">INDIRECT("'"&amp;Z1&amp;"'!AS13")</f>
        <v>660</v>
      </c>
      <c r="AC12" s="15" t="str">
        <f ca="1">INDIRECT("'"&amp;Z1&amp;"'!AT13")</f>
        <v>ng/L</v>
      </c>
      <c r="AD12" s="15">
        <f ca="1">INDIRECT("'"&amp;Z1&amp;"'!AU13")</f>
        <v>510</v>
      </c>
      <c r="AE12" s="15" t="str">
        <f ca="1">INDIRECT("'"&amp;Z1&amp;"'!AV13")</f>
        <v>ng/L</v>
      </c>
      <c r="AF12" s="3">
        <f ca="1">INDIRECT("'"&amp;AF1&amp;"'!AQ13")</f>
        <v>510</v>
      </c>
      <c r="AG12" s="3" t="str">
        <f ca="1">INDIRECT("'"&amp;AF1&amp;"'!AR13")</f>
        <v>ng/L</v>
      </c>
      <c r="AH12" s="3">
        <f ca="1">INDIRECT("'"&amp;AF1&amp;"'!AS13")</f>
        <v>100</v>
      </c>
      <c r="AI12" s="3" t="str">
        <f ca="1">INDIRECT("'"&amp;AF1&amp;"'!AT13")</f>
        <v>ng/L</v>
      </c>
      <c r="AJ12" s="3">
        <f ca="1">INDIRECT("'"&amp;AF1&amp;"'!AU13")</f>
        <v>100</v>
      </c>
      <c r="AK12" s="3" t="str">
        <f ca="1">INDIRECT("'"&amp;AF1&amp;"'!AV13")</f>
        <v>ng/L</v>
      </c>
      <c r="AL12" s="13">
        <f ca="1">INDIRECT("'"&amp;AL1&amp;"'!AQ13")</f>
        <v>750</v>
      </c>
      <c r="AM12" s="13" t="str">
        <f ca="1">INDIRECT("'"&amp;AL1&amp;"'!AR13")</f>
        <v>ng/L</v>
      </c>
      <c r="AN12" s="13">
        <f ca="1">INDIRECT("'"&amp;AL1&amp;"'!AS13")</f>
        <v>560</v>
      </c>
      <c r="AO12" s="13" t="str">
        <f ca="1">INDIRECT("'"&amp;AL1&amp;"'!AT13")</f>
        <v>ng/L</v>
      </c>
      <c r="AP12" s="13">
        <f ca="1">INDIRECT("'"&amp;AL1&amp;"'!AU13")</f>
        <v>690</v>
      </c>
      <c r="AQ12" s="13" t="str">
        <f ca="1">INDIRECT("'"&amp;AL1&amp;"'!AV13")</f>
        <v>ng/L</v>
      </c>
      <c r="AR12" s="3">
        <f ca="1">INDIRECT("'"&amp;AR1&amp;"'!AQ13")</f>
        <v>730</v>
      </c>
      <c r="AS12" s="3" t="str">
        <f ca="1">INDIRECT("'"&amp;AR1&amp;"'!AR13")</f>
        <v>ng/L</v>
      </c>
      <c r="AT12" s="3">
        <f ca="1">INDIRECT("'"&amp;AR1&amp;"'!AS13")</f>
        <v>880</v>
      </c>
      <c r="AU12" s="3" t="str">
        <f ca="1">INDIRECT("'"&amp;AR1&amp;"'!AT13")</f>
        <v>ng/L</v>
      </c>
      <c r="AV12" s="3">
        <f ca="1">INDIRECT("'"&amp;AR1&amp;"'!AU13")</f>
        <v>640</v>
      </c>
      <c r="AW12" s="3" t="str">
        <f ca="1">INDIRECT("'"&amp;AR1&amp;"'!AV13")</f>
        <v>ng/L</v>
      </c>
      <c r="AX12" s="13">
        <f ca="1">INDIRECT("'"&amp;AX1&amp;"'!AQ13")</f>
        <v>600</v>
      </c>
      <c r="AY12" s="13" t="str">
        <f ca="1">INDIRECT("'"&amp;AX1&amp;"'!AR13")</f>
        <v>ng/L</v>
      </c>
      <c r="AZ12" s="13">
        <f ca="1">INDIRECT("'"&amp;AX1&amp;"'!AS13")</f>
        <v>650</v>
      </c>
      <c r="BA12" s="13" t="str">
        <f ca="1">INDIRECT("'"&amp;AX1&amp;"'!AT13")</f>
        <v>ng/L</v>
      </c>
      <c r="BB12" s="13">
        <f ca="1">INDIRECT("'"&amp;AX1&amp;"'!AU13")</f>
        <v>700</v>
      </c>
      <c r="BC12" s="13" t="str">
        <f ca="1">INDIRECT("'"&amp;AX1&amp;"'!AV13")</f>
        <v>ng/L</v>
      </c>
      <c r="BD12" s="3">
        <f ca="1">INDIRECT("'"&amp;BD1&amp;"'!AQ13")</f>
        <v>740</v>
      </c>
      <c r="BE12" s="3" t="str">
        <f ca="1">INDIRECT("'"&amp;BD1&amp;"'!AR13")</f>
        <v>ng/L</v>
      </c>
      <c r="BF12" s="3">
        <f ca="1">INDIRECT("'"&amp;BD1&amp;"'!AS13")</f>
        <v>660</v>
      </c>
      <c r="BG12" s="3" t="str">
        <f ca="1">INDIRECT("'"&amp;BD1&amp;"'!AT13")</f>
        <v>ng/L</v>
      </c>
      <c r="BH12" s="3">
        <f ca="1">INDIRECT("'"&amp;BD1&amp;"'!AU13")</f>
        <v>740</v>
      </c>
      <c r="BI12" s="3" t="str">
        <f ca="1">INDIRECT("'"&amp;BD1&amp;"'!AV13")</f>
        <v>ng/L</v>
      </c>
      <c r="BJ12" s="13">
        <f ca="1">INDIRECT("'"&amp;BJ1&amp;"'!AQ13")</f>
        <v>160</v>
      </c>
      <c r="BK12" s="13" t="str">
        <f ca="1">INDIRECT("'"&amp;BJ1&amp;"'!AR13")</f>
        <v>ng/L</v>
      </c>
      <c r="BL12" s="13">
        <f ca="1">INDIRECT("'"&amp;BJ1&amp;"'!AS13")</f>
        <v>190</v>
      </c>
      <c r="BM12" s="13" t="str">
        <f ca="1">INDIRECT("'"&amp;BJ1&amp;"'!AT13")</f>
        <v>ng/L</v>
      </c>
      <c r="BN12" s="13">
        <f ca="1">INDIRECT("'"&amp;BJ1&amp;"'!AU13")</f>
        <v>190</v>
      </c>
      <c r="BO12" s="13" t="str">
        <f ca="1">INDIRECT("'"&amp;BJ1&amp;"'!AV13")</f>
        <v>ng/L</v>
      </c>
      <c r="BP12" s="3">
        <f ca="1">INDIRECT("'"&amp;BP1&amp;"'!AQ13")</f>
        <v>140</v>
      </c>
      <c r="BQ12" s="3" t="str">
        <f ca="1">INDIRECT("'"&amp;BP1&amp;"'!AR13")</f>
        <v>ng/L</v>
      </c>
      <c r="BR12" s="3">
        <f ca="1">INDIRECT("'"&amp;BP1&amp;"'!AS13")</f>
        <v>140</v>
      </c>
      <c r="BS12" s="3" t="str">
        <f ca="1">INDIRECT("'"&amp;BP1&amp;"'!AT13")</f>
        <v>ng/L</v>
      </c>
      <c r="BT12" s="3">
        <f ca="1">INDIRECT("'"&amp;BP1&amp;"'!AU13")</f>
        <v>100</v>
      </c>
      <c r="BU12" s="3" t="str">
        <f ca="1">INDIRECT("'"&amp;BP1&amp;"'!AV13")</f>
        <v>ng/L</v>
      </c>
      <c r="BV12" s="13">
        <f ca="1">INDIRECT("'"&amp;BV1&amp;"'!AQ13")</f>
        <v>130</v>
      </c>
      <c r="BW12" s="13" t="str">
        <f ca="1">INDIRECT("'"&amp;BV1&amp;"'!AR13")</f>
        <v>ng/L</v>
      </c>
      <c r="BX12" s="13">
        <f ca="1">INDIRECT("'"&amp;BV1&amp;"'!AS13")</f>
        <v>130</v>
      </c>
      <c r="BY12" s="13" t="str">
        <f ca="1">INDIRECT("'"&amp;BV1&amp;"'!AT13")</f>
        <v>ng/L</v>
      </c>
      <c r="BZ12" s="13">
        <f ca="1">INDIRECT("'"&amp;BV1&amp;"'!AU13")</f>
        <v>150</v>
      </c>
      <c r="CA12" s="13" t="str">
        <f ca="1">INDIRECT("'"&amp;BV1&amp;"'!AV13")</f>
        <v>ng/L</v>
      </c>
      <c r="CB12" s="3">
        <f ca="1">INDIRECT("'"&amp;CB1&amp;"'!AQ13")</f>
        <v>100</v>
      </c>
      <c r="CC12" s="3" t="str">
        <f ca="1">INDIRECT("'"&amp;CB1&amp;"'!AR13")</f>
        <v>ng/L</v>
      </c>
      <c r="CD12" s="3">
        <f ca="1">INDIRECT("'"&amp;CB1&amp;"'!AS13")</f>
        <v>110</v>
      </c>
      <c r="CE12" s="3" t="str">
        <f ca="1">INDIRECT("'"&amp;CB1&amp;"'!AT13")</f>
        <v>ng/L</v>
      </c>
      <c r="CF12" s="3">
        <f ca="1">INDIRECT("'"&amp;CB1&amp;"'!AU13")</f>
        <v>110</v>
      </c>
      <c r="CG12" s="3" t="str">
        <f ca="1">INDIRECT("'"&amp;CB1&amp;"'!AV13")</f>
        <v>ng/L</v>
      </c>
      <c r="CH12" s="13">
        <f ca="1">INDIRECT("'"&amp;CH1&amp;"'!AQ13")</f>
        <v>190</v>
      </c>
      <c r="CI12" s="13" t="str">
        <f ca="1">INDIRECT("'"&amp;CH1&amp;"'!AR13")</f>
        <v>ng/L</v>
      </c>
      <c r="CJ12" s="13">
        <f ca="1">INDIRECT("'"&amp;CH1&amp;"'!AS13")</f>
        <v>180</v>
      </c>
      <c r="CK12" s="13" t="str">
        <f ca="1">INDIRECT("'"&amp;CH1&amp;"'!AT13")</f>
        <v>ng/L</v>
      </c>
      <c r="CL12" s="13">
        <f ca="1">INDIRECT("'"&amp;CH1&amp;"'!AU13")</f>
        <v>2100</v>
      </c>
      <c r="CM12" s="13" t="str">
        <f ca="1">INDIRECT("'"&amp;CH1&amp;"'!AV13")</f>
        <v>ng/L</v>
      </c>
      <c r="CN12" s="3">
        <f ca="1">INDIRECT("'"&amp;CN1&amp;"'!AQ13")</f>
        <v>200</v>
      </c>
      <c r="CO12" s="3" t="str">
        <f ca="1">INDIRECT("'"&amp;CN1&amp;"'!AR13")</f>
        <v>ng/L</v>
      </c>
      <c r="CP12" s="3">
        <f ca="1">INDIRECT("'"&amp;CN1&amp;"'!AS13")</f>
        <v>200</v>
      </c>
      <c r="CQ12" s="3" t="str">
        <f ca="1">INDIRECT("'"&amp;CN1&amp;"'!AT13")</f>
        <v>ng/L</v>
      </c>
      <c r="CR12" s="3">
        <f ca="1">INDIRECT("'"&amp;CN1&amp;"'!AU13")</f>
        <v>210</v>
      </c>
      <c r="CS12" s="3" t="str">
        <f ca="1">INDIRECT("'"&amp;CN1&amp;"'!AV13")</f>
        <v>ng/L</v>
      </c>
      <c r="CT12" s="13">
        <f ca="1">INDIRECT("'"&amp;CT1&amp;"'!AQ13")</f>
        <v>200</v>
      </c>
      <c r="CU12" s="13" t="str">
        <f ca="1">INDIRECT("'"&amp;CT1&amp;"'!AR13")</f>
        <v>ng/L</v>
      </c>
      <c r="CV12" s="13">
        <f ca="1">INDIRECT("'"&amp;CT1&amp;"'!AS13")</f>
        <v>230</v>
      </c>
      <c r="CW12" s="13" t="str">
        <f ca="1">INDIRECT("'"&amp;CT1&amp;"'!AT13")</f>
        <v>ng/L</v>
      </c>
      <c r="CX12" s="13">
        <f ca="1">INDIRECT("'"&amp;CT1&amp;"'!AU13")</f>
        <v>200</v>
      </c>
      <c r="CY12" s="13" t="str">
        <f ca="1">INDIRECT("'"&amp;CT1&amp;"'!AV13")</f>
        <v>ng/L</v>
      </c>
      <c r="CZ12" s="3"/>
      <c r="DA12" s="3"/>
      <c r="DB12" s="3"/>
      <c r="DC12" s="3"/>
      <c r="DD12" s="3"/>
      <c r="DE12" s="3"/>
      <c r="DF12" s="7">
        <f t="shared" ca="1" si="0"/>
        <v>552.94117647058829</v>
      </c>
      <c r="DG12" s="15" t="s">
        <v>33</v>
      </c>
      <c r="DH12" s="7">
        <f t="shared" ca="1" si="1"/>
        <v>503.52941176470586</v>
      </c>
      <c r="DI12" s="15" t="s">
        <v>33</v>
      </c>
      <c r="DJ12" s="7">
        <f t="shared" ca="1" si="2"/>
        <v>568.82352941176475</v>
      </c>
      <c r="DK12" s="15" t="s">
        <v>33</v>
      </c>
    </row>
    <row r="13" spans="1:115" x14ac:dyDescent="0.2">
      <c r="A13" s="3" t="s">
        <v>65</v>
      </c>
      <c r="B13" s="13">
        <f ca="1">INDIRECT("'"&amp;B1&amp;"'!AQ14")</f>
        <v>270</v>
      </c>
      <c r="C13" s="13" t="str">
        <f ca="1">INDIRECT("'"&amp;B1&amp;"'!AR14")</f>
        <v>ng/L</v>
      </c>
      <c r="D13" s="13">
        <f ca="1">INDIRECT("'"&amp;B1&amp;"'!AS14")</f>
        <v>230</v>
      </c>
      <c r="E13" s="13" t="str">
        <f ca="1">INDIRECT("'"&amp;B1&amp;"'!AT14")</f>
        <v>ng/L</v>
      </c>
      <c r="F13" s="13">
        <f ca="1">INDIRECT("'"&amp;B1&amp;"'!AU14")</f>
        <v>200</v>
      </c>
      <c r="G13" s="13" t="str">
        <f ca="1">INDIRECT("'"&amp;B1&amp;"'!AV14")</f>
        <v>ng/L</v>
      </c>
      <c r="H13" s="3">
        <f ca="1">INDIRECT("'"&amp;H1&amp;"'!AQ14")</f>
        <v>190</v>
      </c>
      <c r="I13" s="3" t="str">
        <f ca="1">INDIRECT("'"&amp;H1&amp;"'!AR14")</f>
        <v>ng/L</v>
      </c>
      <c r="J13" s="3">
        <f ca="1">INDIRECT("'"&amp;H1&amp;"'!AS14")</f>
        <v>120</v>
      </c>
      <c r="K13" s="3" t="str">
        <f ca="1">INDIRECT("'"&amp;H1&amp;"'!AT14")</f>
        <v>ng/L</v>
      </c>
      <c r="L13" s="3">
        <f ca="1">INDIRECT("'"&amp;H1&amp;"'!AU14")</f>
        <v>120</v>
      </c>
      <c r="M13" s="3" t="str">
        <f ca="1">INDIRECT("'"&amp;H1&amp;"'!AV14")</f>
        <v>ng/L</v>
      </c>
      <c r="N13" s="13">
        <f ca="1">INDIRECT("'"&amp;N1&amp;"'!AQ14")</f>
        <v>220</v>
      </c>
      <c r="O13" s="13" t="str">
        <f ca="1">INDIRECT("'"&amp;N1&amp;"'!AR14")</f>
        <v>ng/L</v>
      </c>
      <c r="P13" s="13">
        <f ca="1">INDIRECT("'"&amp;N1&amp;"'!AS14")</f>
        <v>200</v>
      </c>
      <c r="Q13" s="13" t="str">
        <f ca="1">INDIRECT("'"&amp;N1&amp;"'!AT14")</f>
        <v>ng/L</v>
      </c>
      <c r="R13" s="13">
        <f ca="1">INDIRECT("'"&amp;N1&amp;"'!AU14")</f>
        <v>120</v>
      </c>
      <c r="S13" s="13" t="str">
        <f ca="1">INDIRECT("'"&amp;N1&amp;"'!AV14")</f>
        <v>ng/L</v>
      </c>
      <c r="T13" s="3">
        <f ca="1">INDIRECT("'"&amp;T1&amp;"'!AQ14")</f>
        <v>270</v>
      </c>
      <c r="U13" s="3" t="str">
        <f ca="1">INDIRECT("'"&amp;T1&amp;"'!AR14")</f>
        <v>ng/L</v>
      </c>
      <c r="V13" s="3">
        <f ca="1">INDIRECT("'"&amp;T1&amp;"'!AS14")</f>
        <v>340</v>
      </c>
      <c r="W13" s="3" t="str">
        <f ca="1">INDIRECT("'"&amp;T1&amp;"'!AT14")</f>
        <v>ng/L</v>
      </c>
      <c r="X13" s="3">
        <f ca="1">INDIRECT("'"&amp;T1&amp;"'!AU14")</f>
        <v>230</v>
      </c>
      <c r="Y13" s="3" t="str">
        <f ca="1">INDIRECT("'"&amp;T1&amp;"'!AV14")</f>
        <v>ng/L</v>
      </c>
      <c r="Z13" s="15">
        <f ca="1">INDIRECT("'"&amp;Z1&amp;"'!AQ14")</f>
        <v>180</v>
      </c>
      <c r="AA13" s="15" t="str">
        <f ca="1">INDIRECT("'"&amp;Z1&amp;"'!AR14")</f>
        <v>ng/L</v>
      </c>
      <c r="AB13" s="15">
        <f ca="1">INDIRECT("'"&amp;Z1&amp;"'!AS14")</f>
        <v>5</v>
      </c>
      <c r="AC13" s="15" t="str">
        <f ca="1">INDIRECT("'"&amp;Z1&amp;"'!AT14")</f>
        <v>ng/L</v>
      </c>
      <c r="AD13" s="15">
        <f ca="1">INDIRECT("'"&amp;Z1&amp;"'!AU14")</f>
        <v>190</v>
      </c>
      <c r="AE13" s="15" t="str">
        <f ca="1">INDIRECT("'"&amp;Z1&amp;"'!AV14")</f>
        <v>ng/L</v>
      </c>
      <c r="AF13" s="3">
        <f ca="1">INDIRECT("'"&amp;AF1&amp;"'!AQ14")</f>
        <v>160</v>
      </c>
      <c r="AG13" s="3" t="str">
        <f ca="1">INDIRECT("'"&amp;AF1&amp;"'!AR14")</f>
        <v>ng/L</v>
      </c>
      <c r="AH13" s="3">
        <f ca="1">INDIRECT("'"&amp;AF1&amp;"'!AS14")</f>
        <v>170</v>
      </c>
      <c r="AI13" s="3" t="str">
        <f ca="1">INDIRECT("'"&amp;AF1&amp;"'!AT14")</f>
        <v>ng/L</v>
      </c>
      <c r="AJ13" s="3">
        <f ca="1">INDIRECT("'"&amp;AF1&amp;"'!AU14")</f>
        <v>190</v>
      </c>
      <c r="AK13" s="3" t="str">
        <f ca="1">INDIRECT("'"&amp;AF1&amp;"'!AV14")</f>
        <v>ng/L</v>
      </c>
      <c r="AL13" s="13">
        <f ca="1">INDIRECT("'"&amp;AL1&amp;"'!AQ14")</f>
        <v>190</v>
      </c>
      <c r="AM13" s="13" t="str">
        <f ca="1">INDIRECT("'"&amp;AL1&amp;"'!AR14")</f>
        <v>ng/L</v>
      </c>
      <c r="AN13" s="13">
        <f ca="1">INDIRECT("'"&amp;AL1&amp;"'!AS14")</f>
        <v>180</v>
      </c>
      <c r="AO13" s="13" t="str">
        <f ca="1">INDIRECT("'"&amp;AL1&amp;"'!AT14")</f>
        <v>ng/L</v>
      </c>
      <c r="AP13" s="13">
        <f ca="1">INDIRECT("'"&amp;AL1&amp;"'!AU14")</f>
        <v>200</v>
      </c>
      <c r="AQ13" s="13" t="str">
        <f ca="1">INDIRECT("'"&amp;AL1&amp;"'!AV14")</f>
        <v>ng/L</v>
      </c>
      <c r="AR13" s="3">
        <f ca="1">INDIRECT("'"&amp;AR1&amp;"'!AQ14")</f>
        <v>220</v>
      </c>
      <c r="AS13" s="3" t="str">
        <f ca="1">INDIRECT("'"&amp;AR1&amp;"'!AR14")</f>
        <v>ng/L</v>
      </c>
      <c r="AT13" s="3">
        <f ca="1">INDIRECT("'"&amp;AR1&amp;"'!AS14")</f>
        <v>230</v>
      </c>
      <c r="AU13" s="3" t="str">
        <f ca="1">INDIRECT("'"&amp;AR1&amp;"'!AT14")</f>
        <v>ng/L</v>
      </c>
      <c r="AV13" s="3">
        <f ca="1">INDIRECT("'"&amp;AR1&amp;"'!AU14")</f>
        <v>200</v>
      </c>
      <c r="AW13" s="3" t="str">
        <f ca="1">INDIRECT("'"&amp;AR1&amp;"'!AV14")</f>
        <v>ng/L</v>
      </c>
      <c r="AX13" s="13">
        <f ca="1">INDIRECT("'"&amp;AX1&amp;"'!AQ14")</f>
        <v>210</v>
      </c>
      <c r="AY13" s="13" t="str">
        <f ca="1">INDIRECT("'"&amp;AX1&amp;"'!AR14")</f>
        <v>ng/L</v>
      </c>
      <c r="AZ13" s="13">
        <f ca="1">INDIRECT("'"&amp;AX1&amp;"'!AS14")</f>
        <v>210</v>
      </c>
      <c r="BA13" s="13" t="str">
        <f ca="1">INDIRECT("'"&amp;AX1&amp;"'!AT14")</f>
        <v>ng/L</v>
      </c>
      <c r="BB13" s="13">
        <f ca="1">INDIRECT("'"&amp;AX1&amp;"'!AU14")</f>
        <v>200</v>
      </c>
      <c r="BC13" s="13" t="str">
        <f ca="1">INDIRECT("'"&amp;AX1&amp;"'!AV14")</f>
        <v>ng/L</v>
      </c>
      <c r="BD13" s="3">
        <f ca="1">INDIRECT("'"&amp;BD1&amp;"'!AQ14")</f>
        <v>140</v>
      </c>
      <c r="BE13" s="3" t="str">
        <f ca="1">INDIRECT("'"&amp;BD1&amp;"'!AR14")</f>
        <v>ng/L</v>
      </c>
      <c r="BF13" s="3">
        <f ca="1">INDIRECT("'"&amp;BD1&amp;"'!AS14")</f>
        <v>140</v>
      </c>
      <c r="BG13" s="3" t="str">
        <f ca="1">INDIRECT("'"&amp;BD1&amp;"'!AT14")</f>
        <v>ng/L</v>
      </c>
      <c r="BH13" s="3">
        <f ca="1">INDIRECT("'"&amp;BD1&amp;"'!AU14")</f>
        <v>130</v>
      </c>
      <c r="BI13" s="3" t="str">
        <f ca="1">INDIRECT("'"&amp;BD1&amp;"'!AV14")</f>
        <v>ng/L</v>
      </c>
      <c r="BJ13" s="13">
        <f ca="1">INDIRECT("'"&amp;BJ1&amp;"'!AQ14")</f>
        <v>200</v>
      </c>
      <c r="BK13" s="13" t="str">
        <f ca="1">INDIRECT("'"&amp;BJ1&amp;"'!AR14")</f>
        <v>ng/L</v>
      </c>
      <c r="BL13" s="13">
        <f ca="1">INDIRECT("'"&amp;BJ1&amp;"'!AS14")</f>
        <v>190</v>
      </c>
      <c r="BM13" s="13" t="str">
        <f ca="1">INDIRECT("'"&amp;BJ1&amp;"'!AT14")</f>
        <v>ng/L</v>
      </c>
      <c r="BN13" s="13">
        <f ca="1">INDIRECT("'"&amp;BJ1&amp;"'!AU14")</f>
        <v>170</v>
      </c>
      <c r="BO13" s="13" t="str">
        <f ca="1">INDIRECT("'"&amp;BJ1&amp;"'!AV14")</f>
        <v>ng/L</v>
      </c>
      <c r="BP13" s="3">
        <f ca="1">INDIRECT("'"&amp;BP1&amp;"'!AQ14")</f>
        <v>230</v>
      </c>
      <c r="BQ13" s="3" t="str">
        <f ca="1">INDIRECT("'"&amp;BP1&amp;"'!AR14")</f>
        <v>ng/L</v>
      </c>
      <c r="BR13" s="3">
        <f ca="1">INDIRECT("'"&amp;BP1&amp;"'!AS14")</f>
        <v>220</v>
      </c>
      <c r="BS13" s="3" t="str">
        <f ca="1">INDIRECT("'"&amp;BP1&amp;"'!AT14")</f>
        <v>ng/L</v>
      </c>
      <c r="BT13" s="3">
        <f ca="1">INDIRECT("'"&amp;BP1&amp;"'!AU14")</f>
        <v>5</v>
      </c>
      <c r="BU13" s="3" t="str">
        <f ca="1">INDIRECT("'"&amp;BP1&amp;"'!AV14")</f>
        <v>ng/L</v>
      </c>
      <c r="BV13" s="13">
        <f ca="1">INDIRECT("'"&amp;BV1&amp;"'!AQ14")</f>
        <v>200</v>
      </c>
      <c r="BW13" s="13" t="str">
        <f ca="1">INDIRECT("'"&amp;BV1&amp;"'!AR14")</f>
        <v>ng/L</v>
      </c>
      <c r="BX13" s="13">
        <f ca="1">INDIRECT("'"&amp;BV1&amp;"'!AS14")</f>
        <v>200</v>
      </c>
      <c r="BY13" s="13" t="str">
        <f ca="1">INDIRECT("'"&amp;BV1&amp;"'!AT14")</f>
        <v>ng/L</v>
      </c>
      <c r="BZ13" s="13">
        <f ca="1">INDIRECT("'"&amp;BV1&amp;"'!AU14")</f>
        <v>200</v>
      </c>
      <c r="CA13" s="13" t="str">
        <f ca="1">INDIRECT("'"&amp;BV1&amp;"'!AV14")</f>
        <v>ng/L</v>
      </c>
      <c r="CB13" s="3">
        <f ca="1">INDIRECT("'"&amp;CB1&amp;"'!AQ14")</f>
        <v>190</v>
      </c>
      <c r="CC13" s="3" t="str">
        <f ca="1">INDIRECT("'"&amp;CB1&amp;"'!AR14")</f>
        <v>ng/L</v>
      </c>
      <c r="CD13" s="3">
        <f ca="1">INDIRECT("'"&amp;CB1&amp;"'!AS14")</f>
        <v>180</v>
      </c>
      <c r="CE13" s="3" t="str">
        <f ca="1">INDIRECT("'"&amp;CB1&amp;"'!AT14")</f>
        <v>ng/L</v>
      </c>
      <c r="CF13" s="3">
        <f ca="1">INDIRECT("'"&amp;CB1&amp;"'!AU14")</f>
        <v>190</v>
      </c>
      <c r="CG13" s="3" t="str">
        <f ca="1">INDIRECT("'"&amp;CB1&amp;"'!AV14")</f>
        <v>ng/L</v>
      </c>
      <c r="CH13" s="13">
        <f ca="1">INDIRECT("'"&amp;CH1&amp;"'!AQ14")</f>
        <v>200</v>
      </c>
      <c r="CI13" s="13" t="str">
        <f ca="1">INDIRECT("'"&amp;CH1&amp;"'!AR14")</f>
        <v>ng/L</v>
      </c>
      <c r="CJ13" s="13">
        <f ca="1">INDIRECT("'"&amp;CH1&amp;"'!AS14")</f>
        <v>210</v>
      </c>
      <c r="CK13" s="13" t="str">
        <f ca="1">INDIRECT("'"&amp;CH1&amp;"'!AT14")</f>
        <v>ng/L</v>
      </c>
      <c r="CL13" s="13">
        <f ca="1">INDIRECT("'"&amp;CH1&amp;"'!AU14")</f>
        <v>190</v>
      </c>
      <c r="CM13" s="13" t="str">
        <f ca="1">INDIRECT("'"&amp;CH1&amp;"'!AV14")</f>
        <v>ng/L</v>
      </c>
      <c r="CN13" s="3">
        <f ca="1">INDIRECT("'"&amp;CN1&amp;"'!AQ14")</f>
        <v>180</v>
      </c>
      <c r="CO13" s="3" t="str">
        <f ca="1">INDIRECT("'"&amp;CN1&amp;"'!AR14")</f>
        <v>ng/L</v>
      </c>
      <c r="CP13" s="3">
        <f ca="1">INDIRECT("'"&amp;CN1&amp;"'!AS14")</f>
        <v>180</v>
      </c>
      <c r="CQ13" s="3" t="str">
        <f ca="1">INDIRECT("'"&amp;CN1&amp;"'!AT14")</f>
        <v>ng/L</v>
      </c>
      <c r="CR13" s="3">
        <f ca="1">INDIRECT("'"&amp;CN1&amp;"'!AU14")</f>
        <v>190</v>
      </c>
      <c r="CS13" s="3" t="str">
        <f ca="1">INDIRECT("'"&amp;CN1&amp;"'!AV14")</f>
        <v>ng/L</v>
      </c>
      <c r="CT13" s="13">
        <f ca="1">INDIRECT("'"&amp;CT1&amp;"'!AQ14")</f>
        <v>190</v>
      </c>
      <c r="CU13" s="13" t="str">
        <f ca="1">INDIRECT("'"&amp;CT1&amp;"'!AR14")</f>
        <v>ng/L</v>
      </c>
      <c r="CV13" s="13">
        <f ca="1">INDIRECT("'"&amp;CT1&amp;"'!AS14")</f>
        <v>190</v>
      </c>
      <c r="CW13" s="13" t="str">
        <f ca="1">INDIRECT("'"&amp;CT1&amp;"'!AT14")</f>
        <v>ng/L</v>
      </c>
      <c r="CX13" s="13">
        <f ca="1">INDIRECT("'"&amp;CT1&amp;"'!AU14")</f>
        <v>180</v>
      </c>
      <c r="CY13" s="13" t="str">
        <f ca="1">INDIRECT("'"&amp;CT1&amp;"'!AV14")</f>
        <v>ng/L</v>
      </c>
      <c r="CZ13" s="3"/>
      <c r="DA13" s="3"/>
      <c r="DB13" s="3"/>
      <c r="DC13" s="3"/>
      <c r="DD13" s="3"/>
      <c r="DE13" s="3"/>
      <c r="DF13" s="7">
        <f t="shared" ca="1" si="0"/>
        <v>202.35294117647058</v>
      </c>
      <c r="DG13" s="15" t="s">
        <v>33</v>
      </c>
      <c r="DH13" s="7">
        <f t="shared" ca="1" si="1"/>
        <v>187.94117647058823</v>
      </c>
      <c r="DI13" s="15" t="s">
        <v>33</v>
      </c>
      <c r="DJ13" s="7">
        <f t="shared" ca="1" si="2"/>
        <v>170.88235294117646</v>
      </c>
      <c r="DK13" s="15" t="s">
        <v>33</v>
      </c>
    </row>
    <row r="14" spans="1:115" x14ac:dyDescent="0.2">
      <c r="A14" s="11" t="s">
        <v>230</v>
      </c>
      <c r="B14" s="12"/>
      <c r="C14" s="12"/>
      <c r="D14" s="12"/>
      <c r="E14" s="12"/>
      <c r="F14" s="12"/>
      <c r="G14" s="12"/>
      <c r="H14" s="12"/>
      <c r="I14" s="12"/>
      <c r="J14" s="12"/>
      <c r="K14" s="12"/>
      <c r="L14" s="12"/>
      <c r="M14" s="12"/>
      <c r="N14" s="12"/>
      <c r="O14" s="12"/>
      <c r="P14" s="12"/>
      <c r="Q14" s="12"/>
      <c r="R14" s="12"/>
      <c r="S14" s="12"/>
      <c r="T14" s="12"/>
      <c r="U14" s="12"/>
      <c r="V14" s="12"/>
      <c r="W14" s="12"/>
      <c r="X14" s="12"/>
      <c r="Y14" s="12"/>
      <c r="Z14" s="12"/>
      <c r="AA14" s="12"/>
      <c r="AB14" s="12"/>
      <c r="AC14" s="12"/>
      <c r="AD14" s="12"/>
      <c r="AE14" s="12"/>
      <c r="AF14" s="12"/>
      <c r="AG14" s="12"/>
      <c r="AH14" s="12"/>
      <c r="AI14" s="12"/>
      <c r="AJ14" s="12"/>
      <c r="AK14" s="12"/>
      <c r="AL14" s="12"/>
      <c r="AM14" s="12"/>
      <c r="AN14" s="12"/>
      <c r="AO14" s="12"/>
      <c r="AP14" s="12"/>
      <c r="AQ14" s="12"/>
      <c r="AR14" s="11"/>
      <c r="AS14" s="11"/>
      <c r="AT14" s="11"/>
      <c r="AU14" s="11"/>
      <c r="AV14" s="11"/>
      <c r="AW14" s="11"/>
      <c r="AX14" s="12"/>
      <c r="AY14" s="12"/>
      <c r="AZ14" s="12"/>
      <c r="BA14" s="12"/>
      <c r="BB14" s="12"/>
      <c r="BC14" s="12"/>
      <c r="BD14" s="11"/>
      <c r="BE14" s="11"/>
      <c r="BF14" s="11"/>
      <c r="BG14" s="11"/>
      <c r="BH14" s="11"/>
      <c r="BI14" s="11"/>
      <c r="BJ14" s="12"/>
      <c r="BK14" s="12"/>
      <c r="BL14" s="12"/>
      <c r="BM14" s="12"/>
      <c r="BN14" s="12"/>
      <c r="BO14" s="12"/>
      <c r="BP14" s="11"/>
      <c r="BQ14" s="11"/>
      <c r="BR14" s="11"/>
      <c r="BS14" s="11"/>
      <c r="BT14" s="11"/>
      <c r="BU14" s="11"/>
      <c r="BV14" s="12"/>
      <c r="BW14" s="12"/>
      <c r="BX14" s="12"/>
      <c r="BY14" s="12"/>
      <c r="BZ14" s="12"/>
      <c r="CA14" s="12"/>
      <c r="CB14" s="11"/>
      <c r="CC14" s="11"/>
      <c r="CD14" s="11"/>
      <c r="CE14" s="11"/>
      <c r="CF14" s="11"/>
      <c r="CG14" s="11"/>
      <c r="CH14" s="12"/>
      <c r="CI14" s="12"/>
      <c r="CJ14" s="12"/>
      <c r="CK14" s="12"/>
      <c r="CL14" s="12"/>
      <c r="CM14" s="12"/>
      <c r="CN14" s="11"/>
      <c r="CO14" s="11"/>
      <c r="CP14" s="11"/>
      <c r="CQ14" s="11"/>
      <c r="CR14" s="11"/>
      <c r="CS14" s="11"/>
      <c r="CT14" s="12"/>
      <c r="CU14" s="12"/>
      <c r="CV14" s="12"/>
      <c r="CW14" s="12"/>
      <c r="CX14" s="12"/>
      <c r="CY14" s="12"/>
      <c r="CZ14" s="11"/>
      <c r="DA14" s="11"/>
      <c r="DB14" s="11"/>
      <c r="DC14" s="11"/>
      <c r="DD14" s="11"/>
      <c r="DE14" s="11"/>
      <c r="DF14" s="14"/>
      <c r="DG14" s="11"/>
      <c r="DH14" s="14"/>
      <c r="DI14" s="11"/>
      <c r="DJ14" s="14"/>
      <c r="DK14" s="11"/>
    </row>
    <row r="15" spans="1:115" x14ac:dyDescent="0.2">
      <c r="A15" s="3" t="s">
        <v>231</v>
      </c>
      <c r="B15" s="13">
        <f ca="1">INDIRECT("'"&amp;B1&amp;"'!AQ16")</f>
        <v>100</v>
      </c>
      <c r="C15" s="13" t="str">
        <f ca="1">INDIRECT("'"&amp;B1&amp;"'!AR16")</f>
        <v>ng/L</v>
      </c>
      <c r="D15" s="13">
        <f ca="1">INDIRECT("'"&amp;B1&amp;"'!AS16")</f>
        <v>100</v>
      </c>
      <c r="E15" s="13" t="str">
        <f ca="1">INDIRECT("'"&amp;B1&amp;"'!AT16")</f>
        <v>ng/L</v>
      </c>
      <c r="F15" s="13">
        <f ca="1">INDIRECT("'"&amp;B1&amp;"'!AU16")</f>
        <v>100</v>
      </c>
      <c r="G15" s="13" t="str">
        <f ca="1">INDIRECT("'"&amp;B1&amp;"'!AV16")</f>
        <v>ng/L</v>
      </c>
      <c r="H15" s="3">
        <f ca="1">INDIRECT("'"&amp;H1&amp;"'!AQ16")</f>
        <v>100</v>
      </c>
      <c r="I15" s="3" t="str">
        <f ca="1">INDIRECT("'"&amp;H1&amp;"'!AR16")</f>
        <v>ng/L</v>
      </c>
      <c r="J15" s="3">
        <f ca="1">INDIRECT("'"&amp;H1&amp;"'!AS16")</f>
        <v>100</v>
      </c>
      <c r="K15" s="3" t="str">
        <f ca="1">INDIRECT("'"&amp;H1&amp;"'!AT16")</f>
        <v>ng/L</v>
      </c>
      <c r="L15" s="3">
        <f ca="1">INDIRECT("'"&amp;H1&amp;"'!AU16")</f>
        <v>100</v>
      </c>
      <c r="M15" s="3" t="str">
        <f ca="1">INDIRECT("'"&amp;H1&amp;"'!AV16")</f>
        <v>ng/L</v>
      </c>
      <c r="N15" s="13">
        <f ca="1">INDIRECT("'"&amp;N1&amp;"'!AQ16")</f>
        <v>100</v>
      </c>
      <c r="O15" s="13" t="str">
        <f ca="1">INDIRECT("'"&amp;N1&amp;"'!AR16")</f>
        <v>ng/L</v>
      </c>
      <c r="P15" s="13">
        <f ca="1">INDIRECT("'"&amp;N1&amp;"'!AS16")</f>
        <v>18000</v>
      </c>
      <c r="Q15" s="13" t="str">
        <f ca="1">INDIRECT("'"&amp;N1&amp;"'!AT16")</f>
        <v>ng/L</v>
      </c>
      <c r="R15" s="13">
        <f ca="1">INDIRECT("'"&amp;N1&amp;"'!AU16")</f>
        <v>100</v>
      </c>
      <c r="S15" s="13" t="str">
        <f ca="1">INDIRECT("'"&amp;N1&amp;"'!AV16")</f>
        <v>ng/L</v>
      </c>
      <c r="T15" s="3">
        <f ca="1">INDIRECT("'"&amp;T1&amp;"'!AQ16")</f>
        <v>5000</v>
      </c>
      <c r="U15" s="3" t="str">
        <f ca="1">INDIRECT("'"&amp;T1&amp;"'!AR16")</f>
        <v>ng/L</v>
      </c>
      <c r="V15" s="3">
        <f ca="1">INDIRECT("'"&amp;T1&amp;"'!AS16")</f>
        <v>100</v>
      </c>
      <c r="W15" s="3" t="str">
        <f ca="1">INDIRECT("'"&amp;T1&amp;"'!AT16")</f>
        <v>ng/L</v>
      </c>
      <c r="X15" s="3">
        <f ca="1">INDIRECT("'"&amp;T1&amp;"'!AU16")</f>
        <v>100</v>
      </c>
      <c r="Y15" s="3" t="str">
        <f ca="1">INDIRECT("'"&amp;T1&amp;"'!AV16")</f>
        <v>ng/L</v>
      </c>
      <c r="Z15" s="15">
        <f ca="1">INDIRECT("'"&amp;Z1&amp;"'!AQ16")</f>
        <v>560</v>
      </c>
      <c r="AA15" s="15" t="str">
        <f ca="1">INDIRECT("'"&amp;Z1&amp;"'!AR16")</f>
        <v>ng/L</v>
      </c>
      <c r="AB15" s="15">
        <f ca="1">INDIRECT("'"&amp;Z1&amp;"'!AS16")</f>
        <v>100</v>
      </c>
      <c r="AC15" s="15" t="str">
        <f ca="1">INDIRECT("'"&amp;Z1&amp;"'!AT16")</f>
        <v>ng/L</v>
      </c>
      <c r="AD15" s="15">
        <f ca="1">INDIRECT("'"&amp;Z1&amp;"'!AU16")</f>
        <v>100</v>
      </c>
      <c r="AE15" s="15" t="str">
        <f ca="1">INDIRECT("'"&amp;Z1&amp;"'!AV16")</f>
        <v>ng/L</v>
      </c>
      <c r="AF15" s="3">
        <f ca="1">INDIRECT("'"&amp;AF1&amp;"'!AQ16")</f>
        <v>100</v>
      </c>
      <c r="AG15" s="3" t="str">
        <f ca="1">INDIRECT("'"&amp;AF1&amp;"'!AR16")</f>
        <v>ng/L</v>
      </c>
      <c r="AH15" s="3">
        <f ca="1">INDIRECT("'"&amp;AF1&amp;"'!AS16")</f>
        <v>100</v>
      </c>
      <c r="AI15" s="3" t="str">
        <f ca="1">INDIRECT("'"&amp;AF1&amp;"'!AT16")</f>
        <v>ng/L</v>
      </c>
      <c r="AJ15" s="3">
        <f ca="1">INDIRECT("'"&amp;AF1&amp;"'!AU16")</f>
        <v>100</v>
      </c>
      <c r="AK15" s="3" t="str">
        <f ca="1">INDIRECT("'"&amp;AF1&amp;"'!AV16")</f>
        <v>ng/L</v>
      </c>
      <c r="AL15" s="13">
        <f ca="1">INDIRECT("'"&amp;AL1&amp;"'!AQ16")</f>
        <v>100</v>
      </c>
      <c r="AM15" s="13" t="str">
        <f ca="1">INDIRECT("'"&amp;AL1&amp;"'!AR16")</f>
        <v>ng/L</v>
      </c>
      <c r="AN15" s="13">
        <f ca="1">INDIRECT("'"&amp;AL1&amp;"'!AS16")</f>
        <v>79000</v>
      </c>
      <c r="AO15" s="13" t="str">
        <f ca="1">INDIRECT("'"&amp;AL1&amp;"'!AT16")</f>
        <v>ng/L</v>
      </c>
      <c r="AP15" s="13">
        <f ca="1">INDIRECT("'"&amp;AL1&amp;"'!AU16")</f>
        <v>100</v>
      </c>
      <c r="AQ15" s="13" t="str">
        <f ca="1">INDIRECT("'"&amp;AL1&amp;"'!AV16")</f>
        <v>ng/L</v>
      </c>
      <c r="AR15" s="3">
        <f ca="1">INDIRECT("'"&amp;AR1&amp;"'!AQ16")</f>
        <v>100</v>
      </c>
      <c r="AS15" s="3" t="str">
        <f ca="1">INDIRECT("'"&amp;AR1&amp;"'!AR16")</f>
        <v>ng/L</v>
      </c>
      <c r="AT15" s="3">
        <f ca="1">INDIRECT("'"&amp;AR1&amp;"'!AS16")</f>
        <v>100</v>
      </c>
      <c r="AU15" s="3" t="str">
        <f ca="1">INDIRECT("'"&amp;AR1&amp;"'!AT16")</f>
        <v>ng/L</v>
      </c>
      <c r="AV15" s="3">
        <f ca="1">INDIRECT("'"&amp;AR1&amp;"'!AU16")</f>
        <v>100</v>
      </c>
      <c r="AW15" s="3" t="str">
        <f ca="1">INDIRECT("'"&amp;AR1&amp;"'!AV16")</f>
        <v>ng/L</v>
      </c>
      <c r="AX15" s="13">
        <f ca="1">INDIRECT("'"&amp;AX1&amp;"'!AQ16")</f>
        <v>100</v>
      </c>
      <c r="AY15" s="13" t="str">
        <f ca="1">INDIRECT("'"&amp;AX1&amp;"'!AR16")</f>
        <v>ng/L</v>
      </c>
      <c r="AZ15" s="13">
        <f ca="1">INDIRECT("'"&amp;AX1&amp;"'!AS16")</f>
        <v>40000</v>
      </c>
      <c r="BA15" s="13" t="str">
        <f ca="1">INDIRECT("'"&amp;AX1&amp;"'!AT16")</f>
        <v>ng/L</v>
      </c>
      <c r="BB15" s="13">
        <f ca="1">INDIRECT("'"&amp;AX1&amp;"'!AU16")</f>
        <v>100</v>
      </c>
      <c r="BC15" s="13" t="str">
        <f ca="1">INDIRECT("'"&amp;AX1&amp;"'!AV16")</f>
        <v>ng/L</v>
      </c>
      <c r="BD15" s="3">
        <f ca="1">INDIRECT("'"&amp;BD1&amp;"'!AQ16")</f>
        <v>100</v>
      </c>
      <c r="BE15" s="3" t="str">
        <f ca="1">INDIRECT("'"&amp;BD1&amp;"'!AR16")</f>
        <v>ng/L</v>
      </c>
      <c r="BF15" s="3">
        <f ca="1">INDIRECT("'"&amp;BD1&amp;"'!AS16")</f>
        <v>100</v>
      </c>
      <c r="BG15" s="3" t="str">
        <f ca="1">INDIRECT("'"&amp;BD1&amp;"'!AT16")</f>
        <v>ng/L</v>
      </c>
      <c r="BH15" s="3">
        <f ca="1">INDIRECT("'"&amp;BD1&amp;"'!AU16")</f>
        <v>100</v>
      </c>
      <c r="BI15" s="3" t="str">
        <f ca="1">INDIRECT("'"&amp;BD1&amp;"'!AV16")</f>
        <v>ng/L</v>
      </c>
      <c r="BJ15" s="13">
        <f ca="1">INDIRECT("'"&amp;BJ1&amp;"'!AQ16")</f>
        <v>100</v>
      </c>
      <c r="BK15" s="13" t="str">
        <f ca="1">INDIRECT("'"&amp;BJ1&amp;"'!AR16")</f>
        <v>ng/L</v>
      </c>
      <c r="BL15" s="13">
        <f ca="1">INDIRECT("'"&amp;BJ1&amp;"'!AS16")</f>
        <v>100</v>
      </c>
      <c r="BM15" s="13" t="str">
        <f ca="1">INDIRECT("'"&amp;BJ1&amp;"'!AT16")</f>
        <v>ng/L</v>
      </c>
      <c r="BN15" s="13">
        <f ca="1">INDIRECT("'"&amp;BJ1&amp;"'!AU16")</f>
        <v>100</v>
      </c>
      <c r="BO15" s="13" t="str">
        <f ca="1">INDIRECT("'"&amp;BJ1&amp;"'!AV16")</f>
        <v>ng/L</v>
      </c>
      <c r="BP15" s="3">
        <f ca="1">INDIRECT("'"&amp;BP1&amp;"'!AQ16")</f>
        <v>100</v>
      </c>
      <c r="BQ15" s="3" t="str">
        <f ca="1">INDIRECT("'"&amp;BP1&amp;"'!AR16")</f>
        <v>ng/L</v>
      </c>
      <c r="BR15" s="3">
        <f ca="1">INDIRECT("'"&amp;BP1&amp;"'!AS16")</f>
        <v>100</v>
      </c>
      <c r="BS15" s="3" t="str">
        <f ca="1">INDIRECT("'"&amp;BP1&amp;"'!AT16")</f>
        <v>ng/L</v>
      </c>
      <c r="BT15" s="3">
        <f ca="1">INDIRECT("'"&amp;BP1&amp;"'!AU16")</f>
        <v>4500</v>
      </c>
      <c r="BU15" s="3" t="str">
        <f ca="1">INDIRECT("'"&amp;BP1&amp;"'!AV16")</f>
        <v>ng/L</v>
      </c>
      <c r="BV15" s="13">
        <f ca="1">INDIRECT("'"&amp;BV1&amp;"'!AQ16")</f>
        <v>100</v>
      </c>
      <c r="BW15" s="13" t="str">
        <f ca="1">INDIRECT("'"&amp;BV1&amp;"'!AR16")</f>
        <v>ng/L</v>
      </c>
      <c r="BX15" s="13">
        <f ca="1">INDIRECT("'"&amp;BV1&amp;"'!AS16")</f>
        <v>100</v>
      </c>
      <c r="BY15" s="13" t="str">
        <f ca="1">INDIRECT("'"&amp;BV1&amp;"'!AT16")</f>
        <v>ng/L</v>
      </c>
      <c r="BZ15" s="13">
        <f ca="1">INDIRECT("'"&amp;BV1&amp;"'!AU16")</f>
        <v>100</v>
      </c>
      <c r="CA15" s="13" t="str">
        <f ca="1">INDIRECT("'"&amp;BV1&amp;"'!AV16")</f>
        <v>ng/L</v>
      </c>
      <c r="CB15" s="3">
        <f ca="1">INDIRECT("'"&amp;CB1&amp;"'!AQ16")</f>
        <v>100</v>
      </c>
      <c r="CC15" s="3" t="str">
        <f ca="1">INDIRECT("'"&amp;CB1&amp;"'!AR16")</f>
        <v>ng/L</v>
      </c>
      <c r="CD15" s="3">
        <f ca="1">INDIRECT("'"&amp;CB1&amp;"'!AS16")</f>
        <v>100</v>
      </c>
      <c r="CE15" s="3" t="str">
        <f ca="1">INDIRECT("'"&amp;CB1&amp;"'!AT16")</f>
        <v>ng/L</v>
      </c>
      <c r="CF15" s="3">
        <f ca="1">INDIRECT("'"&amp;CB1&amp;"'!AU16")</f>
        <v>100</v>
      </c>
      <c r="CG15" s="3" t="str">
        <f ca="1">INDIRECT("'"&amp;CB1&amp;"'!AV16")</f>
        <v>ng/L</v>
      </c>
      <c r="CH15" s="13">
        <f ca="1">INDIRECT("'"&amp;CH1&amp;"'!AQ16")</f>
        <v>100</v>
      </c>
      <c r="CI15" s="13" t="str">
        <f ca="1">INDIRECT("'"&amp;CH1&amp;"'!AR16")</f>
        <v>ng/L</v>
      </c>
      <c r="CJ15" s="13">
        <f ca="1">INDIRECT("'"&amp;CH1&amp;"'!AS16")</f>
        <v>100</v>
      </c>
      <c r="CK15" s="13" t="str">
        <f ca="1">INDIRECT("'"&amp;CH1&amp;"'!AT16")</f>
        <v>ng/L</v>
      </c>
      <c r="CL15" s="13">
        <f ca="1">INDIRECT("'"&amp;CH1&amp;"'!AU16")</f>
        <v>100</v>
      </c>
      <c r="CM15" s="13" t="str">
        <f ca="1">INDIRECT("'"&amp;CH1&amp;"'!AV16")</f>
        <v>ng/L</v>
      </c>
      <c r="CN15" s="3">
        <f ca="1">INDIRECT("'"&amp;CN1&amp;"'!AQ16")</f>
        <v>870</v>
      </c>
      <c r="CO15" s="3" t="str">
        <f ca="1">INDIRECT("'"&amp;CN1&amp;"'!AR16")</f>
        <v>ng/L</v>
      </c>
      <c r="CP15" s="3">
        <f ca="1">INDIRECT("'"&amp;CN1&amp;"'!AS16")</f>
        <v>100</v>
      </c>
      <c r="CQ15" s="3" t="str">
        <f ca="1">INDIRECT("'"&amp;CN1&amp;"'!AT16")</f>
        <v>ng/L</v>
      </c>
      <c r="CR15" s="3">
        <f ca="1">INDIRECT("'"&amp;CN1&amp;"'!AU16")</f>
        <v>150</v>
      </c>
      <c r="CS15" s="3" t="str">
        <f ca="1">INDIRECT("'"&amp;CN1&amp;"'!AV16")</f>
        <v>ng/L</v>
      </c>
      <c r="CT15" s="13">
        <f ca="1">INDIRECT("'"&amp;CT1&amp;"'!AQ16")</f>
        <v>100</v>
      </c>
      <c r="CU15" s="13" t="str">
        <f ca="1">INDIRECT("'"&amp;CT1&amp;"'!AR16")</f>
        <v>ng/L</v>
      </c>
      <c r="CV15" s="13">
        <f ca="1">INDIRECT("'"&amp;CT1&amp;"'!AS16")</f>
        <v>100</v>
      </c>
      <c r="CW15" s="13" t="str">
        <f ca="1">INDIRECT("'"&amp;CT1&amp;"'!AT16")</f>
        <v>ng/L</v>
      </c>
      <c r="CX15" s="13">
        <f ca="1">INDIRECT("'"&amp;CT1&amp;"'!AU16")</f>
        <v>100</v>
      </c>
      <c r="CY15" s="13" t="str">
        <f ca="1">INDIRECT("'"&amp;CT1&amp;"'!AV16")</f>
        <v>ng/L</v>
      </c>
      <c r="CZ15" s="3"/>
      <c r="DA15" s="3"/>
      <c r="DB15" s="3"/>
      <c r="DC15" s="3"/>
      <c r="DD15" s="3"/>
      <c r="DE15" s="3"/>
      <c r="DF15" s="7">
        <f t="shared" ca="1" si="0"/>
        <v>460.58823529411762</v>
      </c>
      <c r="DG15" s="15" t="s">
        <v>33</v>
      </c>
      <c r="DH15" s="7">
        <f t="shared" ca="1" si="1"/>
        <v>8141.1764705882351</v>
      </c>
      <c r="DI15" s="15" t="s">
        <v>33</v>
      </c>
      <c r="DJ15" s="7">
        <f t="shared" ca="1" si="2"/>
        <v>361.76470588235293</v>
      </c>
      <c r="DK15" s="15" t="s">
        <v>33</v>
      </c>
    </row>
    <row r="16" spans="1:115" x14ac:dyDescent="0.2">
      <c r="A16" s="3" t="s">
        <v>123</v>
      </c>
      <c r="B16" s="13">
        <f ca="1">INDIRECT("'"&amp;B1&amp;"'!AQ17")</f>
        <v>1800</v>
      </c>
      <c r="C16" s="13" t="str">
        <f ca="1">INDIRECT("'"&amp;B1&amp;"'!AR17")</f>
        <v>ng/L</v>
      </c>
      <c r="D16" s="13">
        <f ca="1">INDIRECT("'"&amp;B1&amp;"'!AS17")</f>
        <v>1700</v>
      </c>
      <c r="E16" s="13" t="str">
        <f ca="1">INDIRECT("'"&amp;B1&amp;"'!AT17")</f>
        <v>ng/L</v>
      </c>
      <c r="F16" s="13">
        <f ca="1">INDIRECT("'"&amp;B1&amp;"'!AU17")</f>
        <v>1600</v>
      </c>
      <c r="G16" s="13" t="str">
        <f ca="1">INDIRECT("'"&amp;B1&amp;"'!AV17")</f>
        <v>ng/L</v>
      </c>
      <c r="H16" s="3">
        <f ca="1">INDIRECT("'"&amp;H1&amp;"'!AQ17")</f>
        <v>1700</v>
      </c>
      <c r="I16" s="3" t="str">
        <f ca="1">INDIRECT("'"&amp;H1&amp;"'!AR17")</f>
        <v>ng/L</v>
      </c>
      <c r="J16" s="3">
        <f ca="1">INDIRECT("'"&amp;H1&amp;"'!AS17")</f>
        <v>1800</v>
      </c>
      <c r="K16" s="3" t="str">
        <f ca="1">INDIRECT("'"&amp;H1&amp;"'!AT17")</f>
        <v>ng/L</v>
      </c>
      <c r="L16" s="3">
        <f ca="1">INDIRECT("'"&amp;H1&amp;"'!AU17")</f>
        <v>1600</v>
      </c>
      <c r="M16" s="3" t="str">
        <f ca="1">INDIRECT("'"&amp;H1&amp;"'!AV17")</f>
        <v>ng/L</v>
      </c>
      <c r="N16" s="13">
        <f ca="1">INDIRECT("'"&amp;N1&amp;"'!AQ17")</f>
        <v>1700</v>
      </c>
      <c r="O16" s="13" t="str">
        <f ca="1">INDIRECT("'"&amp;N1&amp;"'!AR17")</f>
        <v>ng/L</v>
      </c>
      <c r="P16" s="13">
        <f ca="1">INDIRECT("'"&amp;N1&amp;"'!AS17")</f>
        <v>1600</v>
      </c>
      <c r="Q16" s="13" t="str">
        <f ca="1">INDIRECT("'"&amp;N1&amp;"'!AT17")</f>
        <v>ng/L</v>
      </c>
      <c r="R16" s="13">
        <f ca="1">INDIRECT("'"&amp;N1&amp;"'!AU17")</f>
        <v>1800</v>
      </c>
      <c r="S16" s="13" t="str">
        <f ca="1">INDIRECT("'"&amp;N1&amp;"'!AV17")</f>
        <v>ng/L</v>
      </c>
      <c r="T16" s="3">
        <f ca="1">INDIRECT("'"&amp;T1&amp;"'!AQ17")</f>
        <v>2100</v>
      </c>
      <c r="U16" s="3" t="str">
        <f ca="1">INDIRECT("'"&amp;T1&amp;"'!AR17")</f>
        <v>ng/L</v>
      </c>
      <c r="V16" s="3">
        <f ca="1">INDIRECT("'"&amp;T1&amp;"'!AS17")</f>
        <v>1700</v>
      </c>
      <c r="W16" s="3" t="str">
        <f ca="1">INDIRECT("'"&amp;T1&amp;"'!AT17")</f>
        <v>ng/L</v>
      </c>
      <c r="X16" s="3">
        <f ca="1">INDIRECT("'"&amp;T1&amp;"'!AU17")</f>
        <v>1800</v>
      </c>
      <c r="Y16" s="3" t="str">
        <f ca="1">INDIRECT("'"&amp;T1&amp;"'!AV17")</f>
        <v>ng/L</v>
      </c>
      <c r="Z16" s="15">
        <f ca="1">INDIRECT("'"&amp;Z1&amp;"'!AQ17")</f>
        <v>2000</v>
      </c>
      <c r="AA16" s="15" t="str">
        <f ca="1">INDIRECT("'"&amp;Z1&amp;"'!AR17")</f>
        <v>ng/L</v>
      </c>
      <c r="AB16" s="15">
        <f ca="1">INDIRECT("'"&amp;Z1&amp;"'!AS17")</f>
        <v>1800</v>
      </c>
      <c r="AC16" s="15" t="str">
        <f ca="1">INDIRECT("'"&amp;Z1&amp;"'!AT17")</f>
        <v>ng/L</v>
      </c>
      <c r="AD16" s="15">
        <f ca="1">INDIRECT("'"&amp;Z1&amp;"'!AU17")</f>
        <v>1800</v>
      </c>
      <c r="AE16" s="15" t="str">
        <f ca="1">INDIRECT("'"&amp;Z1&amp;"'!AV17")</f>
        <v>ng/L</v>
      </c>
      <c r="AF16" s="3">
        <f ca="1">INDIRECT("'"&amp;AF1&amp;"'!AQ17")</f>
        <v>1000</v>
      </c>
      <c r="AG16" s="3" t="str">
        <f ca="1">INDIRECT("'"&amp;AF1&amp;"'!AR17")</f>
        <v>ng/L</v>
      </c>
      <c r="AH16" s="3">
        <f ca="1">INDIRECT("'"&amp;AF1&amp;"'!AS17")</f>
        <v>960</v>
      </c>
      <c r="AI16" s="3" t="str">
        <f ca="1">INDIRECT("'"&amp;AF1&amp;"'!AT17")</f>
        <v>ng/L</v>
      </c>
      <c r="AJ16" s="3">
        <f ca="1">INDIRECT("'"&amp;AF1&amp;"'!AU17")</f>
        <v>1000</v>
      </c>
      <c r="AK16" s="3" t="str">
        <f ca="1">INDIRECT("'"&amp;AF1&amp;"'!AV17")</f>
        <v>ng/L</v>
      </c>
      <c r="AL16" s="13">
        <f ca="1">INDIRECT("'"&amp;AL1&amp;"'!AQ17")</f>
        <v>1400</v>
      </c>
      <c r="AM16" s="13" t="str">
        <f ca="1">INDIRECT("'"&amp;AL1&amp;"'!AR17")</f>
        <v>ng/L</v>
      </c>
      <c r="AN16" s="13">
        <f ca="1">INDIRECT("'"&amp;AL1&amp;"'!AS17")</f>
        <v>1400</v>
      </c>
      <c r="AO16" s="13" t="str">
        <f ca="1">INDIRECT("'"&amp;AL1&amp;"'!AT17")</f>
        <v>ng/L</v>
      </c>
      <c r="AP16" s="13">
        <f ca="1">INDIRECT("'"&amp;AL1&amp;"'!AU17")</f>
        <v>1400</v>
      </c>
      <c r="AQ16" s="13" t="str">
        <f ca="1">INDIRECT("'"&amp;AL1&amp;"'!AV17")</f>
        <v>ng/L</v>
      </c>
      <c r="AR16" s="3">
        <f ca="1">INDIRECT("'"&amp;AR1&amp;"'!AQ17")</f>
        <v>1600</v>
      </c>
      <c r="AS16" s="3" t="str">
        <f ca="1">INDIRECT("'"&amp;AR1&amp;"'!AR17")</f>
        <v>ng/L</v>
      </c>
      <c r="AT16" s="3">
        <f ca="1">INDIRECT("'"&amp;AR1&amp;"'!AS17")</f>
        <v>1600</v>
      </c>
      <c r="AU16" s="3" t="str">
        <f ca="1">INDIRECT("'"&amp;AR1&amp;"'!AT17")</f>
        <v>ng/L</v>
      </c>
      <c r="AV16" s="3">
        <f ca="1">INDIRECT("'"&amp;AR1&amp;"'!AU17")</f>
        <v>1400</v>
      </c>
      <c r="AW16" s="3" t="str">
        <f ca="1">INDIRECT("'"&amp;AR1&amp;"'!AV17")</f>
        <v>ng/L</v>
      </c>
      <c r="AX16" s="13">
        <f ca="1">INDIRECT("'"&amp;AX1&amp;"'!AQ17")</f>
        <v>1500</v>
      </c>
      <c r="AY16" s="13" t="str">
        <f ca="1">INDIRECT("'"&amp;AX1&amp;"'!AR17")</f>
        <v>ng/L</v>
      </c>
      <c r="AZ16" s="13">
        <f ca="1">INDIRECT("'"&amp;AX1&amp;"'!AS17")</f>
        <v>1800</v>
      </c>
      <c r="BA16" s="13" t="str">
        <f ca="1">INDIRECT("'"&amp;AX1&amp;"'!AT17")</f>
        <v>ng/L</v>
      </c>
      <c r="BB16" s="13">
        <f ca="1">INDIRECT("'"&amp;AX1&amp;"'!AU17")</f>
        <v>1400</v>
      </c>
      <c r="BC16" s="13" t="str">
        <f ca="1">INDIRECT("'"&amp;AX1&amp;"'!AV17")</f>
        <v>ng/L</v>
      </c>
      <c r="BD16" s="3">
        <f ca="1">INDIRECT("'"&amp;BD1&amp;"'!AQ17")</f>
        <v>1400</v>
      </c>
      <c r="BE16" s="3" t="str">
        <f ca="1">INDIRECT("'"&amp;BD1&amp;"'!AR17")</f>
        <v>ng/L</v>
      </c>
      <c r="BF16" s="3">
        <f ca="1">INDIRECT("'"&amp;BD1&amp;"'!AS17")</f>
        <v>1400</v>
      </c>
      <c r="BG16" s="3" t="str">
        <f ca="1">INDIRECT("'"&amp;BD1&amp;"'!AT17")</f>
        <v>ng/L</v>
      </c>
      <c r="BH16" s="3">
        <f ca="1">INDIRECT("'"&amp;BD1&amp;"'!AU17")</f>
        <v>1200</v>
      </c>
      <c r="BI16" s="3" t="str">
        <f ca="1">INDIRECT("'"&amp;BD1&amp;"'!AV17")</f>
        <v>ng/L</v>
      </c>
      <c r="BJ16" s="13">
        <f ca="1">INDIRECT("'"&amp;BJ1&amp;"'!AQ17")</f>
        <v>1500</v>
      </c>
      <c r="BK16" s="13" t="str">
        <f ca="1">INDIRECT("'"&amp;BJ1&amp;"'!AR17")</f>
        <v>ng/L</v>
      </c>
      <c r="BL16" s="13">
        <f ca="1">INDIRECT("'"&amp;BJ1&amp;"'!AS17")</f>
        <v>1800</v>
      </c>
      <c r="BM16" s="13" t="str">
        <f ca="1">INDIRECT("'"&amp;BJ1&amp;"'!AT17")</f>
        <v>ng/L</v>
      </c>
      <c r="BN16" s="13">
        <f ca="1">INDIRECT("'"&amp;BJ1&amp;"'!AU17")</f>
        <v>1600</v>
      </c>
      <c r="BO16" s="13" t="str">
        <f ca="1">INDIRECT("'"&amp;BJ1&amp;"'!AV17")</f>
        <v>ng/L</v>
      </c>
      <c r="BP16" s="3">
        <f ca="1">INDIRECT("'"&amp;BP1&amp;"'!AQ17")</f>
        <v>1700</v>
      </c>
      <c r="BQ16" s="3" t="str">
        <f ca="1">INDIRECT("'"&amp;BP1&amp;"'!AR17")</f>
        <v>ng/L</v>
      </c>
      <c r="BR16" s="3">
        <f ca="1">INDIRECT("'"&amp;BP1&amp;"'!AS17")</f>
        <v>1700</v>
      </c>
      <c r="BS16" s="3" t="str">
        <f ca="1">INDIRECT("'"&amp;BP1&amp;"'!AT17")</f>
        <v>ng/L</v>
      </c>
      <c r="BT16" s="3">
        <f ca="1">INDIRECT("'"&amp;BP1&amp;"'!AU17")</f>
        <v>13</v>
      </c>
      <c r="BU16" s="3" t="str">
        <f ca="1">INDIRECT("'"&amp;BP1&amp;"'!AV17")</f>
        <v>ng/L</v>
      </c>
      <c r="BV16" s="13">
        <f ca="1">INDIRECT("'"&amp;BV1&amp;"'!AQ17")</f>
        <v>1600</v>
      </c>
      <c r="BW16" s="13" t="str">
        <f ca="1">INDIRECT("'"&amp;BV1&amp;"'!AR17")</f>
        <v>ng/L</v>
      </c>
      <c r="BX16" s="13">
        <f ca="1">INDIRECT("'"&amp;BV1&amp;"'!AS17")</f>
        <v>1600</v>
      </c>
      <c r="BY16" s="13" t="str">
        <f ca="1">INDIRECT("'"&amp;BV1&amp;"'!AT17")</f>
        <v>ng/L</v>
      </c>
      <c r="BZ16" s="13">
        <f ca="1">INDIRECT("'"&amp;BV1&amp;"'!AU17")</f>
        <v>1600</v>
      </c>
      <c r="CA16" s="13" t="str">
        <f ca="1">INDIRECT("'"&amp;BV1&amp;"'!AV17")</f>
        <v>ng/L</v>
      </c>
      <c r="CB16" s="3">
        <f ca="1">INDIRECT("'"&amp;CB1&amp;"'!AQ17")</f>
        <v>1800</v>
      </c>
      <c r="CC16" s="3" t="str">
        <f ca="1">INDIRECT("'"&amp;CB1&amp;"'!AR17")</f>
        <v>ng/L</v>
      </c>
      <c r="CD16" s="3">
        <f ca="1">INDIRECT("'"&amp;CB1&amp;"'!AS17")</f>
        <v>1800</v>
      </c>
      <c r="CE16" s="3" t="str">
        <f ca="1">INDIRECT("'"&amp;CB1&amp;"'!AT17")</f>
        <v>ng/L</v>
      </c>
      <c r="CF16" s="3">
        <f ca="1">INDIRECT("'"&amp;CB1&amp;"'!AU17")</f>
        <v>1800</v>
      </c>
      <c r="CG16" s="3" t="str">
        <f ca="1">INDIRECT("'"&amp;CB1&amp;"'!AV17")</f>
        <v>ng/L</v>
      </c>
      <c r="CH16" s="13">
        <f ca="1">INDIRECT("'"&amp;CH1&amp;"'!AQ17")</f>
        <v>1800</v>
      </c>
      <c r="CI16" s="13" t="str">
        <f ca="1">INDIRECT("'"&amp;CH1&amp;"'!AR17")</f>
        <v>ng/L</v>
      </c>
      <c r="CJ16" s="13">
        <f ca="1">INDIRECT("'"&amp;CH1&amp;"'!AS17")</f>
        <v>1800</v>
      </c>
      <c r="CK16" s="13" t="str">
        <f ca="1">INDIRECT("'"&amp;CH1&amp;"'!AT17")</f>
        <v>ng/L</v>
      </c>
      <c r="CL16" s="13">
        <f ca="1">INDIRECT("'"&amp;CH1&amp;"'!AU17")</f>
        <v>1700</v>
      </c>
      <c r="CM16" s="13" t="str">
        <f ca="1">INDIRECT("'"&amp;CH1&amp;"'!AV17")</f>
        <v>ng/L</v>
      </c>
      <c r="CN16" s="3">
        <f ca="1">INDIRECT("'"&amp;CN1&amp;"'!AQ17")</f>
        <v>1800</v>
      </c>
      <c r="CO16" s="3" t="str">
        <f ca="1">INDIRECT("'"&amp;CN1&amp;"'!AR17")</f>
        <v>ng/L</v>
      </c>
      <c r="CP16" s="3">
        <f ca="1">INDIRECT("'"&amp;CN1&amp;"'!AS17")</f>
        <v>1800</v>
      </c>
      <c r="CQ16" s="3" t="str">
        <f ca="1">INDIRECT("'"&amp;CN1&amp;"'!AT17")</f>
        <v>ng/L</v>
      </c>
      <c r="CR16" s="3">
        <f ca="1">INDIRECT("'"&amp;CN1&amp;"'!AU17")</f>
        <v>1700</v>
      </c>
      <c r="CS16" s="3" t="str">
        <f ca="1">INDIRECT("'"&amp;CN1&amp;"'!AV17")</f>
        <v>ng/L</v>
      </c>
      <c r="CT16" s="13">
        <f ca="1">INDIRECT("'"&amp;CT1&amp;"'!AQ17")</f>
        <v>4000</v>
      </c>
      <c r="CU16" s="13" t="str">
        <f ca="1">INDIRECT("'"&amp;CT1&amp;"'!AR17")</f>
        <v>ng/L</v>
      </c>
      <c r="CV16" s="13">
        <f ca="1">INDIRECT("'"&amp;CT1&amp;"'!AS17")</f>
        <v>3800</v>
      </c>
      <c r="CW16" s="13" t="str">
        <f ca="1">INDIRECT("'"&amp;CT1&amp;"'!AT17")</f>
        <v>ng/L</v>
      </c>
      <c r="CX16" s="13">
        <f ca="1">INDIRECT("'"&amp;CT1&amp;"'!AU17")</f>
        <v>3800</v>
      </c>
      <c r="CY16" s="13" t="str">
        <f ca="1">INDIRECT("'"&amp;CT1&amp;"'!AV17")</f>
        <v>ng/L</v>
      </c>
      <c r="CZ16" s="3"/>
      <c r="DA16" s="3"/>
      <c r="DB16" s="3"/>
      <c r="DC16" s="3"/>
      <c r="DD16" s="3"/>
      <c r="DE16" s="3"/>
      <c r="DF16" s="7">
        <f t="shared" ca="1" si="0"/>
        <v>1788.2352941176471</v>
      </c>
      <c r="DG16" s="15" t="s">
        <v>33</v>
      </c>
      <c r="DH16" s="7">
        <f t="shared" ca="1" si="1"/>
        <v>1768.2352941176471</v>
      </c>
      <c r="DI16" s="15" t="s">
        <v>33</v>
      </c>
      <c r="DJ16" s="7">
        <f t="shared" ca="1" si="2"/>
        <v>1600.7647058823529</v>
      </c>
      <c r="DK16" s="15" t="s">
        <v>33</v>
      </c>
    </row>
    <row r="17" spans="1:115" x14ac:dyDescent="0.2">
      <c r="A17" s="3" t="s">
        <v>125</v>
      </c>
      <c r="B17" s="13">
        <f ca="1">INDIRECT("'"&amp;B1&amp;"'!AQ18")</f>
        <v>390</v>
      </c>
      <c r="C17" s="13" t="str">
        <f ca="1">INDIRECT("'"&amp;B1&amp;"'!AR18")</f>
        <v>ng/L</v>
      </c>
      <c r="D17" s="13">
        <f ca="1">INDIRECT("'"&amp;B1&amp;"'!AS18")</f>
        <v>10</v>
      </c>
      <c r="E17" s="13" t="str">
        <f ca="1">INDIRECT("'"&amp;B1&amp;"'!AT18")</f>
        <v>ng/L</v>
      </c>
      <c r="F17" s="13">
        <f ca="1">INDIRECT("'"&amp;B1&amp;"'!AU18")</f>
        <v>10</v>
      </c>
      <c r="G17" s="13" t="str">
        <f ca="1">INDIRECT("'"&amp;B1&amp;"'!AV18")</f>
        <v>ng/L</v>
      </c>
      <c r="H17" s="3">
        <f ca="1">INDIRECT("'"&amp;H1&amp;"'!AQ18")</f>
        <v>160</v>
      </c>
      <c r="I17" s="3" t="str">
        <f ca="1">INDIRECT("'"&amp;H1&amp;"'!AR18")</f>
        <v>ng/L</v>
      </c>
      <c r="J17" s="3">
        <f ca="1">INDIRECT("'"&amp;H1&amp;"'!AS18")</f>
        <v>110</v>
      </c>
      <c r="K17" s="3" t="str">
        <f ca="1">INDIRECT("'"&amp;H1&amp;"'!AT18")</f>
        <v>ng/L</v>
      </c>
      <c r="L17" s="3">
        <f ca="1">INDIRECT("'"&amp;H1&amp;"'!AU18")</f>
        <v>110</v>
      </c>
      <c r="M17" s="3" t="str">
        <f ca="1">INDIRECT("'"&amp;H1&amp;"'!AV18")</f>
        <v>ng/L</v>
      </c>
      <c r="N17" s="13">
        <f ca="1">INDIRECT("'"&amp;N1&amp;"'!AQ18")</f>
        <v>5100</v>
      </c>
      <c r="O17" s="13" t="str">
        <f ca="1">INDIRECT("'"&amp;N1&amp;"'!AR18")</f>
        <v>ng/L</v>
      </c>
      <c r="P17" s="13">
        <f ca="1">INDIRECT("'"&amp;N1&amp;"'!AS18")</f>
        <v>4700</v>
      </c>
      <c r="Q17" s="13" t="str">
        <f ca="1">INDIRECT("'"&amp;N1&amp;"'!AT18")</f>
        <v>ng/L</v>
      </c>
      <c r="R17" s="13">
        <f ca="1">INDIRECT("'"&amp;N1&amp;"'!AU18")</f>
        <v>3300</v>
      </c>
      <c r="S17" s="13" t="str">
        <f ca="1">INDIRECT("'"&amp;N1&amp;"'!AV18")</f>
        <v>ng/L</v>
      </c>
      <c r="T17" s="3">
        <f ca="1">INDIRECT("'"&amp;T1&amp;"'!AQ18")</f>
        <v>470</v>
      </c>
      <c r="U17" s="3" t="str">
        <f ca="1">INDIRECT("'"&amp;T1&amp;"'!AR18")</f>
        <v>ng/L</v>
      </c>
      <c r="V17" s="3">
        <f ca="1">INDIRECT("'"&amp;T1&amp;"'!AS18")</f>
        <v>420</v>
      </c>
      <c r="W17" s="3" t="str">
        <f ca="1">INDIRECT("'"&amp;T1&amp;"'!AT18")</f>
        <v>ng/L</v>
      </c>
      <c r="X17" s="3">
        <f ca="1">INDIRECT("'"&amp;T1&amp;"'!AU18")</f>
        <v>400</v>
      </c>
      <c r="Y17" s="3" t="str">
        <f ca="1">INDIRECT("'"&amp;T1&amp;"'!AV18")</f>
        <v>ng/L</v>
      </c>
      <c r="Z17" s="15">
        <f ca="1">INDIRECT("'"&amp;Z1&amp;"'!AQ18")</f>
        <v>4400</v>
      </c>
      <c r="AA17" s="15" t="str">
        <f ca="1">INDIRECT("'"&amp;Z1&amp;"'!AR18")</f>
        <v>ng/L</v>
      </c>
      <c r="AB17" s="15">
        <f ca="1">INDIRECT("'"&amp;Z1&amp;"'!AS18")</f>
        <v>3500</v>
      </c>
      <c r="AC17" s="15" t="str">
        <f ca="1">INDIRECT("'"&amp;Z1&amp;"'!AT18")</f>
        <v>ng/L</v>
      </c>
      <c r="AD17" s="15">
        <f ca="1">INDIRECT("'"&amp;Z1&amp;"'!AU18")</f>
        <v>3700</v>
      </c>
      <c r="AE17" s="15" t="str">
        <f ca="1">INDIRECT("'"&amp;Z1&amp;"'!AV18")</f>
        <v>ng/L</v>
      </c>
      <c r="AF17" s="3">
        <f ca="1">INDIRECT("'"&amp;AF1&amp;"'!AQ18")</f>
        <v>10</v>
      </c>
      <c r="AG17" s="3" t="str">
        <f ca="1">INDIRECT("'"&amp;AF1&amp;"'!AR18")</f>
        <v>ng/L</v>
      </c>
      <c r="AH17" s="3">
        <f ca="1">INDIRECT("'"&amp;AF1&amp;"'!AS18")</f>
        <v>10</v>
      </c>
      <c r="AI17" s="3" t="str">
        <f ca="1">INDIRECT("'"&amp;AF1&amp;"'!AT18")</f>
        <v>ng/L</v>
      </c>
      <c r="AJ17" s="3">
        <f ca="1">INDIRECT("'"&amp;AF1&amp;"'!AU18")</f>
        <v>10</v>
      </c>
      <c r="AK17" s="3" t="str">
        <f ca="1">INDIRECT("'"&amp;AF1&amp;"'!AV18")</f>
        <v>ng/L</v>
      </c>
      <c r="AL17" s="13">
        <f ca="1">INDIRECT("'"&amp;AL1&amp;"'!AQ18")</f>
        <v>290</v>
      </c>
      <c r="AM17" s="13" t="str">
        <f ca="1">INDIRECT("'"&amp;AL1&amp;"'!AR18")</f>
        <v>ng/L</v>
      </c>
      <c r="AN17" s="13">
        <f ca="1">INDIRECT("'"&amp;AL1&amp;"'!AS18")</f>
        <v>170</v>
      </c>
      <c r="AO17" s="13" t="str">
        <f ca="1">INDIRECT("'"&amp;AL1&amp;"'!AT18")</f>
        <v>ng/L</v>
      </c>
      <c r="AP17" s="13">
        <f ca="1">INDIRECT("'"&amp;AL1&amp;"'!AU18")</f>
        <v>160</v>
      </c>
      <c r="AQ17" s="13" t="str">
        <f ca="1">INDIRECT("'"&amp;AL1&amp;"'!AV18")</f>
        <v>ng/L</v>
      </c>
      <c r="AR17" s="3">
        <f ca="1">INDIRECT("'"&amp;AR1&amp;"'!AQ18")</f>
        <v>280</v>
      </c>
      <c r="AS17" s="3" t="str">
        <f ca="1">INDIRECT("'"&amp;AR1&amp;"'!AR18")</f>
        <v>ng/L</v>
      </c>
      <c r="AT17" s="3">
        <f ca="1">INDIRECT("'"&amp;AR1&amp;"'!AS18")</f>
        <v>250</v>
      </c>
      <c r="AU17" s="3" t="str">
        <f ca="1">INDIRECT("'"&amp;AR1&amp;"'!AT18")</f>
        <v>ng/L</v>
      </c>
      <c r="AV17" s="3">
        <f ca="1">INDIRECT("'"&amp;AR1&amp;"'!AU18")</f>
        <v>170</v>
      </c>
      <c r="AW17" s="3" t="str">
        <f ca="1">INDIRECT("'"&amp;AR1&amp;"'!AV18")</f>
        <v>ng/L</v>
      </c>
      <c r="AX17" s="13">
        <f ca="1">INDIRECT("'"&amp;AX1&amp;"'!AQ18")</f>
        <v>260</v>
      </c>
      <c r="AY17" s="13" t="str">
        <f ca="1">INDIRECT("'"&amp;AX1&amp;"'!AR18")</f>
        <v>ng/L</v>
      </c>
      <c r="AZ17" s="13">
        <f ca="1">INDIRECT("'"&amp;AX1&amp;"'!AS18")</f>
        <v>240</v>
      </c>
      <c r="BA17" s="13" t="str">
        <f ca="1">INDIRECT("'"&amp;AX1&amp;"'!AT18")</f>
        <v>ng/L</v>
      </c>
      <c r="BB17" s="13">
        <f ca="1">INDIRECT("'"&amp;AX1&amp;"'!AU18")</f>
        <v>170</v>
      </c>
      <c r="BC17" s="13" t="str">
        <f ca="1">INDIRECT("'"&amp;AX1&amp;"'!AV18")</f>
        <v>ng/L</v>
      </c>
      <c r="BD17" s="3">
        <f ca="1">INDIRECT("'"&amp;BD1&amp;"'!AQ18")</f>
        <v>140</v>
      </c>
      <c r="BE17" s="3" t="str">
        <f ca="1">INDIRECT("'"&amp;BD1&amp;"'!AR18")</f>
        <v>ng/L</v>
      </c>
      <c r="BF17" s="3">
        <f ca="1">INDIRECT("'"&amp;BD1&amp;"'!AS18")</f>
        <v>150</v>
      </c>
      <c r="BG17" s="3" t="str">
        <f ca="1">INDIRECT("'"&amp;BD1&amp;"'!AT18")</f>
        <v>ng/L</v>
      </c>
      <c r="BH17" s="3">
        <f ca="1">INDIRECT("'"&amp;BD1&amp;"'!AU18")</f>
        <v>120</v>
      </c>
      <c r="BI17" s="3" t="str">
        <f ca="1">INDIRECT("'"&amp;BD1&amp;"'!AV18")</f>
        <v>ng/L</v>
      </c>
      <c r="BJ17" s="13">
        <f ca="1">INDIRECT("'"&amp;BJ1&amp;"'!AQ18")</f>
        <v>230</v>
      </c>
      <c r="BK17" s="13" t="str">
        <f ca="1">INDIRECT("'"&amp;BJ1&amp;"'!AR18")</f>
        <v>ng/L</v>
      </c>
      <c r="BL17" s="13">
        <f ca="1">INDIRECT("'"&amp;BJ1&amp;"'!AS18")</f>
        <v>140</v>
      </c>
      <c r="BM17" s="13" t="str">
        <f ca="1">INDIRECT("'"&amp;BJ1&amp;"'!AT18")</f>
        <v>ng/L</v>
      </c>
      <c r="BN17" s="13">
        <f ca="1">INDIRECT("'"&amp;BJ1&amp;"'!AU18")</f>
        <v>140</v>
      </c>
      <c r="BO17" s="13" t="str">
        <f ca="1">INDIRECT("'"&amp;BJ1&amp;"'!AV18")</f>
        <v>ng/L</v>
      </c>
      <c r="BP17" s="3">
        <f ca="1">INDIRECT("'"&amp;BP1&amp;"'!AQ18")</f>
        <v>810</v>
      </c>
      <c r="BQ17" s="3" t="str">
        <f ca="1">INDIRECT("'"&amp;BP1&amp;"'!AR18")</f>
        <v>ng/L</v>
      </c>
      <c r="BR17" s="3">
        <f ca="1">INDIRECT("'"&amp;BP1&amp;"'!AS18")</f>
        <v>760</v>
      </c>
      <c r="BS17" s="3" t="str">
        <f ca="1">INDIRECT("'"&amp;BP1&amp;"'!AT18")</f>
        <v>ng/L</v>
      </c>
      <c r="BT17" s="3">
        <f ca="1">INDIRECT("'"&amp;BP1&amp;"'!AU18")</f>
        <v>10</v>
      </c>
      <c r="BU17" s="3" t="str">
        <f ca="1">INDIRECT("'"&amp;BP1&amp;"'!AV18")</f>
        <v>ng/L</v>
      </c>
      <c r="BV17" s="13">
        <f ca="1">INDIRECT("'"&amp;BV1&amp;"'!AQ18")</f>
        <v>10</v>
      </c>
      <c r="BW17" s="13" t="str">
        <f ca="1">INDIRECT("'"&amp;BV1&amp;"'!AR18")</f>
        <v>ng/L</v>
      </c>
      <c r="BX17" s="13">
        <f ca="1">INDIRECT("'"&amp;BV1&amp;"'!AS18")</f>
        <v>10</v>
      </c>
      <c r="BY17" s="13" t="str">
        <f ca="1">INDIRECT("'"&amp;BV1&amp;"'!AT18")</f>
        <v>ng/L</v>
      </c>
      <c r="BZ17" s="13">
        <f ca="1">INDIRECT("'"&amp;BV1&amp;"'!AU18")</f>
        <v>95</v>
      </c>
      <c r="CA17" s="13" t="str">
        <f ca="1">INDIRECT("'"&amp;BV1&amp;"'!AV18")</f>
        <v>ng/L</v>
      </c>
      <c r="CB17" s="3">
        <f ca="1">INDIRECT("'"&amp;CB1&amp;"'!AQ18")</f>
        <v>190</v>
      </c>
      <c r="CC17" s="3" t="str">
        <f ca="1">INDIRECT("'"&amp;CB1&amp;"'!AR18")</f>
        <v>ng/L</v>
      </c>
      <c r="CD17" s="3">
        <f ca="1">INDIRECT("'"&amp;CB1&amp;"'!AS18")</f>
        <v>150</v>
      </c>
      <c r="CE17" s="3" t="str">
        <f ca="1">INDIRECT("'"&amp;CB1&amp;"'!AT18")</f>
        <v>ng/L</v>
      </c>
      <c r="CF17" s="3">
        <f ca="1">INDIRECT("'"&amp;CB1&amp;"'!AU18")</f>
        <v>190</v>
      </c>
      <c r="CG17" s="3" t="str">
        <f ca="1">INDIRECT("'"&amp;CB1&amp;"'!AV18")</f>
        <v>ng/L</v>
      </c>
      <c r="CH17" s="13">
        <f ca="1">INDIRECT("'"&amp;CH1&amp;"'!AQ18")</f>
        <v>10</v>
      </c>
      <c r="CI17" s="13" t="str">
        <f ca="1">INDIRECT("'"&amp;CH1&amp;"'!AR18")</f>
        <v>ng/L</v>
      </c>
      <c r="CJ17" s="13">
        <f ca="1">INDIRECT("'"&amp;CH1&amp;"'!AS18")</f>
        <v>10</v>
      </c>
      <c r="CK17" s="13" t="str">
        <f ca="1">INDIRECT("'"&amp;CH1&amp;"'!AT18")</f>
        <v>ng/L</v>
      </c>
      <c r="CL17" s="13">
        <f ca="1">INDIRECT("'"&amp;CH1&amp;"'!AU18")</f>
        <v>10</v>
      </c>
      <c r="CM17" s="13" t="str">
        <f ca="1">INDIRECT("'"&amp;CH1&amp;"'!AV18")</f>
        <v>ng/L</v>
      </c>
      <c r="CN17" s="3">
        <f ca="1">INDIRECT("'"&amp;CN1&amp;"'!AQ18")</f>
        <v>500</v>
      </c>
      <c r="CO17" s="3" t="str">
        <f ca="1">INDIRECT("'"&amp;CN1&amp;"'!AR18")</f>
        <v>ng/L</v>
      </c>
      <c r="CP17" s="3">
        <f ca="1">INDIRECT("'"&amp;CN1&amp;"'!AS18")</f>
        <v>540</v>
      </c>
      <c r="CQ17" s="3" t="str">
        <f ca="1">INDIRECT("'"&amp;CN1&amp;"'!AT18")</f>
        <v>ng/L</v>
      </c>
      <c r="CR17" s="3">
        <f ca="1">INDIRECT("'"&amp;CN1&amp;"'!AU18")</f>
        <v>460</v>
      </c>
      <c r="CS17" s="3" t="str">
        <f ca="1">INDIRECT("'"&amp;CN1&amp;"'!AV18")</f>
        <v>ng/L</v>
      </c>
      <c r="CT17" s="13">
        <f ca="1">INDIRECT("'"&amp;CT1&amp;"'!AQ18")</f>
        <v>250</v>
      </c>
      <c r="CU17" s="13" t="str">
        <f ca="1">INDIRECT("'"&amp;CT1&amp;"'!AR18")</f>
        <v>ng/L</v>
      </c>
      <c r="CV17" s="13">
        <f ca="1">INDIRECT("'"&amp;CT1&amp;"'!AS18")</f>
        <v>10</v>
      </c>
      <c r="CW17" s="13" t="str">
        <f ca="1">INDIRECT("'"&amp;CT1&amp;"'!AT18")</f>
        <v>ng/L</v>
      </c>
      <c r="CX17" s="13">
        <f ca="1">INDIRECT("'"&amp;CT1&amp;"'!AU18")</f>
        <v>210</v>
      </c>
      <c r="CY17" s="13" t="str">
        <f ca="1">INDIRECT("'"&amp;CT1&amp;"'!AV18")</f>
        <v>ng/L</v>
      </c>
      <c r="CZ17" s="3"/>
      <c r="DA17" s="3"/>
      <c r="DB17" s="3"/>
      <c r="DC17" s="3"/>
      <c r="DD17" s="3"/>
      <c r="DE17" s="3"/>
      <c r="DF17" s="7">
        <f t="shared" ca="1" si="0"/>
        <v>794.11764705882354</v>
      </c>
      <c r="DG17" s="15" t="s">
        <v>33</v>
      </c>
      <c r="DH17" s="7">
        <f t="shared" ca="1" si="1"/>
        <v>657.64705882352939</v>
      </c>
      <c r="DI17" s="15" t="s">
        <v>33</v>
      </c>
      <c r="DJ17" s="7">
        <f t="shared" ca="1" si="2"/>
        <v>545</v>
      </c>
      <c r="DK17" s="15" t="s">
        <v>33</v>
      </c>
    </row>
    <row r="18" spans="1:115" x14ac:dyDescent="0.2">
      <c r="A18" s="11" t="s">
        <v>232</v>
      </c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  <c r="Y18" s="12"/>
      <c r="Z18" s="12"/>
      <c r="AA18" s="12"/>
      <c r="AB18" s="12"/>
      <c r="AC18" s="12"/>
      <c r="AD18" s="12"/>
      <c r="AE18" s="12"/>
      <c r="AF18" s="12"/>
      <c r="AG18" s="12"/>
      <c r="AH18" s="12"/>
      <c r="AI18" s="12"/>
      <c r="AJ18" s="12"/>
      <c r="AK18" s="12"/>
      <c r="AL18" s="12"/>
      <c r="AM18" s="12"/>
      <c r="AN18" s="12"/>
      <c r="AO18" s="12"/>
      <c r="AP18" s="12"/>
      <c r="AQ18" s="12"/>
      <c r="AR18" s="11"/>
      <c r="AS18" s="11"/>
      <c r="AT18" s="11"/>
      <c r="AU18" s="11"/>
      <c r="AV18" s="11"/>
      <c r="AW18" s="11"/>
      <c r="AX18" s="12"/>
      <c r="AY18" s="12"/>
      <c r="AZ18" s="12"/>
      <c r="BA18" s="12"/>
      <c r="BB18" s="12"/>
      <c r="BC18" s="12"/>
      <c r="BD18" s="11"/>
      <c r="BE18" s="11"/>
      <c r="BF18" s="11"/>
      <c r="BG18" s="11"/>
      <c r="BH18" s="11"/>
      <c r="BI18" s="11"/>
      <c r="BJ18" s="12"/>
      <c r="BK18" s="12"/>
      <c r="BL18" s="12"/>
      <c r="BM18" s="12"/>
      <c r="BN18" s="12"/>
      <c r="BO18" s="12"/>
      <c r="BP18" s="11"/>
      <c r="BQ18" s="11"/>
      <c r="BR18" s="11"/>
      <c r="BS18" s="11"/>
      <c r="BT18" s="11"/>
      <c r="BU18" s="11"/>
      <c r="BV18" s="12"/>
      <c r="BW18" s="12"/>
      <c r="BX18" s="12"/>
      <c r="BY18" s="12"/>
      <c r="BZ18" s="12"/>
      <c r="CA18" s="12"/>
      <c r="CB18" s="11"/>
      <c r="CC18" s="11"/>
      <c r="CD18" s="11"/>
      <c r="CE18" s="11"/>
      <c r="CF18" s="11"/>
      <c r="CG18" s="11"/>
      <c r="CH18" s="12"/>
      <c r="CI18" s="12"/>
      <c r="CJ18" s="12"/>
      <c r="CK18" s="12"/>
      <c r="CL18" s="12"/>
      <c r="CM18" s="12"/>
      <c r="CN18" s="11"/>
      <c r="CO18" s="11"/>
      <c r="CP18" s="11"/>
      <c r="CQ18" s="11"/>
      <c r="CR18" s="11"/>
      <c r="CS18" s="11"/>
      <c r="CT18" s="12"/>
      <c r="CU18" s="12"/>
      <c r="CV18" s="12"/>
      <c r="CW18" s="12"/>
      <c r="CX18" s="12"/>
      <c r="CY18" s="12"/>
      <c r="CZ18" s="11"/>
      <c r="DA18" s="11"/>
      <c r="DB18" s="11"/>
      <c r="DC18" s="11"/>
      <c r="DD18" s="11"/>
      <c r="DE18" s="11"/>
      <c r="DF18" s="14"/>
      <c r="DG18" s="11"/>
      <c r="DH18" s="14"/>
      <c r="DI18" s="11"/>
      <c r="DJ18" s="14"/>
      <c r="DK18" s="11"/>
    </row>
    <row r="19" spans="1:115" x14ac:dyDescent="0.2">
      <c r="A19" s="3" t="s">
        <v>34</v>
      </c>
      <c r="B19" s="13">
        <f ca="1">INDIRECT("'"&amp;B1&amp;"'!AQ20")</f>
        <v>110</v>
      </c>
      <c r="C19" s="13" t="str">
        <f ca="1">INDIRECT("'"&amp;B1&amp;"'!AR20")</f>
        <v>ng/L</v>
      </c>
      <c r="D19" s="13">
        <f ca="1">INDIRECT("'"&amp;B1&amp;"'!AS20")</f>
        <v>110</v>
      </c>
      <c r="E19" s="13" t="str">
        <f ca="1">INDIRECT("'"&amp;B1&amp;"'!AT20")</f>
        <v>ng/L</v>
      </c>
      <c r="F19" s="13">
        <f ca="1">INDIRECT("'"&amp;B1&amp;"'!AU20")</f>
        <v>100</v>
      </c>
      <c r="G19" s="13" t="str">
        <f ca="1">INDIRECT("'"&amp;B1&amp;"'!AV20")</f>
        <v>ng/L</v>
      </c>
      <c r="H19" s="3">
        <f ca="1">INDIRECT("'"&amp;H1&amp;"'!AQ20")</f>
        <v>80</v>
      </c>
      <c r="I19" s="3" t="str">
        <f ca="1">INDIRECT("'"&amp;H1&amp;"'!AR20")</f>
        <v>ng/L</v>
      </c>
      <c r="J19" s="3">
        <f ca="1">INDIRECT("'"&amp;H1&amp;"'!AS20")</f>
        <v>81</v>
      </c>
      <c r="K19" s="3" t="str">
        <f ca="1">INDIRECT("'"&amp;H1&amp;"'!AT20")</f>
        <v>ng/L</v>
      </c>
      <c r="L19" s="3">
        <f ca="1">INDIRECT("'"&amp;H1&amp;"'!AU20")</f>
        <v>78</v>
      </c>
      <c r="M19" s="3" t="str">
        <f ca="1">INDIRECT("'"&amp;H1&amp;"'!AV20")</f>
        <v>ng/L</v>
      </c>
      <c r="N19" s="13">
        <f ca="1">INDIRECT("'"&amp;N1&amp;"'!AQ20")</f>
        <v>34</v>
      </c>
      <c r="O19" s="13" t="str">
        <f ca="1">INDIRECT("'"&amp;N1&amp;"'!AR20")</f>
        <v>ng/L</v>
      </c>
      <c r="P19" s="13">
        <f ca="1">INDIRECT("'"&amp;N1&amp;"'!AS20")</f>
        <v>45</v>
      </c>
      <c r="Q19" s="13" t="str">
        <f ca="1">INDIRECT("'"&amp;N1&amp;"'!AT20")</f>
        <v>ng/L</v>
      </c>
      <c r="R19" s="13">
        <f ca="1">INDIRECT("'"&amp;N1&amp;"'!AU20")</f>
        <v>32</v>
      </c>
      <c r="S19" s="13" t="str">
        <f ca="1">INDIRECT("'"&amp;N1&amp;"'!AV20")</f>
        <v>ng/L</v>
      </c>
      <c r="T19" s="3">
        <f ca="1">INDIRECT("'"&amp;T1&amp;"'!AQ20")</f>
        <v>170</v>
      </c>
      <c r="U19" s="3" t="str">
        <f ca="1">INDIRECT("'"&amp;T1&amp;"'!AR20")</f>
        <v>ng/L</v>
      </c>
      <c r="V19" s="3">
        <f ca="1">INDIRECT("'"&amp;T1&amp;"'!AS20")</f>
        <v>140</v>
      </c>
      <c r="W19" s="3" t="str">
        <f ca="1">INDIRECT("'"&amp;T1&amp;"'!AT20")</f>
        <v>ng/L</v>
      </c>
      <c r="X19" s="3">
        <f ca="1">INDIRECT("'"&amp;T1&amp;"'!AU20")</f>
        <v>130</v>
      </c>
      <c r="Y19" s="3" t="str">
        <f ca="1">INDIRECT("'"&amp;T1&amp;"'!AV20")</f>
        <v>ng/L</v>
      </c>
      <c r="Z19" s="15">
        <f ca="1">INDIRECT("'"&amp;Z1&amp;"'!AQ20")</f>
        <v>120</v>
      </c>
      <c r="AA19" s="15" t="str">
        <f ca="1">INDIRECT("'"&amp;Z1&amp;"'!AR20")</f>
        <v>ng/L</v>
      </c>
      <c r="AB19" s="15">
        <f ca="1">INDIRECT("'"&amp;Z1&amp;"'!AS20")</f>
        <v>150</v>
      </c>
      <c r="AC19" s="15" t="str">
        <f ca="1">INDIRECT("'"&amp;Z1&amp;"'!AT20")</f>
        <v>ng/L</v>
      </c>
      <c r="AD19" s="15">
        <f ca="1">INDIRECT("'"&amp;Z1&amp;"'!AU20")</f>
        <v>160</v>
      </c>
      <c r="AE19" s="15" t="str">
        <f ca="1">INDIRECT("'"&amp;Z1&amp;"'!AV20")</f>
        <v>ng/L</v>
      </c>
      <c r="AF19" s="3">
        <f ca="1">INDIRECT("'"&amp;AF1&amp;"'!AQ20")</f>
        <v>160</v>
      </c>
      <c r="AG19" s="3" t="str">
        <f ca="1">INDIRECT("'"&amp;AF1&amp;"'!AR20")</f>
        <v>ng/L</v>
      </c>
      <c r="AH19" s="3">
        <f ca="1">INDIRECT("'"&amp;AF1&amp;"'!AS20")</f>
        <v>130</v>
      </c>
      <c r="AI19" s="3" t="str">
        <f ca="1">INDIRECT("'"&amp;AF1&amp;"'!AT20")</f>
        <v>ng/L</v>
      </c>
      <c r="AJ19" s="3">
        <f ca="1">INDIRECT("'"&amp;AF1&amp;"'!AU20")</f>
        <v>160</v>
      </c>
      <c r="AK19" s="3" t="str">
        <f ca="1">INDIRECT("'"&amp;AF1&amp;"'!AV20")</f>
        <v>ng/L</v>
      </c>
      <c r="AL19" s="13">
        <f ca="1">INDIRECT("'"&amp;AL1&amp;"'!AQ20")</f>
        <v>5</v>
      </c>
      <c r="AM19" s="13" t="str">
        <f ca="1">INDIRECT("'"&amp;AL1&amp;"'!AR20")</f>
        <v>ng/L</v>
      </c>
      <c r="AN19" s="13">
        <f ca="1">INDIRECT("'"&amp;AL1&amp;"'!AS20")</f>
        <v>5</v>
      </c>
      <c r="AO19" s="13" t="str">
        <f ca="1">INDIRECT("'"&amp;AL1&amp;"'!AT20")</f>
        <v>ng/L</v>
      </c>
      <c r="AP19" s="13">
        <f ca="1">INDIRECT("'"&amp;AL1&amp;"'!AU20")</f>
        <v>5</v>
      </c>
      <c r="AQ19" s="13" t="str">
        <f ca="1">INDIRECT("'"&amp;AL1&amp;"'!AV20")</f>
        <v>ng/L</v>
      </c>
      <c r="AR19" s="3">
        <f ca="1">INDIRECT("'"&amp;AR1&amp;"'!AQ20")</f>
        <v>5</v>
      </c>
      <c r="AS19" s="3" t="str">
        <f ca="1">INDIRECT("'"&amp;AR1&amp;"'!AR20")</f>
        <v>ng/L</v>
      </c>
      <c r="AT19" s="3">
        <f ca="1">INDIRECT("'"&amp;AR1&amp;"'!AS20")</f>
        <v>5</v>
      </c>
      <c r="AU19" s="3" t="str">
        <f ca="1">INDIRECT("'"&amp;AR1&amp;"'!AT20")</f>
        <v>ng/L</v>
      </c>
      <c r="AV19" s="3">
        <f ca="1">INDIRECT("'"&amp;AR1&amp;"'!AU20")</f>
        <v>5</v>
      </c>
      <c r="AW19" s="3" t="str">
        <f ca="1">INDIRECT("'"&amp;AR1&amp;"'!AV20")</f>
        <v>ng/L</v>
      </c>
      <c r="AX19" s="13">
        <f ca="1">INDIRECT("'"&amp;AX1&amp;"'!AQ20")</f>
        <v>5</v>
      </c>
      <c r="AY19" s="13" t="str">
        <f ca="1">INDIRECT("'"&amp;AX1&amp;"'!AR20")</f>
        <v>ng/L</v>
      </c>
      <c r="AZ19" s="13">
        <f ca="1">INDIRECT("'"&amp;AX1&amp;"'!AS20")</f>
        <v>5</v>
      </c>
      <c r="BA19" s="13" t="str">
        <f ca="1">INDIRECT("'"&amp;AX1&amp;"'!AT20")</f>
        <v>ng/L</v>
      </c>
      <c r="BB19" s="13">
        <f ca="1">INDIRECT("'"&amp;AX1&amp;"'!AU20")</f>
        <v>5</v>
      </c>
      <c r="BC19" s="13" t="str">
        <f ca="1">INDIRECT("'"&amp;AX1&amp;"'!AV20")</f>
        <v>ng/L</v>
      </c>
      <c r="BD19" s="3">
        <f ca="1">INDIRECT("'"&amp;BD1&amp;"'!AQ20")</f>
        <v>5</v>
      </c>
      <c r="BE19" s="3" t="str">
        <f ca="1">INDIRECT("'"&amp;BD1&amp;"'!AR20")</f>
        <v>ng/L</v>
      </c>
      <c r="BF19" s="3">
        <f ca="1">INDIRECT("'"&amp;BD1&amp;"'!AS20")</f>
        <v>5</v>
      </c>
      <c r="BG19" s="3" t="str">
        <f ca="1">INDIRECT("'"&amp;BD1&amp;"'!AT20")</f>
        <v>ng/L</v>
      </c>
      <c r="BH19" s="3">
        <f ca="1">INDIRECT("'"&amp;BD1&amp;"'!AU20")</f>
        <v>5</v>
      </c>
      <c r="BI19" s="3" t="str">
        <f ca="1">INDIRECT("'"&amp;BD1&amp;"'!AV20")</f>
        <v>ng/L</v>
      </c>
      <c r="BJ19" s="13">
        <f ca="1">INDIRECT("'"&amp;BJ1&amp;"'!AQ20")</f>
        <v>57</v>
      </c>
      <c r="BK19" s="13" t="str">
        <f ca="1">INDIRECT("'"&amp;BJ1&amp;"'!AR20")</f>
        <v>ng/L</v>
      </c>
      <c r="BL19" s="13">
        <f ca="1">INDIRECT("'"&amp;BJ1&amp;"'!AS20")</f>
        <v>71</v>
      </c>
      <c r="BM19" s="13" t="str">
        <f ca="1">INDIRECT("'"&amp;BJ1&amp;"'!AT20")</f>
        <v>ng/L</v>
      </c>
      <c r="BN19" s="13">
        <f ca="1">INDIRECT("'"&amp;BJ1&amp;"'!AU20")</f>
        <v>82</v>
      </c>
      <c r="BO19" s="13" t="str">
        <f ca="1">INDIRECT("'"&amp;BJ1&amp;"'!AV20")</f>
        <v>ng/L</v>
      </c>
      <c r="BP19" s="3">
        <f ca="1">INDIRECT("'"&amp;BP1&amp;"'!AQ20")</f>
        <v>5</v>
      </c>
      <c r="BQ19" s="3" t="str">
        <f ca="1">INDIRECT("'"&amp;BP1&amp;"'!AR20")</f>
        <v>ng/L</v>
      </c>
      <c r="BR19" s="3">
        <f ca="1">INDIRECT("'"&amp;BP1&amp;"'!AS20")</f>
        <v>5</v>
      </c>
      <c r="BS19" s="3" t="str">
        <f ca="1">INDIRECT("'"&amp;BP1&amp;"'!AT20")</f>
        <v>ng/L</v>
      </c>
      <c r="BT19" s="3">
        <f ca="1">INDIRECT("'"&amp;BP1&amp;"'!AU20")</f>
        <v>5</v>
      </c>
      <c r="BU19" s="3" t="str">
        <f ca="1">INDIRECT("'"&amp;BP1&amp;"'!AV20")</f>
        <v>ng/L</v>
      </c>
      <c r="BV19" s="13">
        <f ca="1">INDIRECT("'"&amp;BV1&amp;"'!AQ20")</f>
        <v>5</v>
      </c>
      <c r="BW19" s="13" t="str">
        <f ca="1">INDIRECT("'"&amp;BV1&amp;"'!AR20")</f>
        <v>ng/L</v>
      </c>
      <c r="BX19" s="13">
        <f ca="1">INDIRECT("'"&amp;BV1&amp;"'!AS20")</f>
        <v>5</v>
      </c>
      <c r="BY19" s="13" t="str">
        <f ca="1">INDIRECT("'"&amp;BV1&amp;"'!AT20")</f>
        <v>ng/L</v>
      </c>
      <c r="BZ19" s="13">
        <f ca="1">INDIRECT("'"&amp;BV1&amp;"'!AU20")</f>
        <v>5</v>
      </c>
      <c r="CA19" s="13" t="str">
        <f ca="1">INDIRECT("'"&amp;BV1&amp;"'!AV20")</f>
        <v>ng/L</v>
      </c>
      <c r="CB19" s="3">
        <f ca="1">INDIRECT("'"&amp;CB1&amp;"'!AQ20")</f>
        <v>5</v>
      </c>
      <c r="CC19" s="3" t="str">
        <f ca="1">INDIRECT("'"&amp;CB1&amp;"'!AR20")</f>
        <v>ng/L</v>
      </c>
      <c r="CD19" s="3">
        <f ca="1">INDIRECT("'"&amp;CB1&amp;"'!AS20")</f>
        <v>5</v>
      </c>
      <c r="CE19" s="3" t="str">
        <f ca="1">INDIRECT("'"&amp;CB1&amp;"'!AT20")</f>
        <v>ng/L</v>
      </c>
      <c r="CF19" s="3">
        <f ca="1">INDIRECT("'"&amp;CB1&amp;"'!AU20")</f>
        <v>5</v>
      </c>
      <c r="CG19" s="3" t="str">
        <f ca="1">INDIRECT("'"&amp;CB1&amp;"'!AV20")</f>
        <v>ng/L</v>
      </c>
      <c r="CH19" s="13">
        <f ca="1">INDIRECT("'"&amp;CH1&amp;"'!AQ20")</f>
        <v>5</v>
      </c>
      <c r="CI19" s="13" t="str">
        <f ca="1">INDIRECT("'"&amp;CH1&amp;"'!AR20")</f>
        <v>ng/L</v>
      </c>
      <c r="CJ19" s="13">
        <f ca="1">INDIRECT("'"&amp;CH1&amp;"'!AS20")</f>
        <v>5</v>
      </c>
      <c r="CK19" s="13" t="str">
        <f ca="1">INDIRECT("'"&amp;CH1&amp;"'!AT20")</f>
        <v>ng/L</v>
      </c>
      <c r="CL19" s="13">
        <f ca="1">INDIRECT("'"&amp;CH1&amp;"'!AU20")</f>
        <v>5</v>
      </c>
      <c r="CM19" s="13" t="str">
        <f ca="1">INDIRECT("'"&amp;CH1&amp;"'!AV20")</f>
        <v>ng/L</v>
      </c>
      <c r="CN19" s="3">
        <f ca="1">INDIRECT("'"&amp;CN1&amp;"'!AQ20")</f>
        <v>5</v>
      </c>
      <c r="CO19" s="3" t="str">
        <f ca="1">INDIRECT("'"&amp;CN1&amp;"'!AR20")</f>
        <v>ng/L</v>
      </c>
      <c r="CP19" s="3">
        <f ca="1">INDIRECT("'"&amp;CN1&amp;"'!AS20")</f>
        <v>5</v>
      </c>
      <c r="CQ19" s="3" t="str">
        <f ca="1">INDIRECT("'"&amp;CN1&amp;"'!AT20")</f>
        <v>ng/L</v>
      </c>
      <c r="CR19" s="3">
        <f ca="1">INDIRECT("'"&amp;CN1&amp;"'!AU20")</f>
        <v>5</v>
      </c>
      <c r="CS19" s="3" t="str">
        <f ca="1">INDIRECT("'"&amp;CN1&amp;"'!AV20")</f>
        <v>ng/L</v>
      </c>
      <c r="CT19" s="13">
        <f ca="1">INDIRECT("'"&amp;CT1&amp;"'!AQ20")</f>
        <v>5</v>
      </c>
      <c r="CU19" s="13" t="str">
        <f ca="1">INDIRECT("'"&amp;CT1&amp;"'!AR20")</f>
        <v>ng/L</v>
      </c>
      <c r="CV19" s="13">
        <f ca="1">INDIRECT("'"&amp;CT1&amp;"'!AS20")</f>
        <v>5</v>
      </c>
      <c r="CW19" s="13" t="str">
        <f ca="1">INDIRECT("'"&amp;CT1&amp;"'!AT20")</f>
        <v>ng/L</v>
      </c>
      <c r="CX19" s="13">
        <f ca="1">INDIRECT("'"&amp;CT1&amp;"'!AU20")</f>
        <v>5</v>
      </c>
      <c r="CY19" s="13" t="str">
        <f ca="1">INDIRECT("'"&amp;CT1&amp;"'!AV20")</f>
        <v>ng/L</v>
      </c>
      <c r="CZ19" s="3"/>
      <c r="DA19" s="3"/>
      <c r="DB19" s="3"/>
      <c r="DC19" s="3"/>
      <c r="DD19" s="3"/>
      <c r="DE19" s="3"/>
      <c r="DF19" s="7">
        <f t="shared" ca="1" si="0"/>
        <v>45.941176470588232</v>
      </c>
      <c r="DG19" s="15" t="s">
        <v>33</v>
      </c>
      <c r="DH19" s="7">
        <f t="shared" ca="1" si="1"/>
        <v>45.705882352941174</v>
      </c>
      <c r="DI19" s="15" t="s">
        <v>33</v>
      </c>
      <c r="DJ19" s="7">
        <f t="shared" ca="1" si="2"/>
        <v>46.588235294117645</v>
      </c>
      <c r="DK19" s="15" t="s">
        <v>33</v>
      </c>
    </row>
    <row r="20" spans="1:115" x14ac:dyDescent="0.2">
      <c r="A20" s="3" t="s">
        <v>233</v>
      </c>
      <c r="B20" s="13">
        <f ca="1">INDIRECT("'"&amp;B1&amp;"'!AQ21")</f>
        <v>200</v>
      </c>
      <c r="C20" s="13" t="str">
        <f ca="1">INDIRECT("'"&amp;B1&amp;"'!AR21")</f>
        <v>ng/L</v>
      </c>
      <c r="D20" s="13">
        <f ca="1">INDIRECT("'"&amp;B1&amp;"'!AS21")</f>
        <v>160</v>
      </c>
      <c r="E20" s="13" t="str">
        <f ca="1">INDIRECT("'"&amp;B1&amp;"'!AT21")</f>
        <v>ng/L</v>
      </c>
      <c r="F20" s="13">
        <f ca="1">INDIRECT("'"&amp;B1&amp;"'!AU21")</f>
        <v>130</v>
      </c>
      <c r="G20" s="13" t="str">
        <f ca="1">INDIRECT("'"&amp;B1&amp;"'!AV21")</f>
        <v>ng/L</v>
      </c>
      <c r="H20" s="3">
        <f ca="1">INDIRECT("'"&amp;H1&amp;"'!AQ21")</f>
        <v>320</v>
      </c>
      <c r="I20" s="3" t="str">
        <f ca="1">INDIRECT("'"&amp;H1&amp;"'!AR21")</f>
        <v>ng/L</v>
      </c>
      <c r="J20" s="3">
        <f ca="1">INDIRECT("'"&amp;H1&amp;"'!AS21")</f>
        <v>140</v>
      </c>
      <c r="K20" s="3" t="str">
        <f ca="1">INDIRECT("'"&amp;H1&amp;"'!AT21")</f>
        <v>ng/L</v>
      </c>
      <c r="L20" s="3">
        <f ca="1">INDIRECT("'"&amp;H1&amp;"'!AU21")</f>
        <v>110</v>
      </c>
      <c r="M20" s="3" t="str">
        <f ca="1">INDIRECT("'"&amp;H1&amp;"'!AV21")</f>
        <v>ng/L</v>
      </c>
      <c r="N20" s="13">
        <f ca="1">INDIRECT("'"&amp;N1&amp;"'!AQ21")</f>
        <v>200</v>
      </c>
      <c r="O20" s="13" t="str">
        <f ca="1">INDIRECT("'"&amp;N1&amp;"'!AR21")</f>
        <v>ng/L</v>
      </c>
      <c r="P20" s="13">
        <f ca="1">INDIRECT("'"&amp;N1&amp;"'!AS21")</f>
        <v>160</v>
      </c>
      <c r="Q20" s="13" t="str">
        <f ca="1">INDIRECT("'"&amp;N1&amp;"'!AT21")</f>
        <v>ng/L</v>
      </c>
      <c r="R20" s="13">
        <f ca="1">INDIRECT("'"&amp;N1&amp;"'!AU21")</f>
        <v>170</v>
      </c>
      <c r="S20" s="13" t="str">
        <f ca="1">INDIRECT("'"&amp;N1&amp;"'!AV21")</f>
        <v>ng/L</v>
      </c>
      <c r="T20" s="3">
        <f ca="1">INDIRECT("'"&amp;T1&amp;"'!AQ21")</f>
        <v>170</v>
      </c>
      <c r="U20" s="3" t="str">
        <f ca="1">INDIRECT("'"&amp;T1&amp;"'!AR21")</f>
        <v>ng/L</v>
      </c>
      <c r="V20" s="3">
        <f ca="1">INDIRECT("'"&amp;T1&amp;"'!AS21")</f>
        <v>150</v>
      </c>
      <c r="W20" s="3" t="str">
        <f ca="1">INDIRECT("'"&amp;T1&amp;"'!AT21")</f>
        <v>ng/L</v>
      </c>
      <c r="X20" s="3">
        <f ca="1">INDIRECT("'"&amp;T1&amp;"'!AU21")</f>
        <v>120</v>
      </c>
      <c r="Y20" s="3" t="str">
        <f ca="1">INDIRECT("'"&amp;T1&amp;"'!AV21")</f>
        <v>ng/L</v>
      </c>
      <c r="Z20" s="15">
        <f ca="1">INDIRECT("'"&amp;Z1&amp;"'!AQ21")</f>
        <v>170</v>
      </c>
      <c r="AA20" s="15" t="str">
        <f ca="1">INDIRECT("'"&amp;Z1&amp;"'!AR21")</f>
        <v>ng/L</v>
      </c>
      <c r="AB20" s="15">
        <f ca="1">INDIRECT("'"&amp;Z1&amp;"'!AS21")</f>
        <v>170</v>
      </c>
      <c r="AC20" s="15" t="str">
        <f ca="1">INDIRECT("'"&amp;Z1&amp;"'!AT21")</f>
        <v>ng/L</v>
      </c>
      <c r="AD20" s="15">
        <f ca="1">INDIRECT("'"&amp;Z1&amp;"'!AU21")</f>
        <v>150</v>
      </c>
      <c r="AE20" s="15" t="str">
        <f ca="1">INDIRECT("'"&amp;Z1&amp;"'!AV21")</f>
        <v>ng/L</v>
      </c>
      <c r="AF20" s="3">
        <f ca="1">INDIRECT("'"&amp;AF1&amp;"'!AQ21")</f>
        <v>110</v>
      </c>
      <c r="AG20" s="3" t="str">
        <f ca="1">INDIRECT("'"&amp;AF1&amp;"'!AR21")</f>
        <v>ng/L</v>
      </c>
      <c r="AH20" s="3">
        <f ca="1">INDIRECT("'"&amp;AF1&amp;"'!AS21")</f>
        <v>99</v>
      </c>
      <c r="AI20" s="3" t="str">
        <f ca="1">INDIRECT("'"&amp;AF1&amp;"'!AT21")</f>
        <v>ng/L</v>
      </c>
      <c r="AJ20" s="3">
        <f ca="1">INDIRECT("'"&amp;AF1&amp;"'!AU21")</f>
        <v>94</v>
      </c>
      <c r="AK20" s="3" t="str">
        <f ca="1">INDIRECT("'"&amp;AF1&amp;"'!AV21")</f>
        <v>ng/L</v>
      </c>
      <c r="AL20" s="13">
        <f ca="1">INDIRECT("'"&amp;AL1&amp;"'!AQ21")</f>
        <v>98</v>
      </c>
      <c r="AM20" s="13" t="str">
        <f ca="1">INDIRECT("'"&amp;AL1&amp;"'!AR21")</f>
        <v>ng/L</v>
      </c>
      <c r="AN20" s="13">
        <f ca="1">INDIRECT("'"&amp;AL1&amp;"'!AS21")</f>
        <v>120</v>
      </c>
      <c r="AO20" s="13" t="str">
        <f ca="1">INDIRECT("'"&amp;AL1&amp;"'!AT21")</f>
        <v>ng/L</v>
      </c>
      <c r="AP20" s="13">
        <f ca="1">INDIRECT("'"&amp;AL1&amp;"'!AU21")</f>
        <v>66</v>
      </c>
      <c r="AQ20" s="13" t="str">
        <f ca="1">INDIRECT("'"&amp;AL1&amp;"'!AV21")</f>
        <v>ng/L</v>
      </c>
      <c r="AR20" s="3">
        <f ca="1">INDIRECT("'"&amp;AR1&amp;"'!AQ21")</f>
        <v>94</v>
      </c>
      <c r="AS20" s="3" t="str">
        <f ca="1">INDIRECT("'"&amp;AR1&amp;"'!AR21")</f>
        <v>ng/L</v>
      </c>
      <c r="AT20" s="3">
        <f ca="1">INDIRECT("'"&amp;AR1&amp;"'!AS21")</f>
        <v>120</v>
      </c>
      <c r="AU20" s="3" t="str">
        <f ca="1">INDIRECT("'"&amp;AR1&amp;"'!AT21")</f>
        <v>ng/L</v>
      </c>
      <c r="AV20" s="3">
        <f ca="1">INDIRECT("'"&amp;AR1&amp;"'!AU21")</f>
        <v>64</v>
      </c>
      <c r="AW20" s="3" t="str">
        <f ca="1">INDIRECT("'"&amp;AR1&amp;"'!AV21")</f>
        <v>ng/L</v>
      </c>
      <c r="AX20" s="13">
        <f ca="1">INDIRECT("'"&amp;AX1&amp;"'!AQ21")</f>
        <v>72</v>
      </c>
      <c r="AY20" s="13" t="str">
        <f ca="1">INDIRECT("'"&amp;AX1&amp;"'!AR21")</f>
        <v>ng/L</v>
      </c>
      <c r="AZ20" s="13">
        <f ca="1">INDIRECT("'"&amp;AX1&amp;"'!AS21")</f>
        <v>110</v>
      </c>
      <c r="BA20" s="13" t="str">
        <f ca="1">INDIRECT("'"&amp;AX1&amp;"'!AT21")</f>
        <v>ng/L</v>
      </c>
      <c r="BB20" s="13">
        <f ca="1">INDIRECT("'"&amp;AX1&amp;"'!AU21")</f>
        <v>75</v>
      </c>
      <c r="BC20" s="13" t="str">
        <f ca="1">INDIRECT("'"&amp;AX1&amp;"'!AV21")</f>
        <v>ng/L</v>
      </c>
      <c r="BD20" s="3">
        <f ca="1">INDIRECT("'"&amp;BD1&amp;"'!AQ21")</f>
        <v>42</v>
      </c>
      <c r="BE20" s="3" t="str">
        <f ca="1">INDIRECT("'"&amp;BD1&amp;"'!AR21")</f>
        <v>ng/L</v>
      </c>
      <c r="BF20" s="3">
        <f ca="1">INDIRECT("'"&amp;BD1&amp;"'!AS21")</f>
        <v>62</v>
      </c>
      <c r="BG20" s="3" t="str">
        <f ca="1">INDIRECT("'"&amp;BD1&amp;"'!AT21")</f>
        <v>ng/L</v>
      </c>
      <c r="BH20" s="3">
        <f ca="1">INDIRECT("'"&amp;BD1&amp;"'!AU21")</f>
        <v>54</v>
      </c>
      <c r="BI20" s="3" t="str">
        <f ca="1">INDIRECT("'"&amp;BD1&amp;"'!AV21")</f>
        <v>ng/L</v>
      </c>
      <c r="BJ20" s="13">
        <f ca="1">INDIRECT("'"&amp;BJ1&amp;"'!AQ21")</f>
        <v>10</v>
      </c>
      <c r="BK20" s="13" t="str">
        <f ca="1">INDIRECT("'"&amp;BJ1&amp;"'!AR21")</f>
        <v>ng/L</v>
      </c>
      <c r="BL20" s="13">
        <f ca="1">INDIRECT("'"&amp;BJ1&amp;"'!AS21")</f>
        <v>10</v>
      </c>
      <c r="BM20" s="13" t="str">
        <f ca="1">INDIRECT("'"&amp;BJ1&amp;"'!AT21")</f>
        <v>ng/L</v>
      </c>
      <c r="BN20" s="13">
        <f ca="1">INDIRECT("'"&amp;BJ1&amp;"'!AU21")</f>
        <v>10</v>
      </c>
      <c r="BO20" s="13" t="str">
        <f ca="1">INDIRECT("'"&amp;BJ1&amp;"'!AV21")</f>
        <v>ng/L</v>
      </c>
      <c r="BP20" s="3">
        <f ca="1">INDIRECT("'"&amp;BP1&amp;"'!AQ21")</f>
        <v>97</v>
      </c>
      <c r="BQ20" s="3" t="str">
        <f ca="1">INDIRECT("'"&amp;BP1&amp;"'!AR21")</f>
        <v>ng/L</v>
      </c>
      <c r="BR20" s="3">
        <f ca="1">INDIRECT("'"&amp;BP1&amp;"'!AS21")</f>
        <v>120</v>
      </c>
      <c r="BS20" s="3" t="str">
        <f ca="1">INDIRECT("'"&amp;BP1&amp;"'!AT21")</f>
        <v>ng/L</v>
      </c>
      <c r="BT20" s="3">
        <f ca="1">INDIRECT("'"&amp;BP1&amp;"'!AU21")</f>
        <v>10</v>
      </c>
      <c r="BU20" s="3" t="str">
        <f ca="1">INDIRECT("'"&amp;BP1&amp;"'!AV21")</f>
        <v>ng/L</v>
      </c>
      <c r="BV20" s="13">
        <f ca="1">INDIRECT("'"&amp;BV1&amp;"'!AQ21")</f>
        <v>150</v>
      </c>
      <c r="BW20" s="13" t="str">
        <f ca="1">INDIRECT("'"&amp;BV1&amp;"'!AR21")</f>
        <v>ng/L</v>
      </c>
      <c r="BX20" s="13">
        <f ca="1">INDIRECT("'"&amp;BV1&amp;"'!AS21")</f>
        <v>140</v>
      </c>
      <c r="BY20" s="13" t="str">
        <f ca="1">INDIRECT("'"&amp;BV1&amp;"'!AT21")</f>
        <v>ng/L</v>
      </c>
      <c r="BZ20" s="13">
        <f ca="1">INDIRECT("'"&amp;BV1&amp;"'!AU21")</f>
        <v>120</v>
      </c>
      <c r="CA20" s="13" t="str">
        <f ca="1">INDIRECT("'"&amp;BV1&amp;"'!AV21")</f>
        <v>ng/L</v>
      </c>
      <c r="CB20" s="3">
        <f ca="1">INDIRECT("'"&amp;CB1&amp;"'!AQ21")</f>
        <v>10</v>
      </c>
      <c r="CC20" s="3" t="str">
        <f ca="1">INDIRECT("'"&amp;CB1&amp;"'!AR21")</f>
        <v>ng/L</v>
      </c>
      <c r="CD20" s="3">
        <f ca="1">INDIRECT("'"&amp;CB1&amp;"'!AS21")</f>
        <v>110</v>
      </c>
      <c r="CE20" s="3" t="str">
        <f ca="1">INDIRECT("'"&amp;CB1&amp;"'!AT21")</f>
        <v>ng/L</v>
      </c>
      <c r="CF20" s="3">
        <f ca="1">INDIRECT("'"&amp;CB1&amp;"'!AU21")</f>
        <v>86</v>
      </c>
      <c r="CG20" s="3" t="str">
        <f ca="1">INDIRECT("'"&amp;CB1&amp;"'!AV21")</f>
        <v>ng/L</v>
      </c>
      <c r="CH20" s="13">
        <f ca="1">INDIRECT("'"&amp;CH1&amp;"'!AQ21")</f>
        <v>150</v>
      </c>
      <c r="CI20" s="13" t="str">
        <f ca="1">INDIRECT("'"&amp;CH1&amp;"'!AR21")</f>
        <v>ng/L</v>
      </c>
      <c r="CJ20" s="13">
        <f ca="1">INDIRECT("'"&amp;CH1&amp;"'!AS21")</f>
        <v>120</v>
      </c>
      <c r="CK20" s="13" t="str">
        <f ca="1">INDIRECT("'"&amp;CH1&amp;"'!AT21")</f>
        <v>ng/L</v>
      </c>
      <c r="CL20" s="13">
        <f ca="1">INDIRECT("'"&amp;CH1&amp;"'!AU21")</f>
        <v>83</v>
      </c>
      <c r="CM20" s="13" t="str">
        <f ca="1">INDIRECT("'"&amp;CH1&amp;"'!AV21")</f>
        <v>ng/L</v>
      </c>
      <c r="CN20" s="3">
        <f ca="1">INDIRECT("'"&amp;CN1&amp;"'!AQ21")</f>
        <v>10</v>
      </c>
      <c r="CO20" s="3" t="str">
        <f ca="1">INDIRECT("'"&amp;CN1&amp;"'!AR21")</f>
        <v>ng/L</v>
      </c>
      <c r="CP20" s="3">
        <f ca="1">INDIRECT("'"&amp;CN1&amp;"'!AS21")</f>
        <v>10</v>
      </c>
      <c r="CQ20" s="3" t="str">
        <f ca="1">INDIRECT("'"&amp;CN1&amp;"'!AT21")</f>
        <v>ng/L</v>
      </c>
      <c r="CR20" s="3">
        <f ca="1">INDIRECT("'"&amp;CN1&amp;"'!AU21")</f>
        <v>10</v>
      </c>
      <c r="CS20" s="3" t="str">
        <f ca="1">INDIRECT("'"&amp;CN1&amp;"'!AV21")</f>
        <v>ng/L</v>
      </c>
      <c r="CT20" s="13">
        <f ca="1">INDIRECT("'"&amp;CT1&amp;"'!AQ21")</f>
        <v>160</v>
      </c>
      <c r="CU20" s="13" t="str">
        <f ca="1">INDIRECT("'"&amp;CT1&amp;"'!AR21")</f>
        <v>ng/L</v>
      </c>
      <c r="CV20" s="13">
        <f ca="1">INDIRECT("'"&amp;CT1&amp;"'!AS21")</f>
        <v>10</v>
      </c>
      <c r="CW20" s="13" t="str">
        <f ca="1">INDIRECT("'"&amp;CT1&amp;"'!AT21")</f>
        <v>ng/L</v>
      </c>
      <c r="CX20" s="13">
        <f ca="1">INDIRECT("'"&amp;CT1&amp;"'!AU21")</f>
        <v>10</v>
      </c>
      <c r="CY20" s="13" t="str">
        <f ca="1">INDIRECT("'"&amp;CT1&amp;"'!AV21")</f>
        <v>ng/L</v>
      </c>
      <c r="CZ20" s="3"/>
      <c r="DA20" s="3"/>
      <c r="DB20" s="3"/>
      <c r="DC20" s="3"/>
      <c r="DD20" s="3"/>
      <c r="DE20" s="3"/>
      <c r="DF20" s="7">
        <f t="shared" ca="1" si="0"/>
        <v>121.35294117647059</v>
      </c>
      <c r="DG20" s="15" t="s">
        <v>33</v>
      </c>
      <c r="DH20" s="7">
        <f t="shared" ca="1" si="1"/>
        <v>106.52941176470588</v>
      </c>
      <c r="DI20" s="15" t="s">
        <v>33</v>
      </c>
      <c r="DJ20" s="7">
        <f t="shared" ca="1" si="2"/>
        <v>80.117647058823536</v>
      </c>
      <c r="DK20" s="15" t="s">
        <v>33</v>
      </c>
    </row>
    <row r="21" spans="1:115" x14ac:dyDescent="0.2">
      <c r="A21" s="3" t="s">
        <v>213</v>
      </c>
      <c r="B21" s="13">
        <f ca="1">INDIRECT("'"&amp;B1&amp;"'!AQ22")</f>
        <v>870</v>
      </c>
      <c r="C21" s="13" t="str">
        <f ca="1">INDIRECT("'"&amp;B1&amp;"'!AR22")</f>
        <v>ng/L</v>
      </c>
      <c r="D21" s="13">
        <f ca="1">INDIRECT("'"&amp;B1&amp;"'!AS22")</f>
        <v>860</v>
      </c>
      <c r="E21" s="13" t="str">
        <f ca="1">INDIRECT("'"&amp;B1&amp;"'!AT22")</f>
        <v>ng/L</v>
      </c>
      <c r="F21" s="13">
        <f ca="1">INDIRECT("'"&amp;B1&amp;"'!AU22")</f>
        <v>720</v>
      </c>
      <c r="G21" s="13" t="str">
        <f ca="1">INDIRECT("'"&amp;B1&amp;"'!AV22")</f>
        <v>ng/L</v>
      </c>
      <c r="H21" s="3">
        <f ca="1">INDIRECT("'"&amp;H1&amp;"'!AQ22")</f>
        <v>790</v>
      </c>
      <c r="I21" s="3" t="str">
        <f ca="1">INDIRECT("'"&amp;H1&amp;"'!AR22")</f>
        <v>ng/L</v>
      </c>
      <c r="J21" s="3">
        <f ca="1">INDIRECT("'"&amp;H1&amp;"'!AS22")</f>
        <v>860</v>
      </c>
      <c r="K21" s="3" t="str">
        <f ca="1">INDIRECT("'"&amp;H1&amp;"'!AT22")</f>
        <v>ng/L</v>
      </c>
      <c r="L21" s="3">
        <f ca="1">INDIRECT("'"&amp;H1&amp;"'!AU22")</f>
        <v>620</v>
      </c>
      <c r="M21" s="3" t="str">
        <f ca="1">INDIRECT("'"&amp;H1&amp;"'!AV22")</f>
        <v>ng/L</v>
      </c>
      <c r="N21" s="13">
        <f ca="1">INDIRECT("'"&amp;N1&amp;"'!AQ22")</f>
        <v>970</v>
      </c>
      <c r="O21" s="13" t="str">
        <f ca="1">INDIRECT("'"&amp;N1&amp;"'!AR22")</f>
        <v>ng/L</v>
      </c>
      <c r="P21" s="13">
        <f ca="1">INDIRECT("'"&amp;N1&amp;"'!AS22")</f>
        <v>730</v>
      </c>
      <c r="Q21" s="13" t="str">
        <f ca="1">INDIRECT("'"&amp;N1&amp;"'!AT22")</f>
        <v>ng/L</v>
      </c>
      <c r="R21" s="13">
        <f ca="1">INDIRECT("'"&amp;N1&amp;"'!AU22")</f>
        <v>680</v>
      </c>
      <c r="S21" s="13" t="str">
        <f ca="1">INDIRECT("'"&amp;N1&amp;"'!AV22")</f>
        <v>ng/L</v>
      </c>
      <c r="T21" s="3">
        <f ca="1">INDIRECT("'"&amp;T1&amp;"'!AQ22")</f>
        <v>800</v>
      </c>
      <c r="U21" s="3" t="str">
        <f ca="1">INDIRECT("'"&amp;T1&amp;"'!AR22")</f>
        <v>ng/L</v>
      </c>
      <c r="V21" s="3">
        <f ca="1">INDIRECT("'"&amp;T1&amp;"'!AS22")</f>
        <v>740</v>
      </c>
      <c r="W21" s="3" t="str">
        <f ca="1">INDIRECT("'"&amp;T1&amp;"'!AT22")</f>
        <v>ng/L</v>
      </c>
      <c r="X21" s="3">
        <f ca="1">INDIRECT("'"&amp;T1&amp;"'!AU22")</f>
        <v>600</v>
      </c>
      <c r="Y21" s="3" t="str">
        <f ca="1">INDIRECT("'"&amp;T1&amp;"'!AV22")</f>
        <v>ng/L</v>
      </c>
      <c r="Z21" s="15">
        <f ca="1">INDIRECT("'"&amp;Z1&amp;"'!AQ22")</f>
        <v>580</v>
      </c>
      <c r="AA21" s="15" t="str">
        <f ca="1">INDIRECT("'"&amp;Z1&amp;"'!AR22")</f>
        <v>ng/L</v>
      </c>
      <c r="AB21" s="15">
        <f ca="1">INDIRECT("'"&amp;Z1&amp;"'!AS22")</f>
        <v>750</v>
      </c>
      <c r="AC21" s="15" t="str">
        <f ca="1">INDIRECT("'"&amp;Z1&amp;"'!AT22")</f>
        <v>ng/L</v>
      </c>
      <c r="AD21" s="15">
        <f ca="1">INDIRECT("'"&amp;Z1&amp;"'!AU22")</f>
        <v>610</v>
      </c>
      <c r="AE21" s="15" t="str">
        <f ca="1">INDIRECT("'"&amp;Z1&amp;"'!AV22")</f>
        <v>ng/L</v>
      </c>
      <c r="AF21" s="3">
        <f ca="1">INDIRECT("'"&amp;AF1&amp;"'!AQ22")</f>
        <v>840</v>
      </c>
      <c r="AG21" s="3" t="str">
        <f ca="1">INDIRECT("'"&amp;AF1&amp;"'!AR22")</f>
        <v>ng/L</v>
      </c>
      <c r="AH21" s="3">
        <f ca="1">INDIRECT("'"&amp;AF1&amp;"'!AS22")</f>
        <v>810</v>
      </c>
      <c r="AI21" s="3" t="str">
        <f ca="1">INDIRECT("'"&amp;AF1&amp;"'!AT22")</f>
        <v>ng/L</v>
      </c>
      <c r="AJ21" s="3">
        <f ca="1">INDIRECT("'"&amp;AF1&amp;"'!AU22")</f>
        <v>520</v>
      </c>
      <c r="AK21" s="3" t="str">
        <f ca="1">INDIRECT("'"&amp;AF1&amp;"'!AV22")</f>
        <v>ng/L</v>
      </c>
      <c r="AL21" s="13">
        <f ca="1">INDIRECT("'"&amp;AL1&amp;"'!AQ22")</f>
        <v>480</v>
      </c>
      <c r="AM21" s="13" t="str">
        <f ca="1">INDIRECT("'"&amp;AL1&amp;"'!AR22")</f>
        <v>ng/L</v>
      </c>
      <c r="AN21" s="13">
        <f ca="1">INDIRECT("'"&amp;AL1&amp;"'!AS22")</f>
        <v>510</v>
      </c>
      <c r="AO21" s="13" t="str">
        <f ca="1">INDIRECT("'"&amp;AL1&amp;"'!AT22")</f>
        <v>ng/L</v>
      </c>
      <c r="AP21" s="13">
        <f ca="1">INDIRECT("'"&amp;AL1&amp;"'!AU22")</f>
        <v>280</v>
      </c>
      <c r="AQ21" s="13" t="str">
        <f ca="1">INDIRECT("'"&amp;AL1&amp;"'!AV22")</f>
        <v>ng/L</v>
      </c>
      <c r="AR21" s="3">
        <f ca="1">INDIRECT("'"&amp;AR1&amp;"'!AQ22")</f>
        <v>560</v>
      </c>
      <c r="AS21" s="3" t="str">
        <f ca="1">INDIRECT("'"&amp;AR1&amp;"'!AR22")</f>
        <v>ng/L</v>
      </c>
      <c r="AT21" s="3">
        <f ca="1">INDIRECT("'"&amp;AR1&amp;"'!AS22")</f>
        <v>580</v>
      </c>
      <c r="AU21" s="3" t="str">
        <f ca="1">INDIRECT("'"&amp;AR1&amp;"'!AT22")</f>
        <v>ng/L</v>
      </c>
      <c r="AV21" s="3">
        <f ca="1">INDIRECT("'"&amp;AR1&amp;"'!AU22")</f>
        <v>270</v>
      </c>
      <c r="AW21" s="3" t="str">
        <f ca="1">INDIRECT("'"&amp;AR1&amp;"'!AV22")</f>
        <v>ng/L</v>
      </c>
      <c r="AX21" s="13">
        <f ca="1">INDIRECT("'"&amp;AX1&amp;"'!AQ22")</f>
        <v>570</v>
      </c>
      <c r="AY21" s="13" t="str">
        <f ca="1">INDIRECT("'"&amp;AX1&amp;"'!AR22")</f>
        <v>ng/L</v>
      </c>
      <c r="AZ21" s="13">
        <f ca="1">INDIRECT("'"&amp;AX1&amp;"'!AS22")</f>
        <v>550</v>
      </c>
      <c r="BA21" s="13" t="str">
        <f ca="1">INDIRECT("'"&amp;AX1&amp;"'!AT22")</f>
        <v>ng/L</v>
      </c>
      <c r="BB21" s="13">
        <f ca="1">INDIRECT("'"&amp;AX1&amp;"'!AU22")</f>
        <v>290</v>
      </c>
      <c r="BC21" s="13" t="str">
        <f ca="1">INDIRECT("'"&amp;AX1&amp;"'!AV22")</f>
        <v>ng/L</v>
      </c>
      <c r="BD21" s="3">
        <f ca="1">INDIRECT("'"&amp;BD1&amp;"'!AQ22")</f>
        <v>490</v>
      </c>
      <c r="BE21" s="3" t="str">
        <f ca="1">INDIRECT("'"&amp;BD1&amp;"'!AR22")</f>
        <v>ng/L</v>
      </c>
      <c r="BF21" s="3">
        <f ca="1">INDIRECT("'"&amp;BD1&amp;"'!AS22")</f>
        <v>600</v>
      </c>
      <c r="BG21" s="3" t="str">
        <f ca="1">INDIRECT("'"&amp;BD1&amp;"'!AT22")</f>
        <v>ng/L</v>
      </c>
      <c r="BH21" s="3">
        <f ca="1">INDIRECT("'"&amp;BD1&amp;"'!AU22")</f>
        <v>420</v>
      </c>
      <c r="BI21" s="3" t="str">
        <f ca="1">INDIRECT("'"&amp;BD1&amp;"'!AV22")</f>
        <v>ng/L</v>
      </c>
      <c r="BJ21" s="13">
        <f ca="1">INDIRECT("'"&amp;BJ1&amp;"'!AQ22")</f>
        <v>270</v>
      </c>
      <c r="BK21" s="13" t="str">
        <f ca="1">INDIRECT("'"&amp;BJ1&amp;"'!AR22")</f>
        <v>ng/L</v>
      </c>
      <c r="BL21" s="13">
        <f ca="1">INDIRECT("'"&amp;BJ1&amp;"'!AS22")</f>
        <v>300</v>
      </c>
      <c r="BM21" s="13" t="str">
        <f ca="1">INDIRECT("'"&amp;BJ1&amp;"'!AT22")</f>
        <v>ng/L</v>
      </c>
      <c r="BN21" s="13">
        <f ca="1">INDIRECT("'"&amp;BJ1&amp;"'!AU22")</f>
        <v>10</v>
      </c>
      <c r="BO21" s="13" t="str">
        <f ca="1">INDIRECT("'"&amp;BJ1&amp;"'!AV22")</f>
        <v>ng/L</v>
      </c>
      <c r="BP21" s="3">
        <f ca="1">INDIRECT("'"&amp;BP1&amp;"'!AQ22")</f>
        <v>240</v>
      </c>
      <c r="BQ21" s="3" t="str">
        <f ca="1">INDIRECT("'"&amp;BP1&amp;"'!AR22")</f>
        <v>ng/L</v>
      </c>
      <c r="BR21" s="3">
        <f ca="1">INDIRECT("'"&amp;BP1&amp;"'!AS22")</f>
        <v>280</v>
      </c>
      <c r="BS21" s="3" t="str">
        <f ca="1">INDIRECT("'"&amp;BP1&amp;"'!AT22")</f>
        <v>ng/L</v>
      </c>
      <c r="BT21" s="3">
        <f ca="1">INDIRECT("'"&amp;BP1&amp;"'!AU22")</f>
        <v>10</v>
      </c>
      <c r="BU21" s="3" t="str">
        <f ca="1">INDIRECT("'"&amp;BP1&amp;"'!AV22")</f>
        <v>ng/L</v>
      </c>
      <c r="BV21" s="13">
        <f ca="1">INDIRECT("'"&amp;BV1&amp;"'!AQ22")</f>
        <v>280</v>
      </c>
      <c r="BW21" s="13" t="str">
        <f ca="1">INDIRECT("'"&amp;BV1&amp;"'!AR22")</f>
        <v>ng/L</v>
      </c>
      <c r="BX21" s="13">
        <f ca="1">INDIRECT("'"&amp;BV1&amp;"'!AS22")</f>
        <v>270</v>
      </c>
      <c r="BY21" s="13" t="str">
        <f ca="1">INDIRECT("'"&amp;BV1&amp;"'!AT22")</f>
        <v>ng/L</v>
      </c>
      <c r="BZ21" s="13">
        <f ca="1">INDIRECT("'"&amp;BV1&amp;"'!AU22")</f>
        <v>180</v>
      </c>
      <c r="CA21" s="13" t="str">
        <f ca="1">INDIRECT("'"&amp;BV1&amp;"'!AV22")</f>
        <v>ng/L</v>
      </c>
      <c r="CB21" s="3">
        <f ca="1">INDIRECT("'"&amp;CB1&amp;"'!AQ22")</f>
        <v>250</v>
      </c>
      <c r="CC21" s="3" t="str">
        <f ca="1">INDIRECT("'"&amp;CB1&amp;"'!AR22")</f>
        <v>ng/L</v>
      </c>
      <c r="CD21" s="3">
        <f ca="1">INDIRECT("'"&amp;CB1&amp;"'!AS22")</f>
        <v>270</v>
      </c>
      <c r="CE21" s="3" t="str">
        <f ca="1">INDIRECT("'"&amp;CB1&amp;"'!AT22")</f>
        <v>ng/L</v>
      </c>
      <c r="CF21" s="3">
        <f ca="1">INDIRECT("'"&amp;CB1&amp;"'!AU22")</f>
        <v>10</v>
      </c>
      <c r="CG21" s="3" t="str">
        <f ca="1">INDIRECT("'"&amp;CB1&amp;"'!AV22")</f>
        <v>ng/L</v>
      </c>
      <c r="CH21" s="13">
        <f ca="1">INDIRECT("'"&amp;CH1&amp;"'!AQ22")</f>
        <v>300</v>
      </c>
      <c r="CI21" s="13" t="str">
        <f ca="1">INDIRECT("'"&amp;CH1&amp;"'!AR22")</f>
        <v>ng/L</v>
      </c>
      <c r="CJ21" s="13">
        <f ca="1">INDIRECT("'"&amp;CH1&amp;"'!AS22")</f>
        <v>10</v>
      </c>
      <c r="CK21" s="13" t="str">
        <f ca="1">INDIRECT("'"&amp;CH1&amp;"'!AT22")</f>
        <v>ng/L</v>
      </c>
      <c r="CL21" s="13">
        <f ca="1">INDIRECT("'"&amp;CH1&amp;"'!AU22")</f>
        <v>200</v>
      </c>
      <c r="CM21" s="13" t="str">
        <f ca="1">INDIRECT("'"&amp;CH1&amp;"'!AV22")</f>
        <v>ng/L</v>
      </c>
      <c r="CN21" s="3">
        <f ca="1">INDIRECT("'"&amp;CN1&amp;"'!AQ22")</f>
        <v>140</v>
      </c>
      <c r="CO21" s="3" t="str">
        <f ca="1">INDIRECT("'"&amp;CN1&amp;"'!AR22")</f>
        <v>ng/L</v>
      </c>
      <c r="CP21" s="3">
        <f ca="1">INDIRECT("'"&amp;CN1&amp;"'!AS22")</f>
        <v>250</v>
      </c>
      <c r="CQ21" s="3" t="str">
        <f ca="1">INDIRECT("'"&amp;CN1&amp;"'!AT22")</f>
        <v>ng/L</v>
      </c>
      <c r="CR21" s="3">
        <f ca="1">INDIRECT("'"&amp;CN1&amp;"'!AU22")</f>
        <v>210</v>
      </c>
      <c r="CS21" s="3" t="str">
        <f ca="1">INDIRECT("'"&amp;CN1&amp;"'!AV22")</f>
        <v>ng/L</v>
      </c>
      <c r="CT21" s="13">
        <f ca="1">INDIRECT("'"&amp;CT1&amp;"'!AQ22")</f>
        <v>250</v>
      </c>
      <c r="CU21" s="13" t="str">
        <f ca="1">INDIRECT("'"&amp;CT1&amp;"'!AR22")</f>
        <v>ng/L</v>
      </c>
      <c r="CV21" s="13">
        <f ca="1">INDIRECT("'"&amp;CT1&amp;"'!AS22")</f>
        <v>10</v>
      </c>
      <c r="CW21" s="13" t="str">
        <f ca="1">INDIRECT("'"&amp;CT1&amp;"'!AT22")</f>
        <v>ng/L</v>
      </c>
      <c r="CX21" s="13">
        <f ca="1">INDIRECT("'"&amp;CT1&amp;"'!AU22")</f>
        <v>230</v>
      </c>
      <c r="CY21" s="13" t="str">
        <f ca="1">INDIRECT("'"&amp;CT1&amp;"'!AV22")</f>
        <v>ng/L</v>
      </c>
      <c r="CZ21" s="3"/>
      <c r="DA21" s="3"/>
      <c r="DB21" s="3"/>
      <c r="DC21" s="3"/>
      <c r="DD21" s="3"/>
      <c r="DE21" s="3"/>
      <c r="DF21" s="7">
        <f t="shared" ca="1" si="0"/>
        <v>510.58823529411762</v>
      </c>
      <c r="DG21" s="15" t="s">
        <v>33</v>
      </c>
      <c r="DH21" s="7">
        <f t="shared" ca="1" si="1"/>
        <v>492.94117647058823</v>
      </c>
      <c r="DI21" s="15" t="s">
        <v>33</v>
      </c>
      <c r="DJ21" s="7">
        <f t="shared" ca="1" si="2"/>
        <v>344.70588235294116</v>
      </c>
      <c r="DK21" s="15" t="s">
        <v>33</v>
      </c>
    </row>
    <row r="22" spans="1:115" x14ac:dyDescent="0.2">
      <c r="A22" s="3" t="s">
        <v>62</v>
      </c>
      <c r="B22" s="13">
        <f ca="1">INDIRECT("'"&amp;B1&amp;"'!AQ23")</f>
        <v>1200</v>
      </c>
      <c r="C22" s="13" t="str">
        <f ca="1">INDIRECT("'"&amp;B1&amp;"'!AR23")</f>
        <v>ng/L</v>
      </c>
      <c r="D22" s="13">
        <f ca="1">INDIRECT("'"&amp;B1&amp;"'!AS23")</f>
        <v>1100</v>
      </c>
      <c r="E22" s="13" t="str">
        <f ca="1">INDIRECT("'"&amp;B1&amp;"'!AT23")</f>
        <v>ng/L</v>
      </c>
      <c r="F22" s="13">
        <f ca="1">INDIRECT("'"&amp;B1&amp;"'!AU23")</f>
        <v>1300</v>
      </c>
      <c r="G22" s="13" t="str">
        <f ca="1">INDIRECT("'"&amp;B1&amp;"'!AV23")</f>
        <v>ng/L</v>
      </c>
      <c r="H22" s="3">
        <f ca="1">INDIRECT("'"&amp;H1&amp;"'!AQ23")</f>
        <v>670</v>
      </c>
      <c r="I22" s="3" t="str">
        <f ca="1">INDIRECT("'"&amp;H1&amp;"'!AR23")</f>
        <v>ng/L</v>
      </c>
      <c r="J22" s="3">
        <f ca="1">INDIRECT("'"&amp;H1&amp;"'!AS23")</f>
        <v>690</v>
      </c>
      <c r="K22" s="3" t="str">
        <f ca="1">INDIRECT("'"&amp;H1&amp;"'!AT23")</f>
        <v>ng/L</v>
      </c>
      <c r="L22" s="3">
        <f ca="1">INDIRECT("'"&amp;H1&amp;"'!AU23")</f>
        <v>510</v>
      </c>
      <c r="M22" s="3" t="str">
        <f ca="1">INDIRECT("'"&amp;H1&amp;"'!AV23")</f>
        <v>ng/L</v>
      </c>
      <c r="N22" s="13">
        <f ca="1">INDIRECT("'"&amp;N1&amp;"'!AQ23")</f>
        <v>4300</v>
      </c>
      <c r="O22" s="13" t="str">
        <f ca="1">INDIRECT("'"&amp;N1&amp;"'!AR23")</f>
        <v>ng/L</v>
      </c>
      <c r="P22" s="13">
        <f ca="1">INDIRECT("'"&amp;N1&amp;"'!AS23")</f>
        <v>4600</v>
      </c>
      <c r="Q22" s="13" t="str">
        <f ca="1">INDIRECT("'"&amp;N1&amp;"'!AT23")</f>
        <v>ng/L</v>
      </c>
      <c r="R22" s="13">
        <f ca="1">INDIRECT("'"&amp;N1&amp;"'!AU23")</f>
        <v>2200</v>
      </c>
      <c r="S22" s="13" t="str">
        <f ca="1">INDIRECT("'"&amp;N1&amp;"'!AV23")</f>
        <v>ng/L</v>
      </c>
      <c r="T22" s="3">
        <f ca="1">INDIRECT("'"&amp;T1&amp;"'!AQ23")</f>
        <v>1100</v>
      </c>
      <c r="U22" s="3" t="str">
        <f ca="1">INDIRECT("'"&amp;T1&amp;"'!AR23")</f>
        <v>ng/L</v>
      </c>
      <c r="V22" s="3">
        <f ca="1">INDIRECT("'"&amp;T1&amp;"'!AS23")</f>
        <v>1300</v>
      </c>
      <c r="W22" s="3" t="str">
        <f ca="1">INDIRECT("'"&amp;T1&amp;"'!AT23")</f>
        <v>ng/L</v>
      </c>
      <c r="X22" s="3">
        <f ca="1">INDIRECT("'"&amp;T1&amp;"'!AU23")</f>
        <v>3100</v>
      </c>
      <c r="Y22" s="3" t="str">
        <f ca="1">INDIRECT("'"&amp;T1&amp;"'!AV23")</f>
        <v>ng/L</v>
      </c>
      <c r="Z22" s="15">
        <f ca="1">INDIRECT("'"&amp;Z1&amp;"'!AQ23")</f>
        <v>5</v>
      </c>
      <c r="AA22" s="15" t="str">
        <f ca="1">INDIRECT("'"&amp;Z1&amp;"'!AR23")</f>
        <v>ng/L</v>
      </c>
      <c r="AB22" s="15">
        <f ca="1">INDIRECT("'"&amp;Z1&amp;"'!AS23")</f>
        <v>5800</v>
      </c>
      <c r="AC22" s="15" t="str">
        <f ca="1">INDIRECT("'"&amp;Z1&amp;"'!AT23")</f>
        <v>ng/L</v>
      </c>
      <c r="AD22" s="15">
        <f ca="1">INDIRECT("'"&amp;Z1&amp;"'!AU23")</f>
        <v>1500</v>
      </c>
      <c r="AE22" s="15" t="str">
        <f ca="1">INDIRECT("'"&amp;Z1&amp;"'!AV23")</f>
        <v>ng/L</v>
      </c>
      <c r="AF22" s="3">
        <f ca="1">INDIRECT("'"&amp;AF1&amp;"'!AQ23")</f>
        <v>430</v>
      </c>
      <c r="AG22" s="3" t="str">
        <f ca="1">INDIRECT("'"&amp;AF1&amp;"'!AR23")</f>
        <v>ng/L</v>
      </c>
      <c r="AH22" s="3">
        <f ca="1">INDIRECT("'"&amp;AF1&amp;"'!AS23")</f>
        <v>230</v>
      </c>
      <c r="AI22" s="3" t="str">
        <f ca="1">INDIRECT("'"&amp;AF1&amp;"'!AT23")</f>
        <v>ng/L</v>
      </c>
      <c r="AJ22" s="3">
        <f ca="1">INDIRECT("'"&amp;AF1&amp;"'!AU23")</f>
        <v>160</v>
      </c>
      <c r="AK22" s="3" t="str">
        <f ca="1">INDIRECT("'"&amp;AF1&amp;"'!AV23")</f>
        <v>ng/L</v>
      </c>
      <c r="AL22" s="13">
        <f ca="1">INDIRECT("'"&amp;AL1&amp;"'!AQ23")</f>
        <v>2500</v>
      </c>
      <c r="AM22" s="13" t="str">
        <f ca="1">INDIRECT("'"&amp;AL1&amp;"'!AR23")</f>
        <v>ng/L</v>
      </c>
      <c r="AN22" s="13">
        <f ca="1">INDIRECT("'"&amp;AL1&amp;"'!AS23")</f>
        <v>1900</v>
      </c>
      <c r="AO22" s="13" t="str">
        <f ca="1">INDIRECT("'"&amp;AL1&amp;"'!AT23")</f>
        <v>ng/L</v>
      </c>
      <c r="AP22" s="13">
        <f ca="1">INDIRECT("'"&amp;AL1&amp;"'!AU23")</f>
        <v>2000</v>
      </c>
      <c r="AQ22" s="13" t="str">
        <f ca="1">INDIRECT("'"&amp;AL1&amp;"'!AV23")</f>
        <v>ng/L</v>
      </c>
      <c r="AR22" s="3">
        <f ca="1">INDIRECT("'"&amp;AR1&amp;"'!AQ23")</f>
        <v>1600</v>
      </c>
      <c r="AS22" s="3" t="str">
        <f ca="1">INDIRECT("'"&amp;AR1&amp;"'!AR23")</f>
        <v>ng/L</v>
      </c>
      <c r="AT22" s="3">
        <f ca="1">INDIRECT("'"&amp;AR1&amp;"'!AS23")</f>
        <v>2200</v>
      </c>
      <c r="AU22" s="3" t="str">
        <f ca="1">INDIRECT("'"&amp;AR1&amp;"'!AT23")</f>
        <v>ng/L</v>
      </c>
      <c r="AV22" s="3">
        <f ca="1">INDIRECT("'"&amp;AR1&amp;"'!AU23")</f>
        <v>1600</v>
      </c>
      <c r="AW22" s="3" t="str">
        <f ca="1">INDIRECT("'"&amp;AR1&amp;"'!AV23")</f>
        <v>ng/L</v>
      </c>
      <c r="AX22" s="13">
        <f ca="1">INDIRECT("'"&amp;AX1&amp;"'!AQ23")</f>
        <v>2500</v>
      </c>
      <c r="AY22" s="13" t="str">
        <f ca="1">INDIRECT("'"&amp;AX1&amp;"'!AR23")</f>
        <v>ng/L</v>
      </c>
      <c r="AZ22" s="13">
        <f ca="1">INDIRECT("'"&amp;AX1&amp;"'!AS23")</f>
        <v>1600</v>
      </c>
      <c r="BA22" s="13" t="str">
        <f ca="1">INDIRECT("'"&amp;AX1&amp;"'!AT23")</f>
        <v>ng/L</v>
      </c>
      <c r="BB22" s="13">
        <f ca="1">INDIRECT("'"&amp;AX1&amp;"'!AU23")</f>
        <v>1700</v>
      </c>
      <c r="BC22" s="13" t="str">
        <f ca="1">INDIRECT("'"&amp;AX1&amp;"'!AV23")</f>
        <v>ng/L</v>
      </c>
      <c r="BD22" s="3">
        <f ca="1">INDIRECT("'"&amp;BD1&amp;"'!AQ23")</f>
        <v>550</v>
      </c>
      <c r="BE22" s="3" t="str">
        <f ca="1">INDIRECT("'"&amp;BD1&amp;"'!AR23")</f>
        <v>ng/L</v>
      </c>
      <c r="BF22" s="3">
        <f ca="1">INDIRECT("'"&amp;BD1&amp;"'!AS23")</f>
        <v>320</v>
      </c>
      <c r="BG22" s="3" t="str">
        <f ca="1">INDIRECT("'"&amp;BD1&amp;"'!AT23")</f>
        <v>ng/L</v>
      </c>
      <c r="BH22" s="3">
        <f ca="1">INDIRECT("'"&amp;BD1&amp;"'!AU23")</f>
        <v>520</v>
      </c>
      <c r="BI22" s="3" t="str">
        <f ca="1">INDIRECT("'"&amp;BD1&amp;"'!AV23")</f>
        <v>ng/L</v>
      </c>
      <c r="BJ22" s="13">
        <f ca="1">INDIRECT("'"&amp;BJ1&amp;"'!AQ23")</f>
        <v>1100</v>
      </c>
      <c r="BK22" s="13" t="str">
        <f ca="1">INDIRECT("'"&amp;BJ1&amp;"'!AR23")</f>
        <v>ng/L</v>
      </c>
      <c r="BL22" s="13">
        <f ca="1">INDIRECT("'"&amp;BJ1&amp;"'!AS23")</f>
        <v>1400</v>
      </c>
      <c r="BM22" s="13" t="str">
        <f ca="1">INDIRECT("'"&amp;BJ1&amp;"'!AT23")</f>
        <v>ng/L</v>
      </c>
      <c r="BN22" s="13">
        <f ca="1">INDIRECT("'"&amp;BJ1&amp;"'!AU23")</f>
        <v>1100</v>
      </c>
      <c r="BO22" s="13" t="str">
        <f ca="1">INDIRECT("'"&amp;BJ1&amp;"'!AV23")</f>
        <v>ng/L</v>
      </c>
      <c r="BP22" s="3">
        <f ca="1">INDIRECT("'"&amp;BP1&amp;"'!AQ23")</f>
        <v>850</v>
      </c>
      <c r="BQ22" s="3" t="str">
        <f ca="1">INDIRECT("'"&amp;BP1&amp;"'!AR23")</f>
        <v>ng/L</v>
      </c>
      <c r="BR22" s="3">
        <f ca="1">INDIRECT("'"&amp;BP1&amp;"'!AS23")</f>
        <v>230</v>
      </c>
      <c r="BS22" s="3" t="str">
        <f ca="1">INDIRECT("'"&amp;BP1&amp;"'!AT23")</f>
        <v>ng/L</v>
      </c>
      <c r="BT22" s="3">
        <f ca="1">INDIRECT("'"&amp;BP1&amp;"'!AU23")</f>
        <v>5</v>
      </c>
      <c r="BU22" s="3" t="str">
        <f ca="1">INDIRECT("'"&amp;BP1&amp;"'!AV23")</f>
        <v>ng/L</v>
      </c>
      <c r="BV22" s="13">
        <f ca="1">INDIRECT("'"&amp;BV1&amp;"'!AQ23")</f>
        <v>610</v>
      </c>
      <c r="BW22" s="13" t="str">
        <f ca="1">INDIRECT("'"&amp;BV1&amp;"'!AR23")</f>
        <v>ng/L</v>
      </c>
      <c r="BX22" s="13">
        <f ca="1">INDIRECT("'"&amp;BV1&amp;"'!AS23")</f>
        <v>610</v>
      </c>
      <c r="BY22" s="13" t="str">
        <f ca="1">INDIRECT("'"&amp;BV1&amp;"'!AT23")</f>
        <v>ng/L</v>
      </c>
      <c r="BZ22" s="13">
        <f ca="1">INDIRECT("'"&amp;BV1&amp;"'!AU23")</f>
        <v>320</v>
      </c>
      <c r="CA22" s="13" t="str">
        <f ca="1">INDIRECT("'"&amp;BV1&amp;"'!AV23")</f>
        <v>ng/L</v>
      </c>
      <c r="CB22" s="3">
        <f ca="1">INDIRECT("'"&amp;CB1&amp;"'!AQ23")</f>
        <v>710</v>
      </c>
      <c r="CC22" s="3" t="str">
        <f ca="1">INDIRECT("'"&amp;CB1&amp;"'!AR23")</f>
        <v>ng/L</v>
      </c>
      <c r="CD22" s="3">
        <f ca="1">INDIRECT("'"&amp;CB1&amp;"'!AS23")</f>
        <v>690</v>
      </c>
      <c r="CE22" s="3" t="str">
        <f ca="1">INDIRECT("'"&amp;CB1&amp;"'!AT23")</f>
        <v>ng/L</v>
      </c>
      <c r="CF22" s="3">
        <f ca="1">INDIRECT("'"&amp;CB1&amp;"'!AU23")</f>
        <v>780</v>
      </c>
      <c r="CG22" s="3" t="str">
        <f ca="1">INDIRECT("'"&amp;CB1&amp;"'!AV23")</f>
        <v>ng/L</v>
      </c>
      <c r="CH22" s="13">
        <f ca="1">INDIRECT("'"&amp;CH1&amp;"'!AQ23")</f>
        <v>5</v>
      </c>
      <c r="CI22" s="13" t="str">
        <f ca="1">INDIRECT("'"&amp;CH1&amp;"'!AR23")</f>
        <v>ng/L</v>
      </c>
      <c r="CJ22" s="13">
        <f ca="1">INDIRECT("'"&amp;CH1&amp;"'!AS23")</f>
        <v>5</v>
      </c>
      <c r="CK22" s="13" t="str">
        <f ca="1">INDIRECT("'"&amp;CH1&amp;"'!AT23")</f>
        <v>ng/L</v>
      </c>
      <c r="CL22" s="13">
        <f ca="1">INDIRECT("'"&amp;CH1&amp;"'!AU23")</f>
        <v>5</v>
      </c>
      <c r="CM22" s="13" t="str">
        <f ca="1">INDIRECT("'"&amp;CH1&amp;"'!AV23")</f>
        <v>ng/L</v>
      </c>
      <c r="CN22" s="3">
        <f ca="1">INDIRECT("'"&amp;CN1&amp;"'!AQ23")</f>
        <v>2900</v>
      </c>
      <c r="CO22" s="3" t="str">
        <f ca="1">INDIRECT("'"&amp;CN1&amp;"'!AR23")</f>
        <v>ng/L</v>
      </c>
      <c r="CP22" s="3">
        <f ca="1">INDIRECT("'"&amp;CN1&amp;"'!AS23")</f>
        <v>2100</v>
      </c>
      <c r="CQ22" s="3" t="str">
        <f ca="1">INDIRECT("'"&amp;CN1&amp;"'!AT23")</f>
        <v>ng/L</v>
      </c>
      <c r="CR22" s="3">
        <f ca="1">INDIRECT("'"&amp;CN1&amp;"'!AU23")</f>
        <v>1800</v>
      </c>
      <c r="CS22" s="3" t="str">
        <f ca="1">INDIRECT("'"&amp;CN1&amp;"'!AV23")</f>
        <v>ng/L</v>
      </c>
      <c r="CT22" s="13">
        <f ca="1">INDIRECT("'"&amp;CT1&amp;"'!AQ23")</f>
        <v>1000</v>
      </c>
      <c r="CU22" s="13" t="str">
        <f ca="1">INDIRECT("'"&amp;CT1&amp;"'!AR23")</f>
        <v>ng/L</v>
      </c>
      <c r="CV22" s="13">
        <f ca="1">INDIRECT("'"&amp;CT1&amp;"'!AS23")</f>
        <v>980</v>
      </c>
      <c r="CW22" s="13" t="str">
        <f ca="1">INDIRECT("'"&amp;CT1&amp;"'!AT23")</f>
        <v>ng/L</v>
      </c>
      <c r="CX22" s="13">
        <f ca="1">INDIRECT("'"&amp;CT1&amp;"'!AU23")</f>
        <v>840</v>
      </c>
      <c r="CY22" s="13" t="str">
        <f ca="1">INDIRECT("'"&amp;CT1&amp;"'!AV23")</f>
        <v>ng/L</v>
      </c>
      <c r="CZ22" s="3"/>
      <c r="DA22" s="3"/>
      <c r="DB22" s="3"/>
      <c r="DC22" s="3"/>
      <c r="DD22" s="3"/>
      <c r="DE22" s="3"/>
      <c r="DF22" s="7">
        <f t="shared" ca="1" si="0"/>
        <v>1295.8823529411766</v>
      </c>
      <c r="DG22" s="15" t="s">
        <v>33</v>
      </c>
      <c r="DH22" s="7">
        <f t="shared" ca="1" si="1"/>
        <v>1515</v>
      </c>
      <c r="DI22" s="15" t="s">
        <v>33</v>
      </c>
      <c r="DJ22" s="7">
        <f t="shared" ca="1" si="2"/>
        <v>1143.5294117647059</v>
      </c>
      <c r="DK22" s="15" t="s">
        <v>33</v>
      </c>
    </row>
    <row r="23" spans="1:115" x14ac:dyDescent="0.2">
      <c r="A23" s="3" t="s">
        <v>234</v>
      </c>
      <c r="B23" s="13">
        <f ca="1">INDIRECT("'"&amp;B1&amp;"'!AQ24")</f>
        <v>130</v>
      </c>
      <c r="C23" s="13" t="str">
        <f ca="1">INDIRECT("'"&amp;B1&amp;"'!AR24")</f>
        <v>ng/L</v>
      </c>
      <c r="D23" s="13">
        <f ca="1">INDIRECT("'"&amp;B1&amp;"'!AS24")</f>
        <v>83</v>
      </c>
      <c r="E23" s="13" t="str">
        <f ca="1">INDIRECT("'"&amp;B1&amp;"'!AT24")</f>
        <v>ng/L</v>
      </c>
      <c r="F23" s="13">
        <f ca="1">INDIRECT("'"&amp;B1&amp;"'!AU24")</f>
        <v>160</v>
      </c>
      <c r="G23" s="13" t="str">
        <f ca="1">INDIRECT("'"&amp;B1&amp;"'!AV24")</f>
        <v>ng/L</v>
      </c>
      <c r="H23" s="3">
        <f ca="1">INDIRECT("'"&amp;H1&amp;"'!AQ24")</f>
        <v>96</v>
      </c>
      <c r="I23" s="3" t="str">
        <f ca="1">INDIRECT("'"&amp;H1&amp;"'!AR24")</f>
        <v>ng/L</v>
      </c>
      <c r="J23" s="3">
        <f ca="1">INDIRECT("'"&amp;H1&amp;"'!AS24")</f>
        <v>100</v>
      </c>
      <c r="K23" s="3" t="str">
        <f ca="1">INDIRECT("'"&amp;H1&amp;"'!AT24")</f>
        <v>ng/L</v>
      </c>
      <c r="L23" s="3">
        <f ca="1">INDIRECT("'"&amp;H1&amp;"'!AU24")</f>
        <v>100</v>
      </c>
      <c r="M23" s="3" t="str">
        <f ca="1">INDIRECT("'"&amp;H1&amp;"'!AV24")</f>
        <v>ng/L</v>
      </c>
      <c r="N23" s="13">
        <f ca="1">INDIRECT("'"&amp;N1&amp;"'!AQ24")</f>
        <v>140</v>
      </c>
      <c r="O23" s="13" t="str">
        <f ca="1">INDIRECT("'"&amp;N1&amp;"'!AR24")</f>
        <v>ng/L</v>
      </c>
      <c r="P23" s="13">
        <f ca="1">INDIRECT("'"&amp;N1&amp;"'!AS24")</f>
        <v>140</v>
      </c>
      <c r="Q23" s="13" t="str">
        <f ca="1">INDIRECT("'"&amp;N1&amp;"'!AT24")</f>
        <v>ng/L</v>
      </c>
      <c r="R23" s="13">
        <f ca="1">INDIRECT("'"&amp;N1&amp;"'!AU24")</f>
        <v>160</v>
      </c>
      <c r="S23" s="13" t="str">
        <f ca="1">INDIRECT("'"&amp;N1&amp;"'!AV24")</f>
        <v>ng/L</v>
      </c>
      <c r="T23" s="3">
        <f ca="1">INDIRECT("'"&amp;T1&amp;"'!AQ24")</f>
        <v>130</v>
      </c>
      <c r="U23" s="3" t="str">
        <f ca="1">INDIRECT("'"&amp;T1&amp;"'!AR24")</f>
        <v>ng/L</v>
      </c>
      <c r="V23" s="3">
        <f ca="1">INDIRECT("'"&amp;T1&amp;"'!AS24")</f>
        <v>130</v>
      </c>
      <c r="W23" s="3" t="str">
        <f ca="1">INDIRECT("'"&amp;T1&amp;"'!AT24")</f>
        <v>ng/L</v>
      </c>
      <c r="X23" s="3">
        <f ca="1">INDIRECT("'"&amp;T1&amp;"'!AU24")</f>
        <v>130</v>
      </c>
      <c r="Y23" s="3" t="str">
        <f ca="1">INDIRECT("'"&amp;T1&amp;"'!AV24")</f>
        <v>ng/L</v>
      </c>
      <c r="Z23" s="15">
        <f ca="1">INDIRECT("'"&amp;Z1&amp;"'!AQ24")</f>
        <v>100</v>
      </c>
      <c r="AA23" s="15" t="str">
        <f ca="1">INDIRECT("'"&amp;Z1&amp;"'!AR24")</f>
        <v>ng/L</v>
      </c>
      <c r="AB23" s="15">
        <f ca="1">INDIRECT("'"&amp;Z1&amp;"'!AS24")</f>
        <v>10</v>
      </c>
      <c r="AC23" s="15" t="str">
        <f ca="1">INDIRECT("'"&amp;Z1&amp;"'!AT24")</f>
        <v>ng/L</v>
      </c>
      <c r="AD23" s="15">
        <f ca="1">INDIRECT("'"&amp;Z1&amp;"'!AU24")</f>
        <v>150</v>
      </c>
      <c r="AE23" s="15" t="str">
        <f ca="1">INDIRECT("'"&amp;Z1&amp;"'!AV24")</f>
        <v>ng/L</v>
      </c>
      <c r="AF23" s="3">
        <f ca="1">INDIRECT("'"&amp;AF1&amp;"'!AQ24")</f>
        <v>110</v>
      </c>
      <c r="AG23" s="3" t="str">
        <f ca="1">INDIRECT("'"&amp;AF1&amp;"'!AR24")</f>
        <v>ng/L</v>
      </c>
      <c r="AH23" s="3">
        <f ca="1">INDIRECT("'"&amp;AF1&amp;"'!AS24")</f>
        <v>110</v>
      </c>
      <c r="AI23" s="3" t="str">
        <f ca="1">INDIRECT("'"&amp;AF1&amp;"'!AT24")</f>
        <v>ng/L</v>
      </c>
      <c r="AJ23" s="3">
        <f ca="1">INDIRECT("'"&amp;AF1&amp;"'!AU24")</f>
        <v>120</v>
      </c>
      <c r="AK23" s="3" t="str">
        <f ca="1">INDIRECT("'"&amp;AF1&amp;"'!AV24")</f>
        <v>ng/L</v>
      </c>
      <c r="AL23" s="13">
        <f ca="1">INDIRECT("'"&amp;AL1&amp;"'!AQ24")</f>
        <v>150</v>
      </c>
      <c r="AM23" s="13" t="str">
        <f ca="1">INDIRECT("'"&amp;AL1&amp;"'!AR24")</f>
        <v>ng/L</v>
      </c>
      <c r="AN23" s="13">
        <f ca="1">INDIRECT("'"&amp;AL1&amp;"'!AS24")</f>
        <v>96</v>
      </c>
      <c r="AO23" s="13" t="str">
        <f ca="1">INDIRECT("'"&amp;AL1&amp;"'!AT24")</f>
        <v>ng/L</v>
      </c>
      <c r="AP23" s="13">
        <f ca="1">INDIRECT("'"&amp;AL1&amp;"'!AU24")</f>
        <v>89</v>
      </c>
      <c r="AQ23" s="13" t="str">
        <f ca="1">INDIRECT("'"&amp;AL1&amp;"'!AV24")</f>
        <v>ng/L</v>
      </c>
      <c r="AR23" s="3">
        <f ca="1">INDIRECT("'"&amp;AR1&amp;"'!AQ24")</f>
        <v>90</v>
      </c>
      <c r="AS23" s="3" t="str">
        <f ca="1">INDIRECT("'"&amp;AR1&amp;"'!AR24")</f>
        <v>ng/L</v>
      </c>
      <c r="AT23" s="3">
        <f ca="1">INDIRECT("'"&amp;AR1&amp;"'!AS24")</f>
        <v>110</v>
      </c>
      <c r="AU23" s="3" t="str">
        <f ca="1">INDIRECT("'"&amp;AR1&amp;"'!AT24")</f>
        <v>ng/L</v>
      </c>
      <c r="AV23" s="3">
        <f ca="1">INDIRECT("'"&amp;AR1&amp;"'!AU24")</f>
        <v>86</v>
      </c>
      <c r="AW23" s="3" t="str">
        <f ca="1">INDIRECT("'"&amp;AR1&amp;"'!AV24")</f>
        <v>ng/L</v>
      </c>
      <c r="AX23" s="13">
        <f ca="1">INDIRECT("'"&amp;AX1&amp;"'!AQ24")</f>
        <v>93</v>
      </c>
      <c r="AY23" s="13" t="str">
        <f ca="1">INDIRECT("'"&amp;AX1&amp;"'!AR24")</f>
        <v>ng/L</v>
      </c>
      <c r="AZ23" s="13">
        <f ca="1">INDIRECT("'"&amp;AX1&amp;"'!AS24")</f>
        <v>110</v>
      </c>
      <c r="BA23" s="13" t="str">
        <f ca="1">INDIRECT("'"&amp;AX1&amp;"'!AT24")</f>
        <v>ng/L</v>
      </c>
      <c r="BB23" s="13">
        <f ca="1">INDIRECT("'"&amp;AX1&amp;"'!AU24")</f>
        <v>89</v>
      </c>
      <c r="BC23" s="13" t="str">
        <f ca="1">INDIRECT("'"&amp;AX1&amp;"'!AV24")</f>
        <v>ng/L</v>
      </c>
      <c r="BD23" s="3">
        <f ca="1">INDIRECT("'"&amp;BD1&amp;"'!AQ24")</f>
        <v>90</v>
      </c>
      <c r="BE23" s="3" t="str">
        <f ca="1">INDIRECT("'"&amp;BD1&amp;"'!AR24")</f>
        <v>ng/L</v>
      </c>
      <c r="BF23" s="3">
        <f ca="1">INDIRECT("'"&amp;BD1&amp;"'!AS24")</f>
        <v>83</v>
      </c>
      <c r="BG23" s="3" t="str">
        <f ca="1">INDIRECT("'"&amp;BD1&amp;"'!AT24")</f>
        <v>ng/L</v>
      </c>
      <c r="BH23" s="3">
        <f ca="1">INDIRECT("'"&amp;BD1&amp;"'!AU24")</f>
        <v>82</v>
      </c>
      <c r="BI23" s="3" t="str">
        <f ca="1">INDIRECT("'"&amp;BD1&amp;"'!AV24")</f>
        <v>ng/L</v>
      </c>
      <c r="BJ23" s="13">
        <f ca="1">INDIRECT("'"&amp;BJ1&amp;"'!AQ24")</f>
        <v>79</v>
      </c>
      <c r="BK23" s="13" t="str">
        <f ca="1">INDIRECT("'"&amp;BJ1&amp;"'!AR24")</f>
        <v>ng/L</v>
      </c>
      <c r="BL23" s="13">
        <f ca="1">INDIRECT("'"&amp;BJ1&amp;"'!AS24")</f>
        <v>76</v>
      </c>
      <c r="BM23" s="13" t="str">
        <f ca="1">INDIRECT("'"&amp;BJ1&amp;"'!AT24")</f>
        <v>ng/L</v>
      </c>
      <c r="BN23" s="13">
        <f ca="1">INDIRECT("'"&amp;BJ1&amp;"'!AU24")</f>
        <v>77</v>
      </c>
      <c r="BO23" s="13" t="str">
        <f ca="1">INDIRECT("'"&amp;BJ1&amp;"'!AV24")</f>
        <v>ng/L</v>
      </c>
      <c r="BP23" s="3">
        <f ca="1">INDIRECT("'"&amp;BP1&amp;"'!AQ24")</f>
        <v>72</v>
      </c>
      <c r="BQ23" s="3" t="str">
        <f ca="1">INDIRECT("'"&amp;BP1&amp;"'!AR24")</f>
        <v>ng/L</v>
      </c>
      <c r="BR23" s="3">
        <f ca="1">INDIRECT("'"&amp;BP1&amp;"'!AS24")</f>
        <v>80</v>
      </c>
      <c r="BS23" s="3" t="str">
        <f ca="1">INDIRECT("'"&amp;BP1&amp;"'!AT24")</f>
        <v>ng/L</v>
      </c>
      <c r="BT23" s="3">
        <f ca="1">INDIRECT("'"&amp;BP1&amp;"'!AU24")</f>
        <v>10</v>
      </c>
      <c r="BU23" s="3" t="str">
        <f ca="1">INDIRECT("'"&amp;BP1&amp;"'!AV24")</f>
        <v>ng/L</v>
      </c>
      <c r="BV23" s="13">
        <f ca="1">INDIRECT("'"&amp;BV1&amp;"'!AQ24")</f>
        <v>89</v>
      </c>
      <c r="BW23" s="13" t="str">
        <f ca="1">INDIRECT("'"&amp;BV1&amp;"'!AR24")</f>
        <v>ng/L</v>
      </c>
      <c r="BX23" s="13">
        <f ca="1">INDIRECT("'"&amp;BV1&amp;"'!AS24")</f>
        <v>77</v>
      </c>
      <c r="BY23" s="13" t="str">
        <f ca="1">INDIRECT("'"&amp;BV1&amp;"'!AT24")</f>
        <v>ng/L</v>
      </c>
      <c r="BZ23" s="13">
        <f ca="1">INDIRECT("'"&amp;BV1&amp;"'!AU24")</f>
        <v>89</v>
      </c>
      <c r="CA23" s="13" t="str">
        <f ca="1">INDIRECT("'"&amp;BV1&amp;"'!AV24")</f>
        <v>ng/L</v>
      </c>
      <c r="CB23" s="3">
        <f ca="1">INDIRECT("'"&amp;CB1&amp;"'!AQ24")</f>
        <v>80</v>
      </c>
      <c r="CC23" s="3" t="str">
        <f ca="1">INDIRECT("'"&amp;CB1&amp;"'!AR24")</f>
        <v>ng/L</v>
      </c>
      <c r="CD23" s="3">
        <f ca="1">INDIRECT("'"&amp;CB1&amp;"'!AS24")</f>
        <v>92</v>
      </c>
      <c r="CE23" s="3" t="str">
        <f ca="1">INDIRECT("'"&amp;CB1&amp;"'!AT24")</f>
        <v>ng/L</v>
      </c>
      <c r="CF23" s="3">
        <f ca="1">INDIRECT("'"&amp;CB1&amp;"'!AU24")</f>
        <v>83</v>
      </c>
      <c r="CG23" s="3" t="str">
        <f ca="1">INDIRECT("'"&amp;CB1&amp;"'!AV24")</f>
        <v>ng/L</v>
      </c>
      <c r="CH23" s="13">
        <f ca="1">INDIRECT("'"&amp;CH1&amp;"'!AQ24")</f>
        <v>77</v>
      </c>
      <c r="CI23" s="13" t="str">
        <f ca="1">INDIRECT("'"&amp;CH1&amp;"'!AR24")</f>
        <v>ng/L</v>
      </c>
      <c r="CJ23" s="13">
        <f ca="1">INDIRECT("'"&amp;CH1&amp;"'!AS24")</f>
        <v>76</v>
      </c>
      <c r="CK23" s="13" t="str">
        <f ca="1">INDIRECT("'"&amp;CH1&amp;"'!AT24")</f>
        <v>ng/L</v>
      </c>
      <c r="CL23" s="13">
        <f ca="1">INDIRECT("'"&amp;CH1&amp;"'!AU24")</f>
        <v>73</v>
      </c>
      <c r="CM23" s="13" t="str">
        <f ca="1">INDIRECT("'"&amp;CH1&amp;"'!AV24")</f>
        <v>ng/L</v>
      </c>
      <c r="CN23" s="3">
        <f ca="1">INDIRECT("'"&amp;CN1&amp;"'!AQ24")</f>
        <v>120</v>
      </c>
      <c r="CO23" s="3" t="str">
        <f ca="1">INDIRECT("'"&amp;CN1&amp;"'!AR24")</f>
        <v>ng/L</v>
      </c>
      <c r="CP23" s="3">
        <f ca="1">INDIRECT("'"&amp;CN1&amp;"'!AS24")</f>
        <v>120</v>
      </c>
      <c r="CQ23" s="3" t="str">
        <f ca="1">INDIRECT("'"&amp;CN1&amp;"'!AT24")</f>
        <v>ng/L</v>
      </c>
      <c r="CR23" s="3">
        <f ca="1">INDIRECT("'"&amp;CN1&amp;"'!AU24")</f>
        <v>110</v>
      </c>
      <c r="CS23" s="3" t="str">
        <f ca="1">INDIRECT("'"&amp;CN1&amp;"'!AV24")</f>
        <v>ng/L</v>
      </c>
      <c r="CT23" s="13">
        <f ca="1">INDIRECT("'"&amp;CT1&amp;"'!AQ24")</f>
        <v>140</v>
      </c>
      <c r="CU23" s="13" t="str">
        <f ca="1">INDIRECT("'"&amp;CT1&amp;"'!AR24")</f>
        <v>ng/L</v>
      </c>
      <c r="CV23" s="13">
        <f ca="1">INDIRECT("'"&amp;CT1&amp;"'!AS24")</f>
        <v>130</v>
      </c>
      <c r="CW23" s="13" t="str">
        <f ca="1">INDIRECT("'"&amp;CT1&amp;"'!AT24")</f>
        <v>ng/L</v>
      </c>
      <c r="CX23" s="13">
        <f ca="1">INDIRECT("'"&amp;CT1&amp;"'!AU24")</f>
        <v>120</v>
      </c>
      <c r="CY23" s="13" t="str">
        <f ca="1">INDIRECT("'"&amp;CT1&amp;"'!AV24")</f>
        <v>ng/L</v>
      </c>
      <c r="CZ23" s="3"/>
      <c r="DA23" s="3"/>
      <c r="DB23" s="3"/>
      <c r="DC23" s="3"/>
      <c r="DD23" s="3"/>
      <c r="DE23" s="3"/>
      <c r="DF23" s="7">
        <f t="shared" ca="1" si="0"/>
        <v>105.05882352941177</v>
      </c>
      <c r="DG23" s="15" t="s">
        <v>33</v>
      </c>
      <c r="DH23" s="7">
        <f t="shared" ca="1" si="1"/>
        <v>95.470588235294116</v>
      </c>
      <c r="DI23" s="15" t="s">
        <v>33</v>
      </c>
      <c r="DJ23" s="7">
        <f t="shared" ca="1" si="2"/>
        <v>101.64705882352941</v>
      </c>
      <c r="DK23" s="15" t="s">
        <v>33</v>
      </c>
    </row>
    <row r="26" spans="1:115" s="69" customFormat="1" x14ac:dyDescent="0.2">
      <c r="A26" s="78" t="s">
        <v>226</v>
      </c>
      <c r="B26" s="80" t="s">
        <v>393</v>
      </c>
      <c r="C26" s="80"/>
      <c r="D26" s="80"/>
      <c r="E26" s="80"/>
      <c r="F26" s="80"/>
      <c r="G26" s="80"/>
      <c r="H26" s="80" t="s">
        <v>394</v>
      </c>
      <c r="I26" s="80"/>
      <c r="J26" s="80"/>
      <c r="K26" s="80"/>
      <c r="L26" s="80"/>
      <c r="M26" s="80"/>
      <c r="N26" s="80" t="s">
        <v>395</v>
      </c>
      <c r="O26" s="80"/>
      <c r="P26" s="80"/>
      <c r="Q26" s="80"/>
      <c r="R26" s="80"/>
      <c r="S26" s="80"/>
      <c r="T26" s="80" t="s">
        <v>396</v>
      </c>
      <c r="U26" s="80"/>
      <c r="V26" s="80"/>
      <c r="W26" s="80"/>
      <c r="X26" s="80"/>
      <c r="Y26" s="80"/>
      <c r="Z26" s="80" t="s">
        <v>397</v>
      </c>
      <c r="AA26" s="80"/>
      <c r="AB26" s="80"/>
      <c r="AC26" s="80"/>
      <c r="AD26" s="80"/>
      <c r="AE26" s="80"/>
      <c r="AF26" s="80" t="s">
        <v>392</v>
      </c>
      <c r="AG26" s="80"/>
      <c r="AH26" s="80"/>
      <c r="AI26" s="80"/>
      <c r="AJ26" s="80"/>
      <c r="AK26" s="80"/>
      <c r="AL26" s="80" t="s">
        <v>388</v>
      </c>
      <c r="AM26" s="80"/>
      <c r="AN26" s="80"/>
      <c r="AO26" s="80"/>
      <c r="AP26" s="80"/>
      <c r="AQ26" s="80"/>
      <c r="AR26" s="80" t="s">
        <v>389</v>
      </c>
      <c r="AS26" s="80"/>
      <c r="AT26" s="80"/>
      <c r="AU26" s="80"/>
      <c r="AV26" s="80"/>
      <c r="AW26" s="80"/>
      <c r="AX26" s="80" t="s">
        <v>390</v>
      </c>
      <c r="AY26" s="80"/>
      <c r="AZ26" s="80"/>
      <c r="BA26" s="80"/>
      <c r="BB26" s="80"/>
      <c r="BC26" s="80"/>
      <c r="BD26" s="80" t="s">
        <v>391</v>
      </c>
      <c r="BE26" s="80"/>
      <c r="BF26" s="80"/>
      <c r="BG26" s="80"/>
      <c r="BH26" s="80"/>
      <c r="BI26" s="80"/>
      <c r="BJ26" s="80" t="s">
        <v>398</v>
      </c>
      <c r="BK26" s="80"/>
      <c r="BL26" s="80"/>
      <c r="BM26" s="80"/>
      <c r="BN26" s="80"/>
      <c r="BO26" s="80"/>
      <c r="BP26" s="80" t="s">
        <v>399</v>
      </c>
      <c r="BQ26" s="80"/>
      <c r="BR26" s="80"/>
      <c r="BS26" s="80"/>
      <c r="BT26" s="80"/>
      <c r="BU26" s="80"/>
      <c r="BV26" s="80" t="s">
        <v>400</v>
      </c>
      <c r="BW26" s="80"/>
      <c r="BX26" s="80"/>
      <c r="BY26" s="80"/>
      <c r="BZ26" s="80"/>
      <c r="CA26" s="80"/>
      <c r="CB26" s="80" t="s">
        <v>401</v>
      </c>
      <c r="CC26" s="80"/>
      <c r="CD26" s="80"/>
      <c r="CE26" s="80"/>
      <c r="CF26" s="80"/>
      <c r="CG26" s="80"/>
      <c r="CH26" s="80" t="s">
        <v>402</v>
      </c>
      <c r="CI26" s="80"/>
      <c r="CJ26" s="80"/>
      <c r="CK26" s="80"/>
      <c r="CL26" s="80"/>
      <c r="CM26" s="80"/>
      <c r="CN26" s="80" t="s">
        <v>403</v>
      </c>
      <c r="CO26" s="80"/>
      <c r="CP26" s="80"/>
      <c r="CQ26" s="80"/>
      <c r="CR26" s="80"/>
      <c r="CS26" s="80"/>
      <c r="CT26" s="80" t="s">
        <v>404</v>
      </c>
      <c r="CU26" s="80"/>
      <c r="CV26" s="80"/>
      <c r="CW26" s="80"/>
      <c r="CX26" s="80"/>
      <c r="CY26" s="80"/>
      <c r="CZ26" s="68"/>
      <c r="DA26" s="68"/>
      <c r="DB26" s="68"/>
      <c r="DC26" s="68"/>
      <c r="DD26" s="68"/>
      <c r="DE26" s="68"/>
      <c r="DF26" s="80" t="s">
        <v>235</v>
      </c>
      <c r="DG26" s="80"/>
      <c r="DH26" s="80"/>
      <c r="DI26" s="80"/>
      <c r="DJ26" s="80"/>
      <c r="DK26" s="80"/>
    </row>
    <row r="27" spans="1:115" x14ac:dyDescent="0.2">
      <c r="A27" s="78"/>
      <c r="B27" s="78" t="s">
        <v>238</v>
      </c>
      <c r="C27" s="78"/>
      <c r="D27" s="78" t="s">
        <v>236</v>
      </c>
      <c r="E27" s="78"/>
      <c r="F27" s="78" t="s">
        <v>237</v>
      </c>
      <c r="G27" s="78"/>
      <c r="H27" s="78" t="s">
        <v>238</v>
      </c>
      <c r="I27" s="78"/>
      <c r="J27" s="78" t="s">
        <v>236</v>
      </c>
      <c r="K27" s="78"/>
      <c r="L27" s="78" t="s">
        <v>237</v>
      </c>
      <c r="M27" s="78"/>
      <c r="N27" s="78" t="s">
        <v>238</v>
      </c>
      <c r="O27" s="78"/>
      <c r="P27" s="78" t="s">
        <v>236</v>
      </c>
      <c r="Q27" s="78"/>
      <c r="R27" s="78" t="s">
        <v>237</v>
      </c>
      <c r="S27" s="78"/>
      <c r="T27" s="78" t="s">
        <v>238</v>
      </c>
      <c r="U27" s="78"/>
      <c r="V27" s="78" t="s">
        <v>236</v>
      </c>
      <c r="W27" s="78"/>
      <c r="X27" s="78" t="s">
        <v>237</v>
      </c>
      <c r="Y27" s="78"/>
      <c r="Z27" s="78" t="s">
        <v>238</v>
      </c>
      <c r="AA27" s="78"/>
      <c r="AB27" s="78" t="s">
        <v>236</v>
      </c>
      <c r="AC27" s="78"/>
      <c r="AD27" s="78" t="s">
        <v>237</v>
      </c>
      <c r="AE27" s="78"/>
      <c r="AF27" s="78" t="s">
        <v>238</v>
      </c>
      <c r="AG27" s="78"/>
      <c r="AH27" s="78" t="s">
        <v>236</v>
      </c>
      <c r="AI27" s="78"/>
      <c r="AJ27" s="78" t="s">
        <v>237</v>
      </c>
      <c r="AK27" s="78"/>
      <c r="AL27" s="78" t="s">
        <v>238</v>
      </c>
      <c r="AM27" s="78"/>
      <c r="AN27" s="78" t="s">
        <v>236</v>
      </c>
      <c r="AO27" s="78"/>
      <c r="AP27" s="78" t="s">
        <v>237</v>
      </c>
      <c r="AQ27" s="78"/>
      <c r="AR27" s="78" t="s">
        <v>238</v>
      </c>
      <c r="AS27" s="78"/>
      <c r="AT27" s="78" t="s">
        <v>236</v>
      </c>
      <c r="AU27" s="78"/>
      <c r="AV27" s="78" t="s">
        <v>237</v>
      </c>
      <c r="AW27" s="78"/>
      <c r="AX27" s="78" t="s">
        <v>238</v>
      </c>
      <c r="AY27" s="78"/>
      <c r="AZ27" s="78" t="s">
        <v>236</v>
      </c>
      <c r="BA27" s="78"/>
      <c r="BB27" s="78" t="s">
        <v>237</v>
      </c>
      <c r="BC27" s="78"/>
      <c r="BD27" s="78" t="s">
        <v>238</v>
      </c>
      <c r="BE27" s="78"/>
      <c r="BF27" s="78" t="s">
        <v>236</v>
      </c>
      <c r="BG27" s="78"/>
      <c r="BH27" s="78" t="s">
        <v>237</v>
      </c>
      <c r="BI27" s="78"/>
      <c r="BJ27" s="78" t="s">
        <v>238</v>
      </c>
      <c r="BK27" s="78"/>
      <c r="BL27" s="78" t="s">
        <v>236</v>
      </c>
      <c r="BM27" s="78"/>
      <c r="BN27" s="78" t="s">
        <v>237</v>
      </c>
      <c r="BO27" s="78"/>
      <c r="BP27" s="78" t="s">
        <v>238</v>
      </c>
      <c r="BQ27" s="78"/>
      <c r="BR27" s="78" t="s">
        <v>236</v>
      </c>
      <c r="BS27" s="78"/>
      <c r="BT27" s="78" t="s">
        <v>237</v>
      </c>
      <c r="BU27" s="78"/>
      <c r="BV27" s="78" t="s">
        <v>238</v>
      </c>
      <c r="BW27" s="78"/>
      <c r="BX27" s="78" t="s">
        <v>236</v>
      </c>
      <c r="BY27" s="78"/>
      <c r="BZ27" s="78" t="s">
        <v>237</v>
      </c>
      <c r="CA27" s="78"/>
      <c r="CB27" s="78" t="s">
        <v>238</v>
      </c>
      <c r="CC27" s="78"/>
      <c r="CD27" s="78" t="s">
        <v>236</v>
      </c>
      <c r="CE27" s="78"/>
      <c r="CF27" s="78" t="s">
        <v>237</v>
      </c>
      <c r="CG27" s="78"/>
      <c r="CH27" s="78" t="s">
        <v>238</v>
      </c>
      <c r="CI27" s="78"/>
      <c r="CJ27" s="78" t="s">
        <v>236</v>
      </c>
      <c r="CK27" s="78"/>
      <c r="CL27" s="78" t="s">
        <v>237</v>
      </c>
      <c r="CM27" s="78"/>
      <c r="CN27" s="78" t="s">
        <v>238</v>
      </c>
      <c r="CO27" s="78"/>
      <c r="CP27" s="78" t="s">
        <v>236</v>
      </c>
      <c r="CQ27" s="78"/>
      <c r="CR27" s="78" t="s">
        <v>237</v>
      </c>
      <c r="CS27" s="78"/>
      <c r="CT27" s="78" t="s">
        <v>238</v>
      </c>
      <c r="CU27" s="78"/>
      <c r="CV27" s="78" t="s">
        <v>236</v>
      </c>
      <c r="CW27" s="78"/>
      <c r="CX27" s="78" t="s">
        <v>237</v>
      </c>
      <c r="CY27" s="78"/>
      <c r="CZ27" s="30"/>
      <c r="DA27" s="30"/>
      <c r="DB27" s="30"/>
      <c r="DC27" s="30"/>
      <c r="DD27" s="30"/>
      <c r="DE27" s="30"/>
      <c r="DF27" s="78" t="s">
        <v>238</v>
      </c>
      <c r="DG27" s="78"/>
      <c r="DH27" s="78" t="s">
        <v>236</v>
      </c>
      <c r="DI27" s="78"/>
      <c r="DJ27" s="78" t="s">
        <v>237</v>
      </c>
      <c r="DK27" s="78"/>
    </row>
    <row r="28" spans="1:115" x14ac:dyDescent="0.2">
      <c r="A28" s="11" t="s">
        <v>227</v>
      </c>
      <c r="B28" s="79"/>
      <c r="C28" s="79"/>
      <c r="D28" s="79"/>
      <c r="E28" s="79"/>
      <c r="F28" s="79"/>
      <c r="G28" s="79"/>
      <c r="H28" s="79"/>
      <c r="I28" s="79"/>
      <c r="J28" s="79"/>
      <c r="K28" s="79"/>
      <c r="L28" s="79"/>
      <c r="M28" s="79"/>
      <c r="N28" s="79"/>
      <c r="O28" s="79"/>
      <c r="P28" s="79"/>
      <c r="Q28" s="79"/>
      <c r="R28" s="79"/>
      <c r="S28" s="79"/>
      <c r="T28" s="79"/>
      <c r="U28" s="79"/>
      <c r="V28" s="79"/>
      <c r="W28" s="79"/>
      <c r="X28" s="79"/>
      <c r="Y28" s="79"/>
      <c r="Z28" s="79"/>
      <c r="AA28" s="79"/>
      <c r="AB28" s="79"/>
      <c r="AC28" s="79"/>
      <c r="AD28" s="79"/>
      <c r="AE28" s="79"/>
      <c r="AF28" s="79"/>
      <c r="AG28" s="79"/>
      <c r="AH28" s="79"/>
      <c r="AI28" s="79"/>
      <c r="AJ28" s="79"/>
      <c r="AK28" s="79"/>
      <c r="AL28" s="79"/>
      <c r="AM28" s="79"/>
      <c r="AN28" s="79"/>
      <c r="AO28" s="79"/>
      <c r="AP28" s="79"/>
      <c r="AQ28" s="79"/>
      <c r="AR28" s="79"/>
      <c r="AS28" s="79"/>
      <c r="AT28" s="79"/>
      <c r="AU28" s="79"/>
      <c r="AV28" s="79"/>
      <c r="AW28" s="79"/>
      <c r="AX28" s="79"/>
      <c r="AY28" s="79"/>
      <c r="AZ28" s="79"/>
      <c r="BA28" s="79"/>
      <c r="BB28" s="79"/>
      <c r="BC28" s="79"/>
      <c r="BD28" s="79"/>
      <c r="BE28" s="79"/>
      <c r="BF28" s="79"/>
      <c r="BG28" s="79"/>
      <c r="BH28" s="79"/>
      <c r="BI28" s="79"/>
      <c r="BJ28" s="79"/>
      <c r="BK28" s="79"/>
      <c r="BL28" s="79"/>
      <c r="BM28" s="79"/>
      <c r="BN28" s="79"/>
      <c r="BO28" s="79"/>
      <c r="BP28" s="79"/>
      <c r="BQ28" s="79"/>
      <c r="BR28" s="79"/>
      <c r="BS28" s="79"/>
      <c r="BT28" s="79"/>
      <c r="BU28" s="79"/>
      <c r="BV28" s="79"/>
      <c r="BW28" s="79"/>
      <c r="BX28" s="79"/>
      <c r="BY28" s="79"/>
      <c r="BZ28" s="79"/>
      <c r="CA28" s="79"/>
      <c r="CB28" s="79"/>
      <c r="CC28" s="79"/>
      <c r="CD28" s="79"/>
      <c r="CE28" s="79"/>
      <c r="CF28" s="79"/>
      <c r="CG28" s="79"/>
      <c r="CH28" s="79"/>
      <c r="CI28" s="79"/>
      <c r="CJ28" s="79"/>
      <c r="CK28" s="79"/>
      <c r="CL28" s="79"/>
      <c r="CM28" s="79"/>
      <c r="CN28" s="79"/>
      <c r="CO28" s="79"/>
      <c r="CP28" s="79"/>
      <c r="CQ28" s="79"/>
      <c r="CR28" s="79"/>
      <c r="CS28" s="79"/>
      <c r="CT28" s="79"/>
      <c r="CU28" s="79"/>
      <c r="CV28" s="79"/>
      <c r="CW28" s="79"/>
      <c r="CX28" s="79"/>
      <c r="CY28" s="79"/>
      <c r="CZ28" s="29"/>
      <c r="DA28" s="29"/>
      <c r="DB28" s="29"/>
      <c r="DC28" s="29"/>
      <c r="DD28" s="29"/>
      <c r="DE28" s="29"/>
      <c r="DF28" s="79"/>
      <c r="DG28" s="79"/>
      <c r="DH28" s="79"/>
      <c r="DI28" s="79"/>
      <c r="DJ28" s="79"/>
      <c r="DK28" s="79"/>
    </row>
    <row r="29" spans="1:115" x14ac:dyDescent="0.2">
      <c r="A29" s="3" t="s">
        <v>19</v>
      </c>
      <c r="B29" s="75">
        <f ca="1">INDIRECT("'"&amp;B26&amp;"'!AQ30")</f>
        <v>96.774193548387103</v>
      </c>
      <c r="C29" s="75"/>
      <c r="D29" s="75" t="str">
        <f ca="1">INDIRECT("'"&amp;B26&amp;"'!AS30")</f>
        <v>NR</v>
      </c>
      <c r="E29" s="75"/>
      <c r="F29" s="75">
        <f ca="1">INDIRECT("'"&amp;B26&amp;"'!AU30")</f>
        <v>64.516129032258064</v>
      </c>
      <c r="G29" s="75"/>
      <c r="H29" s="77" t="str">
        <f ca="1">INDIRECT("'"&amp;H26&amp;"'!AQ30")</f>
        <v>NR</v>
      </c>
      <c r="I29" s="77"/>
      <c r="J29" s="77">
        <f ca="1">INDIRECT("'"&amp;H26&amp;"'!AS30")</f>
        <v>200</v>
      </c>
      <c r="K29" s="77"/>
      <c r="L29" s="77" t="str">
        <f ca="1">INDIRECT("'"&amp;H26&amp;"'!AU30")</f>
        <v>NR</v>
      </c>
      <c r="M29" s="77"/>
      <c r="N29" s="75" t="str">
        <f ca="1">INDIRECT("'"&amp;N26&amp;"'!AQ30")</f>
        <v>NO DATA</v>
      </c>
      <c r="O29" s="75"/>
      <c r="P29" s="75" t="str">
        <f ca="1">INDIRECT("'"&amp;N26&amp;"'!AS30")</f>
        <v>NO DATA</v>
      </c>
      <c r="Q29" s="75"/>
      <c r="R29" s="75" t="str">
        <f ca="1">INDIRECT("'"&amp;N26&amp;"'!AU30")</f>
        <v>NO DATA</v>
      </c>
      <c r="S29" s="75"/>
      <c r="T29" s="77" t="str">
        <f ca="1">INDIRECT("'"&amp;T26&amp;"'!AQ30")</f>
        <v>NO DATA</v>
      </c>
      <c r="U29" s="77"/>
      <c r="V29" s="77" t="str">
        <f ca="1">INDIRECT("'"&amp;T26&amp;"'!AS30")</f>
        <v>NO DATA</v>
      </c>
      <c r="W29" s="77"/>
      <c r="X29" s="77" t="str">
        <f ca="1">INDIRECT("'"&amp;T26&amp;"'!AU30")</f>
        <v>NO DATA</v>
      </c>
      <c r="Y29" s="77"/>
      <c r="Z29" s="81">
        <f ca="1">INDIRECT("'"&amp;Z26&amp;"'!AQ30")</f>
        <v>50</v>
      </c>
      <c r="AA29" s="82"/>
      <c r="AB29" s="81">
        <f ca="1">INDIRECT("'"&amp;Z26&amp;"'!AS30")</f>
        <v>26.47058823529412</v>
      </c>
      <c r="AC29" s="82"/>
      <c r="AD29" s="81">
        <f ca="1">INDIRECT("'"&amp;Z26&amp;"'!AU30")</f>
        <v>76.470588235294116</v>
      </c>
      <c r="AE29" s="82"/>
      <c r="AF29" s="77">
        <f ca="1">INDIRECT("'"&amp;AF26&amp;"'!AQ30")</f>
        <v>60</v>
      </c>
      <c r="AG29" s="77"/>
      <c r="AH29" s="77" t="str">
        <f ca="1">INDIRECT("'"&amp;AF26&amp;"'!AS30")</f>
        <v>NR</v>
      </c>
      <c r="AI29" s="77"/>
      <c r="AJ29" s="77">
        <f ca="1">INDIRECT("'"&amp;AF26&amp;"'!AU30")</f>
        <v>20</v>
      </c>
      <c r="AK29" s="77"/>
      <c r="AL29" s="81" t="str">
        <f ca="1">INDIRECT("'"&amp;AL26&amp;"'!AQ30")</f>
        <v>NO DATA</v>
      </c>
      <c r="AM29" s="82"/>
      <c r="AN29" s="75" t="str">
        <f ca="1">INDIRECT("'"&amp;AL26&amp;"'!AS30")</f>
        <v>NO DATA</v>
      </c>
      <c r="AO29" s="75"/>
      <c r="AP29" s="75" t="str">
        <f ca="1">INDIRECT("'"&amp;AL26&amp;"'!AU30")</f>
        <v>NO DATA</v>
      </c>
      <c r="AQ29" s="75"/>
      <c r="AR29" s="77" t="str">
        <f ca="1">INDIRECT("'"&amp;AR26&amp;"'!AQ30")</f>
        <v>NO DATA</v>
      </c>
      <c r="AS29" s="77"/>
      <c r="AT29" s="77" t="str">
        <f ca="1">INDIRECT("'"&amp;AR26&amp;"'!AS30")</f>
        <v>NO DATA</v>
      </c>
      <c r="AU29" s="77"/>
      <c r="AV29" s="77" t="str">
        <f ca="1">INDIRECT("'"&amp;AR26&amp;"'!AU30")</f>
        <v>NO DATA</v>
      </c>
      <c r="AW29" s="77"/>
      <c r="AX29" s="75" t="str">
        <f ca="1">INDIRECT("'"&amp;AX26&amp;"'!AQ30")</f>
        <v>NO DATA</v>
      </c>
      <c r="AY29" s="75"/>
      <c r="AZ29" s="75" t="str">
        <f ca="1">INDIRECT("'"&amp;AX26&amp;"'!AS30")</f>
        <v>NO DATA</v>
      </c>
      <c r="BA29" s="75"/>
      <c r="BB29" s="75" t="str">
        <f ca="1">INDIRECT("'"&amp;AX26&amp;"'!AU30")</f>
        <v>NO DATA</v>
      </c>
      <c r="BC29" s="75"/>
      <c r="BD29" s="77">
        <f ca="1">INDIRECT("'"&amp;BD26&amp;"'!AQ30")</f>
        <v>80</v>
      </c>
      <c r="BE29" s="77"/>
      <c r="BF29" s="77" t="str">
        <f ca="1">INDIRECT("'"&amp;BD26&amp;"'!AS30")</f>
        <v>NR</v>
      </c>
      <c r="BG29" s="77"/>
      <c r="BH29" s="77">
        <f ca="1">INDIRECT("'"&amp;BD26&amp;"'!AU30")</f>
        <v>74.285714285714292</v>
      </c>
      <c r="BI29" s="77"/>
      <c r="BJ29" s="75" t="str">
        <f ca="1">INDIRECT("'"&amp;BJ26&amp;"'!AQ30")</f>
        <v>NO DATA</v>
      </c>
      <c r="BK29" s="75"/>
      <c r="BL29" s="75" t="str">
        <f ca="1">INDIRECT("'"&amp;BJ26&amp;"'!AS30")</f>
        <v>NO DATA</v>
      </c>
      <c r="BM29" s="75"/>
      <c r="BN29" s="75" t="str">
        <f ca="1">INDIRECT("'"&amp;BJ26&amp;"'!AU30")</f>
        <v>NO DATA</v>
      </c>
      <c r="BO29" s="75"/>
      <c r="BP29" s="77" t="str">
        <f ca="1">INDIRECT("'"&amp;BP26&amp;"'!AQ30")</f>
        <v>NO DATA</v>
      </c>
      <c r="BQ29" s="77"/>
      <c r="BR29" s="77" t="str">
        <f ca="1">INDIRECT("'"&amp;BP26&amp;"'!AS30")</f>
        <v>NO DATA</v>
      </c>
      <c r="BS29" s="77"/>
      <c r="BT29" s="77" t="str">
        <f ca="1">INDIRECT("'"&amp;BP26&amp;"'!AU30")</f>
        <v>NO DATA</v>
      </c>
      <c r="BU29" s="77"/>
      <c r="BV29" s="75">
        <f ca="1">INDIRECT("'"&amp;BV26&amp;"'!AQ30")</f>
        <v>63.749999999999993</v>
      </c>
      <c r="BW29" s="75"/>
      <c r="BX29" s="75">
        <f ca="1">INDIRECT("'"&amp;BV26&amp;"'!AS30")</f>
        <v>35</v>
      </c>
      <c r="BY29" s="75"/>
      <c r="BZ29" s="75">
        <f ca="1">INDIRECT("'"&amp;BV26&amp;"'!AU30")</f>
        <v>98.75</v>
      </c>
      <c r="CA29" s="75"/>
      <c r="CB29" s="77">
        <f ca="1">INDIRECT("'"&amp;CB26&amp;"'!AQ30")</f>
        <v>50</v>
      </c>
      <c r="CC29" s="77"/>
      <c r="CD29" s="77" t="str">
        <f ca="1">INDIRECT("'"&amp;CB26&amp;"'!AS30")</f>
        <v>NR</v>
      </c>
      <c r="CE29" s="77"/>
      <c r="CF29" s="77">
        <f ca="1">INDIRECT("'"&amp;CB26&amp;"'!AU30")</f>
        <v>49.000000000000007</v>
      </c>
      <c r="CG29" s="77"/>
      <c r="CH29" s="75" t="str">
        <f ca="1">INDIRECT("'"&amp;CH26&amp;"'!AQ30")</f>
        <v>NO DATA</v>
      </c>
      <c r="CI29" s="75"/>
      <c r="CJ29" s="75" t="str">
        <f ca="1">INDIRECT("'"&amp;CH26&amp;"'!AS30")</f>
        <v>NO DATA</v>
      </c>
      <c r="CK29" s="75"/>
      <c r="CL29" s="75" t="str">
        <f ca="1">INDIRECT("'"&amp;CH26&amp;"'!AU30")</f>
        <v>NO DATA</v>
      </c>
      <c r="CM29" s="75"/>
      <c r="CN29" s="77" t="str">
        <f ca="1">INDIRECT("'"&amp;CN26&amp;"'!AQ30")</f>
        <v>NO DATA</v>
      </c>
      <c r="CO29" s="77"/>
      <c r="CP29" s="77" t="str">
        <f ca="1">INDIRECT("'"&amp;CN26&amp;"'!AS30")</f>
        <v>NO DATA</v>
      </c>
      <c r="CQ29" s="77"/>
      <c r="CR29" s="77" t="str">
        <f ca="1">INDIRECT("'"&amp;CN26&amp;"'!AU30")</f>
        <v>NO DATA</v>
      </c>
      <c r="CS29" s="77"/>
      <c r="CT29" s="75" t="str">
        <f ca="1">INDIRECT("'"&amp;CT26&amp;"'!AQ30")</f>
        <v>NO DATA</v>
      </c>
      <c r="CU29" s="75"/>
      <c r="CV29" s="75" t="str">
        <f ca="1">INDIRECT("'"&amp;CT26&amp;"'!AS30")</f>
        <v>NO DATA</v>
      </c>
      <c r="CW29" s="75"/>
      <c r="CX29" s="75" t="str">
        <f ca="1">INDIRECT("'"&amp;CT26&amp;"'!AU30")</f>
        <v>NO DATA</v>
      </c>
      <c r="CY29" s="75"/>
      <c r="CZ29" s="27"/>
      <c r="DA29" s="27"/>
      <c r="DB29" s="27"/>
      <c r="DC29" s="27"/>
      <c r="DD29" s="27"/>
      <c r="DE29" s="27"/>
      <c r="DF29" s="75">
        <f ca="1">AVERAGEIF($B$27:$DE$27,"Percent Filter Removal",B29:DE29)</f>
        <v>66.754032258064512</v>
      </c>
      <c r="DG29" s="75"/>
      <c r="DH29" s="75">
        <f ca="1">AVERAGEIF($B$27:$DE$27,"Percent Post Filter Removal",B29:DE29)</f>
        <v>87.156862745098053</v>
      </c>
      <c r="DI29" s="75"/>
      <c r="DJ29" s="75">
        <f ca="1">AVERAGEIF($B$27:$DE$27,"Percent Total Removal",B29:DE29)</f>
        <v>63.837071925544414</v>
      </c>
      <c r="DK29" s="75"/>
    </row>
    <row r="30" spans="1:115" x14ac:dyDescent="0.2">
      <c r="A30" s="3" t="s">
        <v>23</v>
      </c>
      <c r="B30" s="75">
        <f ca="1">INDIRECT("'"&amp;B26&amp;"'!AQ31")</f>
        <v>99.765258215962433</v>
      </c>
      <c r="C30" s="75"/>
      <c r="D30" s="75">
        <f ca="1">INDIRECT("'"&amp;B26&amp;"'!AS31")</f>
        <v>0</v>
      </c>
      <c r="E30" s="75"/>
      <c r="F30" s="75">
        <f ca="1">INDIRECT("'"&amp;B26&amp;"'!AU31")</f>
        <v>99.765258215962433</v>
      </c>
      <c r="G30" s="75"/>
      <c r="H30" s="77">
        <f ca="1">INDIRECT("'"&amp;H26&amp;"'!AQ31")</f>
        <v>0</v>
      </c>
      <c r="I30" s="77"/>
      <c r="J30" s="77">
        <f ca="1">INDIRECT("'"&amp;H26&amp;"'!AS31")</f>
        <v>0</v>
      </c>
      <c r="K30" s="77"/>
      <c r="L30" s="77">
        <f ca="1">INDIRECT("'"&amp;H26&amp;"'!AU31")</f>
        <v>0</v>
      </c>
      <c r="M30" s="77"/>
      <c r="N30" s="75" t="str">
        <f ca="1">INDIRECT("'"&amp;N26&amp;"'!AQ31")</f>
        <v>NO DATA</v>
      </c>
      <c r="O30" s="75"/>
      <c r="P30" s="75" t="str">
        <f ca="1">INDIRECT("'"&amp;N26&amp;"'!AS31")</f>
        <v>NO DATA</v>
      </c>
      <c r="Q30" s="75"/>
      <c r="R30" s="75" t="str">
        <f ca="1">INDIRECT("'"&amp;N26&amp;"'!AU31")</f>
        <v>NO DATA</v>
      </c>
      <c r="S30" s="75"/>
      <c r="T30" s="77" t="str">
        <f ca="1">INDIRECT("'"&amp;T26&amp;"'!AQ31")</f>
        <v>NO DATA</v>
      </c>
      <c r="U30" s="77"/>
      <c r="V30" s="77" t="str">
        <f ca="1">INDIRECT("'"&amp;T26&amp;"'!AS31")</f>
        <v>NO DATA</v>
      </c>
      <c r="W30" s="77"/>
      <c r="X30" s="77" t="str">
        <f ca="1">INDIRECT("'"&amp;T26&amp;"'!AU31")</f>
        <v>NO DATA</v>
      </c>
      <c r="Y30" s="77"/>
      <c r="Z30" s="81">
        <f ca="1">INDIRECT("'"&amp;Z26&amp;"'!AQ31")</f>
        <v>99.541884816753921</v>
      </c>
      <c r="AA30" s="82"/>
      <c r="AB30" s="81">
        <f ca="1">INDIRECT("'"&amp;Z26&amp;"'!AS31")</f>
        <v>0.26178010471204188</v>
      </c>
      <c r="AC30" s="82"/>
      <c r="AD30" s="81">
        <f ca="1">INDIRECT("'"&amp;Z26&amp;"'!AU31")</f>
        <v>99.80366492146598</v>
      </c>
      <c r="AE30" s="82"/>
      <c r="AF30" s="77">
        <f ca="1">INDIRECT("'"&amp;AF26&amp;"'!AQ31")</f>
        <v>98.222222222222229</v>
      </c>
      <c r="AG30" s="77"/>
      <c r="AH30" s="77">
        <f ca="1">INDIRECT("'"&amp;AF26&amp;"'!AS31")</f>
        <v>1.5555555555555556</v>
      </c>
      <c r="AI30" s="77"/>
      <c r="AJ30" s="77">
        <f ca="1">INDIRECT("'"&amp;AF26&amp;"'!AU31")</f>
        <v>99.777777777777771</v>
      </c>
      <c r="AK30" s="77"/>
      <c r="AL30" s="75" t="str">
        <f ca="1">INDIRECT("'"&amp;AL26&amp;"'!AQ31")</f>
        <v>NO DATA</v>
      </c>
      <c r="AM30" s="75"/>
      <c r="AN30" s="75" t="str">
        <f ca="1">INDIRECT("'"&amp;AL26&amp;"'!AS31")</f>
        <v>NO DATA</v>
      </c>
      <c r="AO30" s="75"/>
      <c r="AP30" s="75" t="str">
        <f ca="1">INDIRECT("'"&amp;AL26&amp;"'!AU31")</f>
        <v>NO DATA</v>
      </c>
      <c r="AQ30" s="75"/>
      <c r="AR30" s="77" t="str">
        <f ca="1">INDIRECT("'"&amp;AR26&amp;"'!AQ31")</f>
        <v>NO DATA</v>
      </c>
      <c r="AS30" s="77"/>
      <c r="AT30" s="77" t="str">
        <f ca="1">INDIRECT("'"&amp;AR26&amp;"'!AS31")</f>
        <v>NO DATA</v>
      </c>
      <c r="AU30" s="77"/>
      <c r="AV30" s="77" t="str">
        <f ca="1">INDIRECT("'"&amp;AR26&amp;"'!AU31")</f>
        <v>NO DATA</v>
      </c>
      <c r="AW30" s="77"/>
      <c r="AX30" s="75" t="str">
        <f ca="1">INDIRECT("'"&amp;AX26&amp;"'!AQ31")</f>
        <v>NO DATA</v>
      </c>
      <c r="AY30" s="75"/>
      <c r="AZ30" s="75" t="str">
        <f ca="1">INDIRECT("'"&amp;AX26&amp;"'!AS31")</f>
        <v>NO DATA</v>
      </c>
      <c r="BA30" s="75"/>
      <c r="BB30" s="75" t="str">
        <f ca="1">INDIRECT("'"&amp;AX26&amp;"'!AU31")</f>
        <v>NO DATA</v>
      </c>
      <c r="BC30" s="75"/>
      <c r="BD30" s="77">
        <f ca="1">INDIRECT("'"&amp;BD26&amp;"'!AQ31")</f>
        <v>98.839285714285722</v>
      </c>
      <c r="BE30" s="77"/>
      <c r="BF30" s="77">
        <f ca="1">INDIRECT("'"&amp;BD26&amp;"'!AS31")</f>
        <v>0</v>
      </c>
      <c r="BG30" s="77"/>
      <c r="BH30" s="77">
        <f ca="1">INDIRECT("'"&amp;BD26&amp;"'!AU31")</f>
        <v>98.839285714285722</v>
      </c>
      <c r="BI30" s="77"/>
      <c r="BJ30" s="75" t="str">
        <f ca="1">INDIRECT("'"&amp;BJ26&amp;"'!AQ31")</f>
        <v>NO DATA</v>
      </c>
      <c r="BK30" s="75"/>
      <c r="BL30" s="75" t="str">
        <f ca="1">INDIRECT("'"&amp;BJ26&amp;"'!AS31")</f>
        <v>NO DATA</v>
      </c>
      <c r="BM30" s="75"/>
      <c r="BN30" s="75" t="str">
        <f ca="1">INDIRECT("'"&amp;BJ26&amp;"'!AU31")</f>
        <v>NO DATA</v>
      </c>
      <c r="BO30" s="75"/>
      <c r="BP30" s="77" t="str">
        <f ca="1">INDIRECT("'"&amp;BP26&amp;"'!AQ31")</f>
        <v>NO DATA</v>
      </c>
      <c r="BQ30" s="77"/>
      <c r="BR30" s="77" t="str">
        <f ca="1">INDIRECT("'"&amp;BP26&amp;"'!AS31")</f>
        <v>NO DATA</v>
      </c>
      <c r="BS30" s="77"/>
      <c r="BT30" s="77" t="str">
        <f ca="1">INDIRECT("'"&amp;BP26&amp;"'!AU31")</f>
        <v>NO DATA</v>
      </c>
      <c r="BU30" s="77"/>
      <c r="BV30" s="75">
        <f ca="1">INDIRECT("'"&amp;BV26&amp;"'!AQ31")</f>
        <v>98.333333333333329</v>
      </c>
      <c r="BW30" s="75"/>
      <c r="BX30" s="75">
        <f ca="1">INDIRECT("'"&amp;BV26&amp;"'!AS31")</f>
        <v>1.1111111111111112</v>
      </c>
      <c r="BY30" s="75"/>
      <c r="BZ30" s="75">
        <f ca="1">INDIRECT("'"&amp;BV26&amp;"'!AU31")</f>
        <v>99.444444444444443</v>
      </c>
      <c r="CA30" s="75"/>
      <c r="CB30" s="77">
        <f ca="1">INDIRECT("'"&amp;CB26&amp;"'!AQ31")</f>
        <v>99.326531299457855</v>
      </c>
      <c r="CC30" s="77"/>
      <c r="CD30" s="77">
        <f ca="1">INDIRECT("'"&amp;CB26&amp;"'!AS31")</f>
        <v>0.44897913369476167</v>
      </c>
      <c r="CE30" s="77"/>
      <c r="CF30" s="77">
        <f ca="1">INDIRECT("'"&amp;CB26&amp;"'!AU31")</f>
        <v>99.775510433152618</v>
      </c>
      <c r="CG30" s="77"/>
      <c r="CH30" s="75" t="str">
        <f ca="1">INDIRECT("'"&amp;CH26&amp;"'!AQ31")</f>
        <v>NO DATA</v>
      </c>
      <c r="CI30" s="75"/>
      <c r="CJ30" s="75" t="str">
        <f ca="1">INDIRECT("'"&amp;CH26&amp;"'!AS31")</f>
        <v>NO DATA</v>
      </c>
      <c r="CK30" s="75"/>
      <c r="CL30" s="75" t="str">
        <f ca="1">INDIRECT("'"&amp;CH26&amp;"'!AU31")</f>
        <v>NO DATA</v>
      </c>
      <c r="CM30" s="75"/>
      <c r="CN30" s="77" t="str">
        <f ca="1">INDIRECT("'"&amp;CN26&amp;"'!AQ31")</f>
        <v>NO DATA</v>
      </c>
      <c r="CO30" s="77"/>
      <c r="CP30" s="77" t="str">
        <f ca="1">INDIRECT("'"&amp;CN26&amp;"'!AS31")</f>
        <v>NO DATA</v>
      </c>
      <c r="CQ30" s="77"/>
      <c r="CR30" s="77" t="str">
        <f ca="1">INDIRECT("'"&amp;CN26&amp;"'!AU31")</f>
        <v>NO DATA</v>
      </c>
      <c r="CS30" s="77"/>
      <c r="CT30" s="75" t="str">
        <f ca="1">INDIRECT("'"&amp;CT26&amp;"'!AQ31")</f>
        <v>NO DATA</v>
      </c>
      <c r="CU30" s="75"/>
      <c r="CV30" s="75" t="str">
        <f ca="1">INDIRECT("'"&amp;CT26&amp;"'!AS31")</f>
        <v>NO DATA</v>
      </c>
      <c r="CW30" s="75"/>
      <c r="CX30" s="75" t="str">
        <f ca="1">INDIRECT("'"&amp;CT26&amp;"'!AU31")</f>
        <v>NO DATA</v>
      </c>
      <c r="CY30" s="75"/>
      <c r="CZ30" s="27"/>
      <c r="DA30" s="27"/>
      <c r="DB30" s="27"/>
      <c r="DC30" s="27"/>
      <c r="DD30" s="27"/>
      <c r="DE30" s="27"/>
      <c r="DF30" s="75">
        <f t="shared" ref="DF30:DF48" ca="1" si="3">AVERAGEIF($B$27:$DE$27,"Percent Filter Removal",B30:DE30)</f>
        <v>84.861216514573627</v>
      </c>
      <c r="DG30" s="75"/>
      <c r="DH30" s="75">
        <f t="shared" ref="DH30:DH48" ca="1" si="4">AVERAGEIF($B$27:$DE$27,"Percent Post Filter Removal",B30:DE30)</f>
        <v>0.48248941501049575</v>
      </c>
      <c r="DI30" s="75"/>
      <c r="DJ30" s="75">
        <f t="shared" ref="DJ30:DJ48" ca="1" si="5">AVERAGEIF($B$27:$DE$27,"Percent Total Removal",B30:DE30)</f>
        <v>85.343705929584146</v>
      </c>
      <c r="DK30" s="75"/>
    </row>
    <row r="31" spans="1:115" x14ac:dyDescent="0.2">
      <c r="A31" s="11" t="s">
        <v>228</v>
      </c>
      <c r="B31" s="76"/>
      <c r="C31" s="76"/>
      <c r="D31" s="76"/>
      <c r="E31" s="76"/>
      <c r="F31" s="76"/>
      <c r="G31" s="76"/>
      <c r="H31" s="76"/>
      <c r="I31" s="76"/>
      <c r="J31" s="76"/>
      <c r="K31" s="76"/>
      <c r="L31" s="76"/>
      <c r="M31" s="76"/>
      <c r="N31" s="76"/>
      <c r="O31" s="76"/>
      <c r="P31" s="76"/>
      <c r="Q31" s="76"/>
      <c r="R31" s="76"/>
      <c r="S31" s="76"/>
      <c r="T31" s="76"/>
      <c r="U31" s="76"/>
      <c r="V31" s="76"/>
      <c r="W31" s="76"/>
      <c r="X31" s="76"/>
      <c r="Y31" s="76"/>
      <c r="Z31" s="83"/>
      <c r="AA31" s="84"/>
      <c r="AB31" s="83"/>
      <c r="AC31" s="84"/>
      <c r="AD31" s="83"/>
      <c r="AE31" s="84"/>
      <c r="AF31" s="76"/>
      <c r="AG31" s="76"/>
      <c r="AH31" s="76"/>
      <c r="AI31" s="76"/>
      <c r="AJ31" s="76"/>
      <c r="AK31" s="76"/>
      <c r="AL31" s="76"/>
      <c r="AM31" s="76"/>
      <c r="AN31" s="76"/>
      <c r="AO31" s="76"/>
      <c r="AP31" s="76"/>
      <c r="AQ31" s="76"/>
      <c r="AR31" s="76"/>
      <c r="AS31" s="76"/>
      <c r="AT31" s="76"/>
      <c r="AU31" s="76"/>
      <c r="AV31" s="76"/>
      <c r="AW31" s="76"/>
      <c r="AX31" s="76"/>
      <c r="AY31" s="76"/>
      <c r="AZ31" s="76"/>
      <c r="BA31" s="76"/>
      <c r="BB31" s="76"/>
      <c r="BC31" s="76"/>
      <c r="BD31" s="76"/>
      <c r="BE31" s="76"/>
      <c r="BF31" s="76"/>
      <c r="BG31" s="76"/>
      <c r="BH31" s="76"/>
      <c r="BI31" s="76"/>
      <c r="BJ31" s="76"/>
      <c r="BK31" s="76"/>
      <c r="BL31" s="76"/>
      <c r="BM31" s="76"/>
      <c r="BN31" s="76"/>
      <c r="BO31" s="76"/>
      <c r="BP31" s="76"/>
      <c r="BQ31" s="76"/>
      <c r="BR31" s="76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  <c r="CD31" s="76"/>
      <c r="CE31" s="76"/>
      <c r="CF31" s="76"/>
      <c r="CG31" s="76"/>
      <c r="CH31" s="76"/>
      <c r="CI31" s="76"/>
      <c r="CJ31" s="76"/>
      <c r="CK31" s="76"/>
      <c r="CL31" s="76"/>
      <c r="CM31" s="76"/>
      <c r="CN31" s="76"/>
      <c r="CO31" s="76"/>
      <c r="CP31" s="76"/>
      <c r="CQ31" s="76"/>
      <c r="CR31" s="76"/>
      <c r="CS31" s="76"/>
      <c r="CT31" s="76"/>
      <c r="CU31" s="76"/>
      <c r="CV31" s="76"/>
      <c r="CW31" s="76"/>
      <c r="CX31" s="76"/>
      <c r="CY31" s="76"/>
      <c r="CZ31" s="28"/>
      <c r="DA31" s="28"/>
      <c r="DB31" s="28"/>
      <c r="DC31" s="28"/>
      <c r="DD31" s="28"/>
      <c r="DE31" s="28"/>
      <c r="DF31" s="76"/>
      <c r="DG31" s="76"/>
      <c r="DH31" s="76"/>
      <c r="DI31" s="76"/>
      <c r="DJ31" s="76"/>
      <c r="DK31" s="76"/>
    </row>
    <row r="32" spans="1:115" x14ac:dyDescent="0.2">
      <c r="A32" s="3" t="s">
        <v>148</v>
      </c>
      <c r="B32" s="75">
        <f ca="1">INDIRECT("'"&amp;B26&amp;"'!AQ33")</f>
        <v>1.4705882352941175</v>
      </c>
      <c r="C32" s="75"/>
      <c r="D32" s="75" t="str">
        <f ca="1">INDIRECT("'"&amp;B26&amp;"'!AS33")</f>
        <v>NR</v>
      </c>
      <c r="E32" s="75"/>
      <c r="F32" s="75" t="str">
        <f ca="1">INDIRECT("'"&amp;B26&amp;"'!AU33")</f>
        <v>NR</v>
      </c>
      <c r="G32" s="75"/>
      <c r="H32" s="77">
        <f ca="1">INDIRECT("'"&amp;H26&amp;"'!AQ33")</f>
        <v>27.368421052631582</v>
      </c>
      <c r="I32" s="77"/>
      <c r="J32" s="77" t="str">
        <f ca="1">INDIRECT("'"&amp;H26&amp;"'!AS33")</f>
        <v>NR</v>
      </c>
      <c r="K32" s="77"/>
      <c r="L32" s="77" t="str">
        <f ca="1">INDIRECT("'"&amp;H26&amp;"'!AU33")</f>
        <v>NR</v>
      </c>
      <c r="M32" s="77"/>
      <c r="N32" s="75">
        <f ca="1">INDIRECT("'"&amp;N26&amp;"'!AQ33")</f>
        <v>58.974358974358978</v>
      </c>
      <c r="O32" s="75"/>
      <c r="P32" s="75" t="str">
        <f ca="1">INDIRECT("'"&amp;N26&amp;"'!AS33")</f>
        <v>NR</v>
      </c>
      <c r="Q32" s="75"/>
      <c r="R32" s="75">
        <f ca="1">INDIRECT("'"&amp;N26&amp;"'!AU33")</f>
        <v>48.717948717948715</v>
      </c>
      <c r="S32" s="75"/>
      <c r="T32" s="77">
        <f ca="1">INDIRECT("'"&amp;T26&amp;"'!AQ33")</f>
        <v>0</v>
      </c>
      <c r="U32" s="77"/>
      <c r="V32" s="77">
        <f ca="1">INDIRECT("'"&amp;T26&amp;"'!AS33")</f>
        <v>0</v>
      </c>
      <c r="W32" s="77"/>
      <c r="X32" s="77">
        <f ca="1">INDIRECT("'"&amp;T26&amp;"'!AU33")</f>
        <v>0</v>
      </c>
      <c r="Y32" s="77"/>
      <c r="Z32" s="81">
        <f ca="1">INDIRECT("'"&amp;Z26&amp;"'!AQ33")</f>
        <v>0</v>
      </c>
      <c r="AA32" s="82"/>
      <c r="AB32" s="81" t="str">
        <f ca="1">INDIRECT("'"&amp;Z26&amp;"'!AS33")</f>
        <v>NR</v>
      </c>
      <c r="AC32" s="82"/>
      <c r="AD32" s="81" t="str">
        <f ca="1">INDIRECT("'"&amp;Z26&amp;"'!AU33")</f>
        <v>NR</v>
      </c>
      <c r="AE32" s="82"/>
      <c r="AF32" s="77" t="str">
        <f ca="1">INDIRECT("'"&amp;AF26&amp;"'!AQ33")</f>
        <v>NR</v>
      </c>
      <c r="AG32" s="77"/>
      <c r="AH32" s="77">
        <f ca="1">INDIRECT("'"&amp;AF26&amp;"'!AS33")</f>
        <v>18</v>
      </c>
      <c r="AI32" s="77"/>
      <c r="AJ32" s="77">
        <f ca="1">INDIRECT("'"&amp;AF26&amp;"'!AU33")</f>
        <v>16</v>
      </c>
      <c r="AK32" s="77"/>
      <c r="AL32" s="75" t="str">
        <f ca="1">INDIRECT("'"&amp;AL26&amp;"'!AQ33")</f>
        <v>NR</v>
      </c>
      <c r="AM32" s="75"/>
      <c r="AN32" s="75" t="str">
        <f ca="1">INDIRECT("'"&amp;AL26&amp;"'!AS33")</f>
        <v>NR</v>
      </c>
      <c r="AO32" s="75"/>
      <c r="AP32" s="75" t="str">
        <f ca="1">INDIRECT("'"&amp;AL26&amp;"'!AU33")</f>
        <v>NR</v>
      </c>
      <c r="AQ32" s="75"/>
      <c r="AR32" s="77" t="str">
        <f ca="1">INDIRECT("'"&amp;AR26&amp;"'!AQ33")</f>
        <v>NR</v>
      </c>
      <c r="AS32" s="77"/>
      <c r="AT32" s="77" t="str">
        <f ca="1">INDIRECT("'"&amp;AR26&amp;"'!AS33")</f>
        <v>NR</v>
      </c>
      <c r="AU32" s="77"/>
      <c r="AV32" s="77" t="str">
        <f ca="1">INDIRECT("'"&amp;AR26&amp;"'!AU33")</f>
        <v>NR</v>
      </c>
      <c r="AW32" s="77"/>
      <c r="AX32" s="75" t="str">
        <f ca="1">INDIRECT("'"&amp;AX26&amp;"'!AQ33")</f>
        <v>NR</v>
      </c>
      <c r="AY32" s="75"/>
      <c r="AZ32" s="75">
        <f ca="1">INDIRECT("'"&amp;AX26&amp;"'!AS33")</f>
        <v>0</v>
      </c>
      <c r="BA32" s="75"/>
      <c r="BB32" s="75" t="str">
        <f ca="1">INDIRECT("'"&amp;AX26&amp;"'!AU33")</f>
        <v>NR</v>
      </c>
      <c r="BC32" s="75"/>
      <c r="BD32" s="77">
        <f ca="1">INDIRECT("'"&amp;BD26&amp;"'!AQ33")</f>
        <v>0</v>
      </c>
      <c r="BE32" s="77"/>
      <c r="BF32" s="77">
        <f ca="1">INDIRECT("'"&amp;BD26&amp;"'!AS33")</f>
        <v>19</v>
      </c>
      <c r="BG32" s="77"/>
      <c r="BH32" s="77">
        <f ca="1">INDIRECT("'"&amp;BD26&amp;"'!AU33")</f>
        <v>19</v>
      </c>
      <c r="BI32" s="77"/>
      <c r="BJ32" s="75">
        <f ca="1">INDIRECT("'"&amp;BJ26&amp;"'!AQ33")</f>
        <v>68.181818181818173</v>
      </c>
      <c r="BK32" s="75"/>
      <c r="BL32" s="75" t="str">
        <f ca="1">INDIRECT("'"&amp;BJ26&amp;"'!AS33")</f>
        <v>NR</v>
      </c>
      <c r="BM32" s="75"/>
      <c r="BN32" s="75">
        <f ca="1">INDIRECT("'"&amp;BJ26&amp;"'!AU33")</f>
        <v>50</v>
      </c>
      <c r="BO32" s="75"/>
      <c r="BP32" s="77">
        <f ca="1">INDIRECT("'"&amp;BP26&amp;"'!AQ33")</f>
        <v>55.555555555555557</v>
      </c>
      <c r="BQ32" s="77"/>
      <c r="BR32" s="77">
        <f ca="1">INDIRECT("'"&amp;BP26&amp;"'!AS33")</f>
        <v>25.925925925925924</v>
      </c>
      <c r="BS32" s="77"/>
      <c r="BT32" s="77">
        <f ca="1">INDIRECT("'"&amp;BP26&amp;"'!AU33")</f>
        <v>81.481481481481481</v>
      </c>
      <c r="BU32" s="77"/>
      <c r="BV32" s="75">
        <f ca="1">INDIRECT("'"&amp;BV26&amp;"'!AQ33")</f>
        <v>18.333333333333325</v>
      </c>
      <c r="BW32" s="75"/>
      <c r="BX32" s="75">
        <f ca="1">INDIRECT("'"&amp;BV26&amp;"'!AS33")</f>
        <v>40.000000000000007</v>
      </c>
      <c r="BY32" s="75"/>
      <c r="BZ32" s="75">
        <f ca="1">INDIRECT("'"&amp;BV26&amp;"'!AU33")</f>
        <v>58.333333333333336</v>
      </c>
      <c r="CA32" s="75"/>
      <c r="CB32" s="77" t="str">
        <f ca="1">INDIRECT("'"&amp;CB26&amp;"'!AQ33")</f>
        <v>NR</v>
      </c>
      <c r="CC32" s="77"/>
      <c r="CD32" s="77" t="str">
        <f ca="1">INDIRECT("'"&amp;CB26&amp;"'!AS33")</f>
        <v>NR</v>
      </c>
      <c r="CE32" s="77"/>
      <c r="CF32" s="77" t="str">
        <f ca="1">INDIRECT("'"&amp;CB26&amp;"'!AU33")</f>
        <v>NR</v>
      </c>
      <c r="CG32" s="77"/>
      <c r="CH32" s="75">
        <f ca="1">INDIRECT("'"&amp;CH26&amp;"'!AQ33")</f>
        <v>0</v>
      </c>
      <c r="CI32" s="75"/>
      <c r="CJ32" s="75">
        <f ca="1">INDIRECT("'"&amp;CH26&amp;"'!AS33")</f>
        <v>0</v>
      </c>
      <c r="CK32" s="75"/>
      <c r="CL32" s="75">
        <f ca="1">INDIRECT("'"&amp;CH26&amp;"'!AU33")</f>
        <v>0</v>
      </c>
      <c r="CM32" s="75"/>
      <c r="CN32" s="77" t="str">
        <f ca="1">INDIRECT("'"&amp;CN26&amp;"'!AQ33")</f>
        <v>NR</v>
      </c>
      <c r="CO32" s="77"/>
      <c r="CP32" s="77" t="str">
        <f ca="1">INDIRECT("'"&amp;CN26&amp;"'!AS33")</f>
        <v>NR</v>
      </c>
      <c r="CQ32" s="77"/>
      <c r="CR32" s="77" t="str">
        <f ca="1">INDIRECT("'"&amp;CN26&amp;"'!AU33")</f>
        <v>NR</v>
      </c>
      <c r="CS32" s="77"/>
      <c r="CT32" s="75" t="str">
        <f ca="1">INDIRECT("'"&amp;CT26&amp;"'!AQ33")</f>
        <v>NR</v>
      </c>
      <c r="CU32" s="75"/>
      <c r="CV32" s="75">
        <f ca="1">INDIRECT("'"&amp;CT26&amp;"'!AS33")</f>
        <v>92.592592592592595</v>
      </c>
      <c r="CW32" s="75"/>
      <c r="CX32" s="75">
        <f ca="1">INDIRECT("'"&amp;CT26&amp;"'!AU33")</f>
        <v>37.037037037037038</v>
      </c>
      <c r="CY32" s="75"/>
      <c r="CZ32" s="27"/>
      <c r="DA32" s="27"/>
      <c r="DB32" s="27"/>
      <c r="DC32" s="27"/>
      <c r="DD32" s="27"/>
      <c r="DE32" s="27"/>
      <c r="DF32" s="75">
        <f t="shared" ca="1" si="3"/>
        <v>22.988407533299171</v>
      </c>
      <c r="DG32" s="75"/>
      <c r="DH32" s="75">
        <f t="shared" ca="1" si="4"/>
        <v>24.439814814814817</v>
      </c>
      <c r="DI32" s="75"/>
      <c r="DJ32" s="75">
        <f t="shared" ca="1" si="5"/>
        <v>34.507755618866732</v>
      </c>
      <c r="DK32" s="75"/>
    </row>
    <row r="33" spans="1:115" x14ac:dyDescent="0.2">
      <c r="A33" s="3" t="s">
        <v>99</v>
      </c>
      <c r="B33" s="75" t="str">
        <f ca="1">INDIRECT("'"&amp;B26&amp;"'!AQ34")</f>
        <v>NR</v>
      </c>
      <c r="C33" s="75"/>
      <c r="D33" s="75">
        <f ca="1">INDIRECT("'"&amp;B26&amp;"'!AS34")</f>
        <v>142.22222222222223</v>
      </c>
      <c r="E33" s="75"/>
      <c r="F33" s="75">
        <f ca="1">INDIRECT("'"&amp;B26&amp;"'!AU34")</f>
        <v>24.444444444444443</v>
      </c>
      <c r="G33" s="75"/>
      <c r="H33" s="77">
        <f ca="1">INDIRECT("'"&amp;H26&amp;"'!AQ34")</f>
        <v>57.692307692307686</v>
      </c>
      <c r="I33" s="77"/>
      <c r="J33" s="77" t="str">
        <f ca="1">INDIRECT("'"&amp;H26&amp;"'!AS34")</f>
        <v>NR</v>
      </c>
      <c r="K33" s="77"/>
      <c r="L33" s="77">
        <f ca="1">INDIRECT("'"&amp;H26&amp;"'!AU34")</f>
        <v>46.153846153846153</v>
      </c>
      <c r="M33" s="77"/>
      <c r="N33" s="75" t="str">
        <f ca="1">INDIRECT("'"&amp;N26&amp;"'!AQ34")</f>
        <v>NR</v>
      </c>
      <c r="O33" s="75"/>
      <c r="P33" s="75">
        <f ca="1">INDIRECT("'"&amp;N26&amp;"'!AS34")</f>
        <v>65.957446808510639</v>
      </c>
      <c r="Q33" s="75"/>
      <c r="R33" s="75">
        <f ca="1">INDIRECT("'"&amp;N26&amp;"'!AU34")</f>
        <v>42.553191489361701</v>
      </c>
      <c r="S33" s="75"/>
      <c r="T33" s="77" t="str">
        <f ca="1">INDIRECT("'"&amp;T26&amp;"'!AQ34")</f>
        <v>NR</v>
      </c>
      <c r="U33" s="77"/>
      <c r="V33" s="77">
        <f ca="1">INDIRECT("'"&amp;T26&amp;"'!AS34")</f>
        <v>0</v>
      </c>
      <c r="W33" s="77"/>
      <c r="X33" s="77" t="str">
        <f ca="1">INDIRECT("'"&amp;T26&amp;"'!AU34")</f>
        <v>NR</v>
      </c>
      <c r="Y33" s="77"/>
      <c r="Z33" s="81">
        <f ca="1">INDIRECT("'"&amp;Z26&amp;"'!AQ34")</f>
        <v>54.54545454545454</v>
      </c>
      <c r="AA33" s="82"/>
      <c r="AB33" s="81" t="str">
        <f ca="1">INDIRECT("'"&amp;Z26&amp;"'!AS34")</f>
        <v>NR</v>
      </c>
      <c r="AC33" s="82"/>
      <c r="AD33" s="81" t="str">
        <f ca="1">INDIRECT("'"&amp;Z26&amp;"'!AU34")</f>
        <v>NR</v>
      </c>
      <c r="AE33" s="82"/>
      <c r="AF33" s="77">
        <f ca="1">INDIRECT("'"&amp;AF26&amp;"'!AQ34")</f>
        <v>13.20754716981132</v>
      </c>
      <c r="AG33" s="77"/>
      <c r="AH33" s="77" t="str">
        <f ca="1">INDIRECT("'"&amp;AF26&amp;"'!AS34")</f>
        <v>NR</v>
      </c>
      <c r="AI33" s="77"/>
      <c r="AJ33" s="77">
        <f ca="1">INDIRECT("'"&amp;AF26&amp;"'!AU34")</f>
        <v>3.7735849056603774</v>
      </c>
      <c r="AK33" s="77"/>
      <c r="AL33" s="75">
        <f ca="1">INDIRECT("'"&amp;AL26&amp;"'!AQ34")</f>
        <v>0</v>
      </c>
      <c r="AM33" s="75"/>
      <c r="AN33" s="75">
        <f ca="1">INDIRECT("'"&amp;AL26&amp;"'!AS34")</f>
        <v>0</v>
      </c>
      <c r="AO33" s="75"/>
      <c r="AP33" s="75">
        <f ca="1">INDIRECT("'"&amp;AL26&amp;"'!AU34")</f>
        <v>0</v>
      </c>
      <c r="AQ33" s="75"/>
      <c r="AR33" s="77">
        <f ca="1">INDIRECT("'"&amp;AR26&amp;"'!AQ34")</f>
        <v>31.03448275862069</v>
      </c>
      <c r="AS33" s="77"/>
      <c r="AT33" s="77">
        <f ca="1">INDIRECT("'"&amp;AR26&amp;"'!AS34")</f>
        <v>0</v>
      </c>
      <c r="AU33" s="77"/>
      <c r="AV33" s="77">
        <f ca="1">INDIRECT("'"&amp;AR26&amp;"'!AU34")</f>
        <v>31.03448275862069</v>
      </c>
      <c r="AW33" s="77"/>
      <c r="AX33" s="75">
        <f ca="1">INDIRECT("'"&amp;AX26&amp;"'!AQ34")</f>
        <v>39.393939393939391</v>
      </c>
      <c r="AY33" s="75"/>
      <c r="AZ33" s="75">
        <f ca="1">INDIRECT("'"&amp;AX26&amp;"'!AS34")</f>
        <v>0</v>
      </c>
      <c r="BA33" s="75"/>
      <c r="BB33" s="75">
        <f ca="1">INDIRECT("'"&amp;AX26&amp;"'!AU34")</f>
        <v>39.393939393939391</v>
      </c>
      <c r="BC33" s="75"/>
      <c r="BD33" s="77">
        <f ca="1">INDIRECT("'"&amp;BD26&amp;"'!AQ34")</f>
        <v>0</v>
      </c>
      <c r="BE33" s="77"/>
      <c r="BF33" s="77" t="str">
        <f ca="1">INDIRECT("'"&amp;BD26&amp;"'!AS34")</f>
        <v>NR</v>
      </c>
      <c r="BG33" s="77"/>
      <c r="BH33" s="77" t="str">
        <f ca="1">INDIRECT("'"&amp;BD26&amp;"'!AU34")</f>
        <v>NR</v>
      </c>
      <c r="BI33" s="77"/>
      <c r="BJ33" s="75">
        <f ca="1">INDIRECT("'"&amp;BJ26&amp;"'!AQ34")</f>
        <v>0</v>
      </c>
      <c r="BK33" s="75"/>
      <c r="BL33" s="75">
        <f ca="1">INDIRECT("'"&amp;BJ26&amp;"'!AS34")</f>
        <v>0</v>
      </c>
      <c r="BM33" s="75"/>
      <c r="BN33" s="75">
        <f ca="1">INDIRECT("'"&amp;BJ26&amp;"'!AU34")</f>
        <v>0</v>
      </c>
      <c r="BO33" s="75"/>
      <c r="BP33" s="77" t="str">
        <f ca="1">INDIRECT("'"&amp;BP26&amp;"'!AQ34")</f>
        <v>NR</v>
      </c>
      <c r="BQ33" s="77"/>
      <c r="BR33" s="77">
        <f ca="1">INDIRECT("'"&amp;BP26&amp;"'!AS34")</f>
        <v>60</v>
      </c>
      <c r="BS33" s="77"/>
      <c r="BT33" s="77">
        <f ca="1">INDIRECT("'"&amp;BP26&amp;"'!AU34")</f>
        <v>42.857142857142854</v>
      </c>
      <c r="BU33" s="77"/>
      <c r="BV33" s="75" t="str">
        <f ca="1">INDIRECT("'"&amp;BV26&amp;"'!AQ34")</f>
        <v>NR</v>
      </c>
      <c r="BW33" s="75"/>
      <c r="BX33" s="75" t="str">
        <f ca="1">INDIRECT("'"&amp;BV26&amp;"'!AS34")</f>
        <v>NR</v>
      </c>
      <c r="BY33" s="75"/>
      <c r="BZ33" s="75" t="str">
        <f ca="1">INDIRECT("'"&amp;BV26&amp;"'!AU34")</f>
        <v>NR</v>
      </c>
      <c r="CA33" s="75"/>
      <c r="CB33" s="77" t="str">
        <f ca="1">INDIRECT("'"&amp;CB26&amp;"'!AQ34")</f>
        <v>NR</v>
      </c>
      <c r="CC33" s="77"/>
      <c r="CD33" s="77">
        <f ca="1">INDIRECT("'"&amp;CB26&amp;"'!AS34")</f>
        <v>10</v>
      </c>
      <c r="CE33" s="77"/>
      <c r="CF33" s="77">
        <f ca="1">INDIRECT("'"&amp;CB26&amp;"'!AU34")</f>
        <v>0</v>
      </c>
      <c r="CG33" s="77"/>
      <c r="CH33" s="75" t="str">
        <f ca="1">INDIRECT("'"&amp;CH26&amp;"'!AQ34")</f>
        <v>NR</v>
      </c>
      <c r="CI33" s="75"/>
      <c r="CJ33" s="75">
        <f ca="1">INDIRECT("'"&amp;CH26&amp;"'!AS34")</f>
        <v>0</v>
      </c>
      <c r="CK33" s="75"/>
      <c r="CL33" s="75" t="str">
        <f ca="1">INDIRECT("'"&amp;CH26&amp;"'!AU34")</f>
        <v>NR</v>
      </c>
      <c r="CM33" s="75"/>
      <c r="CN33" s="77">
        <f ca="1">INDIRECT("'"&amp;CN26&amp;"'!AQ34")</f>
        <v>4.3478260869565215</v>
      </c>
      <c r="CO33" s="77"/>
      <c r="CP33" s="77" t="str">
        <f ca="1">INDIRECT("'"&amp;CN26&amp;"'!AS34")</f>
        <v>NR</v>
      </c>
      <c r="CQ33" s="77"/>
      <c r="CR33" s="77">
        <f ca="1">INDIRECT("'"&amp;CN26&amp;"'!AU34")</f>
        <v>2.1739130434782608</v>
      </c>
      <c r="CS33" s="77"/>
      <c r="CT33" s="75" t="str">
        <f ca="1">INDIRECT("'"&amp;CT26&amp;"'!AQ34")</f>
        <v>NR</v>
      </c>
      <c r="CU33" s="75"/>
      <c r="CV33" s="75">
        <f ca="1">INDIRECT("'"&amp;CT26&amp;"'!AS34")</f>
        <v>3.0303030303030303</v>
      </c>
      <c r="CW33" s="75"/>
      <c r="CX33" s="75">
        <f ca="1">INDIRECT("'"&amp;CT26&amp;"'!AU34")</f>
        <v>0</v>
      </c>
      <c r="CY33" s="75"/>
      <c r="CZ33" s="27"/>
      <c r="DA33" s="27"/>
      <c r="DB33" s="27"/>
      <c r="DC33" s="27"/>
      <c r="DD33" s="27"/>
      <c r="DE33" s="27"/>
      <c r="DF33" s="75">
        <f t="shared" ca="1" si="3"/>
        <v>22.246839738565576</v>
      </c>
      <c r="DG33" s="75"/>
      <c r="DH33" s="75">
        <f t="shared" ca="1" si="4"/>
        <v>25.56454291463962</v>
      </c>
      <c r="DI33" s="75"/>
      <c r="DJ33" s="75">
        <f t="shared" ca="1" si="5"/>
        <v>19.365378753874488</v>
      </c>
      <c r="DK33" s="75"/>
    </row>
    <row r="34" spans="1:115" x14ac:dyDescent="0.2">
      <c r="A34" s="3" t="s">
        <v>197</v>
      </c>
      <c r="B34" s="75" t="str">
        <f ca="1">INDIRECT("'"&amp;B26&amp;"'!AQ35")</f>
        <v>NR</v>
      </c>
      <c r="C34" s="75"/>
      <c r="D34" s="75">
        <f ca="1">INDIRECT("'"&amp;B26&amp;"'!AS35")</f>
        <v>0</v>
      </c>
      <c r="E34" s="75"/>
      <c r="F34" s="75" t="str">
        <f ca="1">INDIRECT("'"&amp;B26&amp;"'!AU35")</f>
        <v>NR</v>
      </c>
      <c r="G34" s="75"/>
      <c r="H34" s="77" t="str">
        <f ca="1">INDIRECT("'"&amp;H26&amp;"'!AQ35")</f>
        <v>NR</v>
      </c>
      <c r="I34" s="77"/>
      <c r="J34" s="77">
        <f ca="1">INDIRECT("'"&amp;H26&amp;"'!AS35")</f>
        <v>66.666666666666657</v>
      </c>
      <c r="K34" s="77"/>
      <c r="L34" s="77" t="str">
        <f ca="1">INDIRECT("'"&amp;H26&amp;"'!AU35")</f>
        <v>NR</v>
      </c>
      <c r="M34" s="77"/>
      <c r="N34" s="75" t="str">
        <f ca="1">INDIRECT("'"&amp;N26&amp;"'!AQ35")</f>
        <v>NR</v>
      </c>
      <c r="O34" s="75"/>
      <c r="P34" s="75" t="str">
        <f ca="1">INDIRECT("'"&amp;N26&amp;"'!AS35")</f>
        <v>NR</v>
      </c>
      <c r="Q34" s="75"/>
      <c r="R34" s="75" t="str">
        <f ca="1">INDIRECT("'"&amp;N26&amp;"'!AU35")</f>
        <v>NR</v>
      </c>
      <c r="S34" s="75"/>
      <c r="T34" s="77" t="str">
        <f ca="1">INDIRECT("'"&amp;T26&amp;"'!AQ35")</f>
        <v>NR</v>
      </c>
      <c r="U34" s="77"/>
      <c r="V34" s="77">
        <f ca="1">INDIRECT("'"&amp;T26&amp;"'!AS35")</f>
        <v>57.142857142857139</v>
      </c>
      <c r="W34" s="77"/>
      <c r="X34" s="77">
        <f ca="1">INDIRECT("'"&amp;T26&amp;"'!AU35")</f>
        <v>39.285714285714285</v>
      </c>
      <c r="Y34" s="77"/>
      <c r="Z34" s="81" t="str">
        <f ca="1">INDIRECT("'"&amp;Z26&amp;"'!AQ35")</f>
        <v>NR</v>
      </c>
      <c r="AA34" s="82"/>
      <c r="AB34" s="81">
        <f ca="1">INDIRECT("'"&amp;Z26&amp;"'!AS35")</f>
        <v>112.00000000000001</v>
      </c>
      <c r="AC34" s="82"/>
      <c r="AD34" s="81" t="str">
        <f ca="1">INDIRECT("'"&amp;Z26&amp;"'!AU35")</f>
        <v>NR</v>
      </c>
      <c r="AE34" s="82"/>
      <c r="AF34" s="77" t="str">
        <f ca="1">INDIRECT("'"&amp;AF26&amp;"'!AQ35")</f>
        <v>NR</v>
      </c>
      <c r="AG34" s="77"/>
      <c r="AH34" s="77">
        <f ca="1">INDIRECT("'"&amp;AF26&amp;"'!AS35")</f>
        <v>31.25</v>
      </c>
      <c r="AI34" s="77"/>
      <c r="AJ34" s="77" t="str">
        <f ca="1">INDIRECT("'"&amp;AF26&amp;"'!AU35")</f>
        <v>NR</v>
      </c>
      <c r="AK34" s="77"/>
      <c r="AL34" s="75" t="str">
        <f ca="1">INDIRECT("'"&amp;AL26&amp;"'!AQ35")</f>
        <v>NR</v>
      </c>
      <c r="AM34" s="75"/>
      <c r="AN34" s="75">
        <f ca="1">INDIRECT("'"&amp;AL26&amp;"'!AS35")</f>
        <v>11.111111111111111</v>
      </c>
      <c r="AO34" s="75"/>
      <c r="AP34" s="75" t="str">
        <f ca="1">INDIRECT("'"&amp;AL26&amp;"'!AU35")</f>
        <v>NR</v>
      </c>
      <c r="AQ34" s="75"/>
      <c r="AR34" s="77" t="str">
        <f ca="1">INDIRECT("'"&amp;AR26&amp;"'!AQ35")</f>
        <v>NR</v>
      </c>
      <c r="AS34" s="77"/>
      <c r="AT34" s="77">
        <f ca="1">INDIRECT("'"&amp;AR26&amp;"'!AS35")</f>
        <v>23.52941176470588</v>
      </c>
      <c r="AU34" s="77"/>
      <c r="AV34" s="77" t="str">
        <f ca="1">INDIRECT("'"&amp;AR26&amp;"'!AU35")</f>
        <v>NR</v>
      </c>
      <c r="AW34" s="77"/>
      <c r="AX34" s="75" t="str">
        <f ca="1">INDIRECT("'"&amp;AX26&amp;"'!AQ35")</f>
        <v>NR</v>
      </c>
      <c r="AY34" s="75"/>
      <c r="AZ34" s="75">
        <f ca="1">INDIRECT("'"&amp;AX26&amp;"'!AS35")</f>
        <v>22.222222222222221</v>
      </c>
      <c r="BA34" s="75"/>
      <c r="BB34" s="75" t="str">
        <f ca="1">INDIRECT("'"&amp;AX26&amp;"'!AU35")</f>
        <v>NR</v>
      </c>
      <c r="BC34" s="75"/>
      <c r="BD34" s="77" t="str">
        <f ca="1">INDIRECT("'"&amp;BD26&amp;"'!AQ35")</f>
        <v>NR</v>
      </c>
      <c r="BE34" s="77"/>
      <c r="BF34" s="77">
        <f ca="1">INDIRECT("'"&amp;BD26&amp;"'!AS35")</f>
        <v>12.5</v>
      </c>
      <c r="BG34" s="77"/>
      <c r="BH34" s="77">
        <f ca="1">INDIRECT("'"&amp;BD26&amp;"'!AU35")</f>
        <v>0</v>
      </c>
      <c r="BI34" s="77"/>
      <c r="BJ34" s="75">
        <f ca="1">INDIRECT("'"&amp;BJ26&amp;"'!AQ35")</f>
        <v>22.222222222222221</v>
      </c>
      <c r="BK34" s="75"/>
      <c r="BL34" s="75">
        <f ca="1">INDIRECT("'"&amp;BJ26&amp;"'!AS35")</f>
        <v>16.666666666666664</v>
      </c>
      <c r="BM34" s="75"/>
      <c r="BN34" s="75">
        <f ca="1">INDIRECT("'"&amp;BJ26&amp;"'!AU35")</f>
        <v>38.888888888888893</v>
      </c>
      <c r="BO34" s="75"/>
      <c r="BP34" s="77" t="str">
        <f ca="1">INDIRECT("'"&amp;BP26&amp;"'!AQ35")</f>
        <v>NR</v>
      </c>
      <c r="BQ34" s="77"/>
      <c r="BR34" s="77">
        <f ca="1">INDIRECT("'"&amp;BP26&amp;"'!AS35")</f>
        <v>126.81818181818181</v>
      </c>
      <c r="BS34" s="77"/>
      <c r="BT34" s="77">
        <f ca="1">INDIRECT("'"&amp;BP26&amp;"'!AU35")</f>
        <v>99.545454545454547</v>
      </c>
      <c r="BU34" s="77"/>
      <c r="BV34" s="75" t="str">
        <f ca="1">INDIRECT("'"&amp;BV26&amp;"'!AQ35")</f>
        <v>NR</v>
      </c>
      <c r="BW34" s="75"/>
      <c r="BX34" s="75" t="str">
        <f ca="1">INDIRECT("'"&amp;BV26&amp;"'!AS35")</f>
        <v>NR</v>
      </c>
      <c r="BY34" s="75"/>
      <c r="BZ34" s="75" t="str">
        <f ca="1">INDIRECT("'"&amp;BV26&amp;"'!AU35")</f>
        <v>NR</v>
      </c>
      <c r="CA34" s="75"/>
      <c r="CB34" s="77" t="str">
        <f ca="1">INDIRECT("'"&amp;CB26&amp;"'!AQ35")</f>
        <v>NR</v>
      </c>
      <c r="CC34" s="77"/>
      <c r="CD34" s="77">
        <f ca="1">INDIRECT("'"&amp;CB26&amp;"'!AS35")</f>
        <v>20</v>
      </c>
      <c r="CE34" s="77"/>
      <c r="CF34" s="77" t="str">
        <f ca="1">INDIRECT("'"&amp;CB26&amp;"'!AU35")</f>
        <v>NR</v>
      </c>
      <c r="CG34" s="77"/>
      <c r="CH34" s="75" t="str">
        <f ca="1">INDIRECT("'"&amp;CH26&amp;"'!AQ35")</f>
        <v>NR</v>
      </c>
      <c r="CI34" s="75"/>
      <c r="CJ34" s="75">
        <f ca="1">INDIRECT("'"&amp;CH26&amp;"'!AS35")</f>
        <v>54.54545454545454</v>
      </c>
      <c r="CK34" s="75"/>
      <c r="CL34" s="75" t="str">
        <f ca="1">INDIRECT("'"&amp;CH26&amp;"'!AU35")</f>
        <v>NR</v>
      </c>
      <c r="CM34" s="75"/>
      <c r="CN34" s="77" t="str">
        <f ca="1">INDIRECT("'"&amp;CN26&amp;"'!AQ35")</f>
        <v>NR</v>
      </c>
      <c r="CO34" s="77"/>
      <c r="CP34" s="77">
        <f ca="1">INDIRECT("'"&amp;CN26&amp;"'!AS35")</f>
        <v>0</v>
      </c>
      <c r="CQ34" s="77"/>
      <c r="CR34" s="77" t="str">
        <f ca="1">INDIRECT("'"&amp;CN26&amp;"'!AU35")</f>
        <v>NR</v>
      </c>
      <c r="CS34" s="77"/>
      <c r="CT34" s="75" t="str">
        <f ca="1">INDIRECT("'"&amp;CT26&amp;"'!AQ35")</f>
        <v>NR</v>
      </c>
      <c r="CU34" s="75"/>
      <c r="CV34" s="75">
        <f ca="1">INDIRECT("'"&amp;CT26&amp;"'!AS35")</f>
        <v>24.096385542168676</v>
      </c>
      <c r="CW34" s="75"/>
      <c r="CX34" s="75" t="str">
        <f ca="1">INDIRECT("'"&amp;CT26&amp;"'!AU35")</f>
        <v>NR</v>
      </c>
      <c r="CY34" s="75"/>
      <c r="CZ34" s="27"/>
      <c r="DA34" s="27"/>
      <c r="DB34" s="27"/>
      <c r="DC34" s="27"/>
      <c r="DD34" s="27"/>
      <c r="DE34" s="27"/>
      <c r="DF34" s="75">
        <f t="shared" ca="1" si="3"/>
        <v>22.222222222222221</v>
      </c>
      <c r="DG34" s="75"/>
      <c r="DH34" s="75">
        <f t="shared" ca="1" si="4"/>
        <v>38.569930498668981</v>
      </c>
      <c r="DI34" s="75"/>
      <c r="DJ34" s="75">
        <f t="shared" ca="1" si="5"/>
        <v>44.430014430014431</v>
      </c>
      <c r="DK34" s="75"/>
    </row>
    <row r="35" spans="1:115" x14ac:dyDescent="0.2">
      <c r="A35" s="11" t="s">
        <v>229</v>
      </c>
      <c r="B35" s="76"/>
      <c r="C35" s="76"/>
      <c r="D35" s="76"/>
      <c r="E35" s="76"/>
      <c r="F35" s="76"/>
      <c r="G35" s="76"/>
      <c r="H35" s="76"/>
      <c r="I35" s="76"/>
      <c r="J35" s="76"/>
      <c r="K35" s="76"/>
      <c r="L35" s="76"/>
      <c r="M35" s="76"/>
      <c r="N35" s="76"/>
      <c r="O35" s="76"/>
      <c r="P35" s="76"/>
      <c r="Q35" s="76"/>
      <c r="R35" s="76"/>
      <c r="S35" s="76"/>
      <c r="T35" s="76"/>
      <c r="U35" s="76"/>
      <c r="V35" s="76"/>
      <c r="W35" s="76"/>
      <c r="X35" s="76"/>
      <c r="Y35" s="76"/>
      <c r="Z35" s="83"/>
      <c r="AA35" s="84"/>
      <c r="AB35" s="83"/>
      <c r="AC35" s="84"/>
      <c r="AD35" s="83"/>
      <c r="AE35" s="84"/>
      <c r="AF35" s="76"/>
      <c r="AG35" s="76"/>
      <c r="AH35" s="76"/>
      <c r="AI35" s="76"/>
      <c r="AJ35" s="76"/>
      <c r="AK35" s="76"/>
      <c r="AL35" s="76"/>
      <c r="AM35" s="76"/>
      <c r="AN35" s="76"/>
      <c r="AO35" s="76"/>
      <c r="AP35" s="76"/>
      <c r="AQ35" s="76"/>
      <c r="AR35" s="76"/>
      <c r="AS35" s="76"/>
      <c r="AT35" s="76"/>
      <c r="AU35" s="76"/>
      <c r="AV35" s="76"/>
      <c r="AW35" s="76"/>
      <c r="AX35" s="76"/>
      <c r="AY35" s="76"/>
      <c r="AZ35" s="76"/>
      <c r="BA35" s="76"/>
      <c r="BB35" s="76"/>
      <c r="BC35" s="76"/>
      <c r="BD35" s="76"/>
      <c r="BE35" s="76"/>
      <c r="BF35" s="76"/>
      <c r="BG35" s="76"/>
      <c r="BH35" s="76"/>
      <c r="BI35" s="76"/>
      <c r="BJ35" s="76"/>
      <c r="BK35" s="76"/>
      <c r="BL35" s="76"/>
      <c r="BM35" s="76"/>
      <c r="BN35" s="76"/>
      <c r="BO35" s="76"/>
      <c r="BP35" s="76"/>
      <c r="BQ35" s="76"/>
      <c r="BR35" s="76"/>
      <c r="BS35" s="76"/>
      <c r="BT35" s="76"/>
      <c r="BU35" s="76"/>
      <c r="BV35" s="76"/>
      <c r="BW35" s="76"/>
      <c r="BX35" s="76"/>
      <c r="BY35" s="76"/>
      <c r="BZ35" s="76"/>
      <c r="CA35" s="76"/>
      <c r="CB35" s="76"/>
      <c r="CC35" s="76"/>
      <c r="CD35" s="76"/>
      <c r="CE35" s="76"/>
      <c r="CF35" s="76"/>
      <c r="CG35" s="76"/>
      <c r="CH35" s="76"/>
      <c r="CI35" s="76"/>
      <c r="CJ35" s="76"/>
      <c r="CK35" s="76"/>
      <c r="CL35" s="76"/>
      <c r="CM35" s="76"/>
      <c r="CN35" s="76"/>
      <c r="CO35" s="76"/>
      <c r="CP35" s="76"/>
      <c r="CQ35" s="76"/>
      <c r="CR35" s="76"/>
      <c r="CS35" s="76"/>
      <c r="CT35" s="76"/>
      <c r="CU35" s="76"/>
      <c r="CV35" s="76"/>
      <c r="CW35" s="76"/>
      <c r="CX35" s="76"/>
      <c r="CY35" s="76"/>
      <c r="CZ35" s="28"/>
      <c r="DA35" s="28"/>
      <c r="DB35" s="28"/>
      <c r="DC35" s="28"/>
      <c r="DD35" s="28"/>
      <c r="DE35" s="28"/>
      <c r="DF35" s="76"/>
      <c r="DG35" s="76"/>
      <c r="DH35" s="76"/>
      <c r="DI35" s="76"/>
      <c r="DJ35" s="76"/>
      <c r="DK35" s="76"/>
    </row>
    <row r="36" spans="1:115" x14ac:dyDescent="0.2">
      <c r="A36" s="3" t="s">
        <v>217</v>
      </c>
      <c r="B36" s="75">
        <f ca="1">INDIRECT("'"&amp;B26&amp;"'!AQ37")</f>
        <v>95.333333333333343</v>
      </c>
      <c r="C36" s="75"/>
      <c r="D36" s="75" t="str">
        <f ca="1">INDIRECT("'"&amp;B26&amp;"'!AS37")</f>
        <v>NR</v>
      </c>
      <c r="E36" s="75"/>
      <c r="F36" s="75">
        <f ca="1">INDIRECT("'"&amp;B26&amp;"'!AU37")</f>
        <v>93.333333333333329</v>
      </c>
      <c r="G36" s="75"/>
      <c r="H36" s="77">
        <f ca="1">INDIRECT("'"&amp;H26&amp;"'!AQ37")</f>
        <v>93.720930232558146</v>
      </c>
      <c r="I36" s="77"/>
      <c r="J36" s="77" t="str">
        <f ca="1">INDIRECT("'"&amp;H26&amp;"'!AS37")</f>
        <v>NR</v>
      </c>
      <c r="K36" s="77"/>
      <c r="L36" s="77">
        <f ca="1">INDIRECT("'"&amp;H26&amp;"'!AU37")</f>
        <v>6.9767441860465116</v>
      </c>
      <c r="M36" s="77"/>
      <c r="N36" s="75">
        <f ca="1">INDIRECT("'"&amp;N26&amp;"'!AQ37")</f>
        <v>30.76923076923077</v>
      </c>
      <c r="O36" s="75"/>
      <c r="P36" s="75">
        <f ca="1">INDIRECT("'"&amp;N26&amp;"'!AS37")</f>
        <v>0</v>
      </c>
      <c r="Q36" s="75"/>
      <c r="R36" s="75">
        <f ca="1">INDIRECT("'"&amp;N26&amp;"'!AU37")</f>
        <v>30.76923076923077</v>
      </c>
      <c r="S36" s="75"/>
      <c r="T36" s="77">
        <f ca="1">INDIRECT("'"&amp;T26&amp;"'!AQ37")</f>
        <v>16.666666666666664</v>
      </c>
      <c r="U36" s="77"/>
      <c r="V36" s="77" t="str">
        <f ca="1">INDIRECT("'"&amp;T26&amp;"'!AS37")</f>
        <v>NR</v>
      </c>
      <c r="W36" s="77"/>
      <c r="X36" s="77" t="str">
        <f ca="1">INDIRECT("'"&amp;T26&amp;"'!AU37")</f>
        <v>NR</v>
      </c>
      <c r="Y36" s="77"/>
      <c r="Z36" s="81" t="str">
        <f ca="1">INDIRECT("'"&amp;Z26&amp;"'!AQ37")</f>
        <v>NR</v>
      </c>
      <c r="AA36" s="82"/>
      <c r="AB36" s="81" t="str">
        <f ca="1">INDIRECT("'"&amp;Z26&amp;"'!AS37")</f>
        <v>NR</v>
      </c>
      <c r="AC36" s="82"/>
      <c r="AD36" s="81" t="str">
        <f ca="1">INDIRECT("'"&amp;Z26&amp;"'!AU37")</f>
        <v>NR</v>
      </c>
      <c r="AE36" s="82"/>
      <c r="AF36" s="77" t="str">
        <f ca="1">INDIRECT("'"&amp;AF26&amp;"'!AQ37")</f>
        <v>NR</v>
      </c>
      <c r="AG36" s="77"/>
      <c r="AH36" s="77">
        <f ca="1">INDIRECT("'"&amp;AF26&amp;"'!AS37")</f>
        <v>0</v>
      </c>
      <c r="AI36" s="77"/>
      <c r="AJ36" s="77" t="str">
        <f ca="1">INDIRECT("'"&amp;AF26&amp;"'!AU37")</f>
        <v>NR</v>
      </c>
      <c r="AK36" s="77"/>
      <c r="AL36" s="75" t="str">
        <f ca="1">INDIRECT("'"&amp;AL26&amp;"'!AQ37")</f>
        <v>NR</v>
      </c>
      <c r="AM36" s="75"/>
      <c r="AN36" s="75">
        <f ca="1">INDIRECT("'"&amp;AL26&amp;"'!AS37")</f>
        <v>7.1428571428571423</v>
      </c>
      <c r="AO36" s="75"/>
      <c r="AP36" s="75" t="str">
        <f ca="1">INDIRECT("'"&amp;AL26&amp;"'!AU37")</f>
        <v>NR</v>
      </c>
      <c r="AQ36" s="75"/>
      <c r="AR36" s="77">
        <f ca="1">INDIRECT("'"&amp;AR26&amp;"'!AQ37")</f>
        <v>6.666666666666667</v>
      </c>
      <c r="AS36" s="77"/>
      <c r="AT36" s="77" t="str">
        <f ca="1">INDIRECT("'"&amp;AR26&amp;"'!AS37")</f>
        <v>NR</v>
      </c>
      <c r="AU36" s="77"/>
      <c r="AV36" s="77" t="str">
        <f ca="1">INDIRECT("'"&amp;AR26&amp;"'!AU37")</f>
        <v>NR</v>
      </c>
      <c r="AW36" s="77"/>
      <c r="AX36" s="75" t="str">
        <f ca="1">INDIRECT("'"&amp;AX26&amp;"'!AQ37")</f>
        <v>NR</v>
      </c>
      <c r="AY36" s="75"/>
      <c r="AZ36" s="75">
        <f ca="1">INDIRECT("'"&amp;AX26&amp;"'!AS37")</f>
        <v>7.6923076923076925</v>
      </c>
      <c r="BA36" s="75"/>
      <c r="BB36" s="75" t="str">
        <f ca="1">INDIRECT("'"&amp;AX26&amp;"'!AU37")</f>
        <v>NR</v>
      </c>
      <c r="BC36" s="75"/>
      <c r="BD36" s="77">
        <f ca="1">INDIRECT("'"&amp;BD26&amp;"'!AQ37")</f>
        <v>0</v>
      </c>
      <c r="BE36" s="77"/>
      <c r="BF36" s="77">
        <f ca="1">INDIRECT("'"&amp;BD26&amp;"'!AS37")</f>
        <v>0</v>
      </c>
      <c r="BG36" s="77"/>
      <c r="BH36" s="77">
        <f ca="1">INDIRECT("'"&amp;BD26&amp;"'!AU37")</f>
        <v>0</v>
      </c>
      <c r="BI36" s="77"/>
      <c r="BJ36" s="75">
        <f ca="1">INDIRECT("'"&amp;BJ26&amp;"'!AQ37")</f>
        <v>0</v>
      </c>
      <c r="BK36" s="75"/>
      <c r="BL36" s="75" t="str">
        <f ca="1">INDIRECT("'"&amp;BJ26&amp;"'!AS37")</f>
        <v>NR</v>
      </c>
      <c r="BM36" s="75"/>
      <c r="BN36" s="75" t="str">
        <f ca="1">INDIRECT("'"&amp;BJ26&amp;"'!AU37")</f>
        <v>NR</v>
      </c>
      <c r="BO36" s="75"/>
      <c r="BP36" s="77" t="str">
        <f ca="1">INDIRECT("'"&amp;BP26&amp;"'!AQ37")</f>
        <v>NR</v>
      </c>
      <c r="BQ36" s="77"/>
      <c r="BR36" s="77">
        <f ca="1">INDIRECT("'"&amp;BP26&amp;"'!AS37")</f>
        <v>105.88235294117648</v>
      </c>
      <c r="BS36" s="77"/>
      <c r="BT36" s="77">
        <f ca="1">INDIRECT("'"&amp;BP26&amp;"'!AU37")</f>
        <v>94.117647058823522</v>
      </c>
      <c r="BU36" s="77"/>
      <c r="BV36" s="75" t="str">
        <f ca="1">INDIRECT("'"&amp;BV26&amp;"'!AQ37")</f>
        <v>NR</v>
      </c>
      <c r="BW36" s="75"/>
      <c r="BX36" s="75">
        <f ca="1">INDIRECT("'"&amp;BV26&amp;"'!AS37")</f>
        <v>14.285714285714285</v>
      </c>
      <c r="BY36" s="75"/>
      <c r="BZ36" s="75" t="str">
        <f ca="1">INDIRECT("'"&amp;BV26&amp;"'!AU37")</f>
        <v>NR</v>
      </c>
      <c r="CA36" s="75"/>
      <c r="CB36" s="77">
        <f ca="1">INDIRECT("'"&amp;CB26&amp;"'!AQ37")</f>
        <v>0</v>
      </c>
      <c r="CC36" s="77"/>
      <c r="CD36" s="77">
        <f ca="1">INDIRECT("'"&amp;CB26&amp;"'!AS37")</f>
        <v>17.647058823529413</v>
      </c>
      <c r="CE36" s="77"/>
      <c r="CF36" s="77">
        <f ca="1">INDIRECT("'"&amp;CB26&amp;"'!AU37")</f>
        <v>17.647058823529413</v>
      </c>
      <c r="CG36" s="77"/>
      <c r="CH36" s="75">
        <f ca="1">INDIRECT("'"&amp;CH26&amp;"'!AQ37")</f>
        <v>14.285714285714285</v>
      </c>
      <c r="CI36" s="75"/>
      <c r="CJ36" s="75" t="str">
        <f ca="1">INDIRECT("'"&amp;CH26&amp;"'!AS37")</f>
        <v>NR</v>
      </c>
      <c r="CK36" s="75"/>
      <c r="CL36" s="75" t="str">
        <f ca="1">INDIRECT("'"&amp;CH26&amp;"'!AU37")</f>
        <v>NR</v>
      </c>
      <c r="CM36" s="75"/>
      <c r="CN36" s="77">
        <f ca="1">INDIRECT("'"&amp;CN26&amp;"'!AQ37")</f>
        <v>9.0909090909090917</v>
      </c>
      <c r="CO36" s="77"/>
      <c r="CP36" s="77">
        <f ca="1">INDIRECT("'"&amp;CN26&amp;"'!AS37")</f>
        <v>1.8181818181818181</v>
      </c>
      <c r="CQ36" s="77"/>
      <c r="CR36" s="77">
        <f ca="1">INDIRECT("'"&amp;CN26&amp;"'!AU37")</f>
        <v>10.909090909090908</v>
      </c>
      <c r="CS36" s="77"/>
      <c r="CT36" s="75" t="str">
        <f ca="1">INDIRECT("'"&amp;CT26&amp;"'!AQ37")</f>
        <v>NR</v>
      </c>
      <c r="CU36" s="75"/>
      <c r="CV36" s="75">
        <f ca="1">INDIRECT("'"&amp;CT26&amp;"'!AS37")</f>
        <v>20</v>
      </c>
      <c r="CW36" s="75"/>
      <c r="CX36" s="75">
        <f ca="1">INDIRECT("'"&amp;CT26&amp;"'!AU37")</f>
        <v>0</v>
      </c>
      <c r="CY36" s="75"/>
      <c r="CZ36" s="27"/>
      <c r="DA36" s="27"/>
      <c r="DB36" s="27"/>
      <c r="DC36" s="27"/>
      <c r="DD36" s="27"/>
      <c r="DE36" s="27"/>
      <c r="DF36" s="75">
        <f t="shared" ca="1" si="3"/>
        <v>26.653345104507896</v>
      </c>
      <c r="DG36" s="75"/>
      <c r="DH36" s="75">
        <f t="shared" ca="1" si="4"/>
        <v>17.446847270376683</v>
      </c>
      <c r="DI36" s="75"/>
      <c r="DJ36" s="75">
        <f t="shared" ca="1" si="5"/>
        <v>31.719138135006808</v>
      </c>
      <c r="DK36" s="75"/>
    </row>
    <row r="37" spans="1:115" x14ac:dyDescent="0.2">
      <c r="A37" s="3" t="s">
        <v>219</v>
      </c>
      <c r="B37" s="75">
        <f ca="1">INDIRECT("'"&amp;B26&amp;"'!AQ38")</f>
        <v>63.125</v>
      </c>
      <c r="C37" s="75"/>
      <c r="D37" s="75" t="str">
        <f ca="1">INDIRECT("'"&amp;B26&amp;"'!AS38")</f>
        <v>NR</v>
      </c>
      <c r="E37" s="75"/>
      <c r="F37" s="75">
        <f ca="1">INDIRECT("'"&amp;B26&amp;"'!AU38")</f>
        <v>41.25</v>
      </c>
      <c r="G37" s="75"/>
      <c r="H37" s="77" t="str">
        <f ca="1">INDIRECT("'"&amp;H26&amp;"'!AQ38")</f>
        <v>NR</v>
      </c>
      <c r="I37" s="77"/>
      <c r="J37" s="77">
        <f ca="1">INDIRECT("'"&amp;H26&amp;"'!AS38")</f>
        <v>2.4096385542168677</v>
      </c>
      <c r="K37" s="77"/>
      <c r="L37" s="77" t="str">
        <f ca="1">INDIRECT("'"&amp;H26&amp;"'!AU38")</f>
        <v>NR</v>
      </c>
      <c r="M37" s="77"/>
      <c r="N37" s="75" t="str">
        <f ca="1">INDIRECT("'"&amp;N26&amp;"'!AQ38")</f>
        <v>NR</v>
      </c>
      <c r="O37" s="75"/>
      <c r="P37" s="75">
        <f ca="1">INDIRECT("'"&amp;N26&amp;"'!AS38")</f>
        <v>54.285714285714285</v>
      </c>
      <c r="Q37" s="75"/>
      <c r="R37" s="75">
        <f ca="1">INDIRECT("'"&amp;N26&amp;"'!AU38")</f>
        <v>40</v>
      </c>
      <c r="S37" s="75"/>
      <c r="T37" s="77" t="str">
        <f ca="1">INDIRECT("'"&amp;T26&amp;"'!AQ38")</f>
        <v>NR</v>
      </c>
      <c r="U37" s="77"/>
      <c r="V37" s="77">
        <f ca="1">INDIRECT("'"&amp;T26&amp;"'!AS38")</f>
        <v>42</v>
      </c>
      <c r="W37" s="77"/>
      <c r="X37" s="77">
        <f ca="1">INDIRECT("'"&amp;T26&amp;"'!AU38")</f>
        <v>0</v>
      </c>
      <c r="Y37" s="77"/>
      <c r="Z37" s="81" t="str">
        <f ca="1">INDIRECT("'"&amp;Z26&amp;"'!AQ38")</f>
        <v>NR</v>
      </c>
      <c r="AA37" s="82"/>
      <c r="AB37" s="81">
        <f ca="1">INDIRECT("'"&amp;Z26&amp;"'!AS38")</f>
        <v>24.193548387096776</v>
      </c>
      <c r="AC37" s="82"/>
      <c r="AD37" s="81">
        <f ca="1">INDIRECT("'"&amp;Z26&amp;"'!AU38")</f>
        <v>17.741935483870968</v>
      </c>
      <c r="AE37" s="82"/>
      <c r="AF37" s="77">
        <f ca="1">INDIRECT("'"&amp;AF26&amp;"'!AQ38")</f>
        <v>80.392156862745097</v>
      </c>
      <c r="AG37" s="77"/>
      <c r="AH37" s="77">
        <f ca="1">INDIRECT("'"&amp;AF26&amp;"'!AS38")</f>
        <v>0</v>
      </c>
      <c r="AI37" s="77"/>
      <c r="AJ37" s="77">
        <f ca="1">INDIRECT("'"&amp;AF26&amp;"'!AU38")</f>
        <v>80.392156862745097</v>
      </c>
      <c r="AK37" s="77"/>
      <c r="AL37" s="75">
        <f ca="1">INDIRECT("'"&amp;AL26&amp;"'!AQ38")</f>
        <v>25.333333333333336</v>
      </c>
      <c r="AM37" s="75"/>
      <c r="AN37" s="75" t="str">
        <f ca="1">INDIRECT("'"&amp;AL26&amp;"'!AS38")</f>
        <v>NR</v>
      </c>
      <c r="AO37" s="75"/>
      <c r="AP37" s="75">
        <f ca="1">INDIRECT("'"&amp;AL26&amp;"'!AU38")</f>
        <v>8</v>
      </c>
      <c r="AQ37" s="75"/>
      <c r="AR37" s="77" t="str">
        <f ca="1">INDIRECT("'"&amp;AR26&amp;"'!AQ38")</f>
        <v>NR</v>
      </c>
      <c r="AS37" s="77"/>
      <c r="AT37" s="77">
        <f ca="1">INDIRECT("'"&amp;AR26&amp;"'!AS38")</f>
        <v>32.87671232876712</v>
      </c>
      <c r="AU37" s="77"/>
      <c r="AV37" s="77">
        <f ca="1">INDIRECT("'"&amp;AR26&amp;"'!AU38")</f>
        <v>12.328767123287671</v>
      </c>
      <c r="AW37" s="77"/>
      <c r="AX37" s="75" t="str">
        <f ca="1">INDIRECT("'"&amp;AX26&amp;"'!AQ38")</f>
        <v>NR</v>
      </c>
      <c r="AY37" s="75"/>
      <c r="AZ37" s="75" t="str">
        <f ca="1">INDIRECT("'"&amp;AX26&amp;"'!AS38")</f>
        <v>NR</v>
      </c>
      <c r="BA37" s="75"/>
      <c r="BB37" s="75" t="str">
        <f ca="1">INDIRECT("'"&amp;AX26&amp;"'!AU38")</f>
        <v>NR</v>
      </c>
      <c r="BC37" s="75"/>
      <c r="BD37" s="77">
        <f ca="1">INDIRECT("'"&amp;BD26&amp;"'!AQ38")</f>
        <v>10.810810810810811</v>
      </c>
      <c r="BE37" s="77"/>
      <c r="BF37" s="77" t="str">
        <f ca="1">INDIRECT("'"&amp;BD26&amp;"'!AS38")</f>
        <v>NR</v>
      </c>
      <c r="BG37" s="77"/>
      <c r="BH37" s="77">
        <f ca="1">INDIRECT("'"&amp;BD26&amp;"'!AU38")</f>
        <v>0</v>
      </c>
      <c r="BI37" s="77"/>
      <c r="BJ37" s="75" t="str">
        <f ca="1">INDIRECT("'"&amp;BJ26&amp;"'!AQ38")</f>
        <v>NR</v>
      </c>
      <c r="BK37" s="75"/>
      <c r="BL37" s="75">
        <f ca="1">INDIRECT("'"&amp;BJ26&amp;"'!AS38")</f>
        <v>0</v>
      </c>
      <c r="BM37" s="75"/>
      <c r="BN37" s="75" t="str">
        <f ca="1">INDIRECT("'"&amp;BJ26&amp;"'!AU38")</f>
        <v>NR</v>
      </c>
      <c r="BO37" s="75"/>
      <c r="BP37" s="77">
        <f ca="1">INDIRECT("'"&amp;BP26&amp;"'!AQ38")</f>
        <v>0</v>
      </c>
      <c r="BQ37" s="77"/>
      <c r="BR37" s="77">
        <f ca="1">INDIRECT("'"&amp;BP26&amp;"'!AS38")</f>
        <v>28.571428571428569</v>
      </c>
      <c r="BS37" s="77"/>
      <c r="BT37" s="77">
        <f ca="1">INDIRECT("'"&amp;BP26&amp;"'!AU38")</f>
        <v>28.571428571428569</v>
      </c>
      <c r="BU37" s="77"/>
      <c r="BV37" s="75">
        <f ca="1">INDIRECT("'"&amp;BV26&amp;"'!AQ38")</f>
        <v>0</v>
      </c>
      <c r="BW37" s="75"/>
      <c r="BX37" s="75" t="str">
        <f ca="1">INDIRECT("'"&amp;BV26&amp;"'!AS38")</f>
        <v>NR</v>
      </c>
      <c r="BY37" s="75"/>
      <c r="BZ37" s="75" t="str">
        <f ca="1">INDIRECT("'"&amp;BV26&amp;"'!AU38")</f>
        <v>NR</v>
      </c>
      <c r="CA37" s="75"/>
      <c r="CB37" s="77" t="str">
        <f ca="1">INDIRECT("'"&amp;CB26&amp;"'!AQ38")</f>
        <v>NR</v>
      </c>
      <c r="CC37" s="77"/>
      <c r="CD37" s="77">
        <f ca="1">INDIRECT("'"&amp;CB26&amp;"'!AS38")</f>
        <v>0</v>
      </c>
      <c r="CE37" s="77"/>
      <c r="CF37" s="77" t="str">
        <f ca="1">INDIRECT("'"&amp;CB26&amp;"'!AU38")</f>
        <v>NR</v>
      </c>
      <c r="CG37" s="77"/>
      <c r="CH37" s="75">
        <f ca="1">INDIRECT("'"&amp;CH26&amp;"'!AQ38")</f>
        <v>5.2631578947368416</v>
      </c>
      <c r="CI37" s="75"/>
      <c r="CJ37" s="75" t="str">
        <f ca="1">INDIRECT("'"&amp;CH26&amp;"'!AS38")</f>
        <v>NR</v>
      </c>
      <c r="CK37" s="75"/>
      <c r="CL37" s="75" t="str">
        <f ca="1">INDIRECT("'"&amp;CH26&amp;"'!AU38")</f>
        <v>NR</v>
      </c>
      <c r="CM37" s="75"/>
      <c r="CN37" s="77">
        <f ca="1">INDIRECT("'"&amp;CN26&amp;"'!AQ38")</f>
        <v>0</v>
      </c>
      <c r="CO37" s="77"/>
      <c r="CP37" s="77" t="str">
        <f ca="1">INDIRECT("'"&amp;CN26&amp;"'!AS38")</f>
        <v>NR</v>
      </c>
      <c r="CQ37" s="77"/>
      <c r="CR37" s="77" t="str">
        <f ca="1">INDIRECT("'"&amp;CN26&amp;"'!AU38")</f>
        <v>NR</v>
      </c>
      <c r="CS37" s="77"/>
      <c r="CT37" s="75" t="str">
        <f ca="1">INDIRECT("'"&amp;CT26&amp;"'!AQ38")</f>
        <v>NR</v>
      </c>
      <c r="CU37" s="75"/>
      <c r="CV37" s="75">
        <f ca="1">INDIRECT("'"&amp;CT26&amp;"'!AS38")</f>
        <v>15</v>
      </c>
      <c r="CW37" s="75"/>
      <c r="CX37" s="75">
        <f ca="1">INDIRECT("'"&amp;CT26&amp;"'!AU38")</f>
        <v>0</v>
      </c>
      <c r="CY37" s="75"/>
      <c r="CZ37" s="27"/>
      <c r="DA37" s="27"/>
      <c r="DB37" s="27"/>
      <c r="DC37" s="27"/>
      <c r="DD37" s="27"/>
      <c r="DE37" s="27"/>
      <c r="DF37" s="75">
        <f t="shared" ca="1" si="3"/>
        <v>23.11555736270326</v>
      </c>
      <c r="DG37" s="75"/>
      <c r="DH37" s="75">
        <f t="shared" ca="1" si="4"/>
        <v>19.933704212722365</v>
      </c>
      <c r="DI37" s="75"/>
      <c r="DJ37" s="75">
        <f t="shared" ca="1" si="5"/>
        <v>22.828428804133228</v>
      </c>
      <c r="DK37" s="75"/>
    </row>
    <row r="38" spans="1:115" x14ac:dyDescent="0.2">
      <c r="A38" s="3" t="s">
        <v>65</v>
      </c>
      <c r="B38" s="75">
        <f ca="1">INDIRECT("'"&amp;B26&amp;"'!AQ39")</f>
        <v>14.814814814814813</v>
      </c>
      <c r="C38" s="75"/>
      <c r="D38" s="75">
        <f ca="1">INDIRECT("'"&amp;B26&amp;"'!AS39")</f>
        <v>11.111111111111111</v>
      </c>
      <c r="E38" s="75"/>
      <c r="F38" s="75">
        <f ca="1">INDIRECT("'"&amp;B26&amp;"'!AU39")</f>
        <v>25.925925925925924</v>
      </c>
      <c r="G38" s="75"/>
      <c r="H38" s="77">
        <f ca="1">INDIRECT("'"&amp;H26&amp;"'!AQ39")</f>
        <v>36.84210526315789</v>
      </c>
      <c r="I38" s="77"/>
      <c r="J38" s="77">
        <f ca="1">INDIRECT("'"&amp;H26&amp;"'!AS39")</f>
        <v>0</v>
      </c>
      <c r="K38" s="77"/>
      <c r="L38" s="77">
        <f ca="1">INDIRECT("'"&amp;H26&amp;"'!AU39")</f>
        <v>36.84210526315789</v>
      </c>
      <c r="M38" s="77"/>
      <c r="N38" s="75">
        <f ca="1">INDIRECT("'"&amp;N26&amp;"'!AQ39")</f>
        <v>9.0909090909090917</v>
      </c>
      <c r="O38" s="75"/>
      <c r="P38" s="75">
        <f ca="1">INDIRECT("'"&amp;N26&amp;"'!AS39")</f>
        <v>36.363636363636367</v>
      </c>
      <c r="Q38" s="75"/>
      <c r="R38" s="75">
        <f ca="1">INDIRECT("'"&amp;N26&amp;"'!AU39")</f>
        <v>45.454545454545453</v>
      </c>
      <c r="S38" s="75"/>
      <c r="T38" s="77" t="str">
        <f ca="1">INDIRECT("'"&amp;T26&amp;"'!AQ39")</f>
        <v>NR</v>
      </c>
      <c r="U38" s="77"/>
      <c r="V38" s="77">
        <f ca="1">INDIRECT("'"&amp;T26&amp;"'!AS39")</f>
        <v>40.74074074074074</v>
      </c>
      <c r="W38" s="77"/>
      <c r="X38" s="77">
        <f ca="1">INDIRECT("'"&amp;T26&amp;"'!AU39")</f>
        <v>14.814814814814813</v>
      </c>
      <c r="Y38" s="77"/>
      <c r="Z38" s="81">
        <f ca="1">INDIRECT("'"&amp;Z26&amp;"'!AQ39")</f>
        <v>97.222222222222214</v>
      </c>
      <c r="AA38" s="82"/>
      <c r="AB38" s="81" t="str">
        <f ca="1">INDIRECT("'"&amp;Z26&amp;"'!AS39")</f>
        <v>NR</v>
      </c>
      <c r="AC38" s="82"/>
      <c r="AD38" s="81" t="str">
        <f ca="1">INDIRECT("'"&amp;Z26&amp;"'!AU39")</f>
        <v>NR</v>
      </c>
      <c r="AE38" s="82"/>
      <c r="AF38" s="77" t="str">
        <f ca="1">INDIRECT("'"&amp;AF26&amp;"'!AQ39")</f>
        <v>NR</v>
      </c>
      <c r="AG38" s="77"/>
      <c r="AH38" s="77" t="str">
        <f ca="1">INDIRECT("'"&amp;AF26&amp;"'!AS39")</f>
        <v>NR</v>
      </c>
      <c r="AI38" s="77"/>
      <c r="AJ38" s="77" t="str">
        <f ca="1">INDIRECT("'"&amp;AF26&amp;"'!AU39")</f>
        <v>NR</v>
      </c>
      <c r="AK38" s="77"/>
      <c r="AL38" s="75">
        <f ca="1">INDIRECT("'"&amp;AL26&amp;"'!AQ39")</f>
        <v>5.2631578947368416</v>
      </c>
      <c r="AM38" s="75"/>
      <c r="AN38" s="75" t="str">
        <f ca="1">INDIRECT("'"&amp;AL26&amp;"'!AS39")</f>
        <v>NR</v>
      </c>
      <c r="AO38" s="75"/>
      <c r="AP38" s="75" t="str">
        <f ca="1">INDIRECT("'"&amp;AL26&amp;"'!AU39")</f>
        <v>NR</v>
      </c>
      <c r="AQ38" s="75"/>
      <c r="AR38" s="77" t="str">
        <f ca="1">INDIRECT("'"&amp;AR26&amp;"'!AQ39")</f>
        <v>NR</v>
      </c>
      <c r="AS38" s="77"/>
      <c r="AT38" s="77">
        <f ca="1">INDIRECT("'"&amp;AR26&amp;"'!AS39")</f>
        <v>13.636363636363635</v>
      </c>
      <c r="AU38" s="77"/>
      <c r="AV38" s="77">
        <f ca="1">INDIRECT("'"&amp;AR26&amp;"'!AU39")</f>
        <v>9.0909090909090917</v>
      </c>
      <c r="AW38" s="77"/>
      <c r="AX38" s="75">
        <f ca="1">INDIRECT("'"&amp;AX26&amp;"'!AQ39")</f>
        <v>0</v>
      </c>
      <c r="AY38" s="75"/>
      <c r="AZ38" s="75">
        <f ca="1">INDIRECT("'"&amp;AX26&amp;"'!AS39")</f>
        <v>4.7619047619047619</v>
      </c>
      <c r="BA38" s="75"/>
      <c r="BB38" s="75">
        <f ca="1">INDIRECT("'"&amp;AX26&amp;"'!AU39")</f>
        <v>4.7619047619047619</v>
      </c>
      <c r="BC38" s="75"/>
      <c r="BD38" s="77">
        <f ca="1">INDIRECT("'"&amp;BD26&amp;"'!AQ39")</f>
        <v>0</v>
      </c>
      <c r="BE38" s="77"/>
      <c r="BF38" s="77">
        <f ca="1">INDIRECT("'"&amp;BD26&amp;"'!AS39")</f>
        <v>7.1428571428571423</v>
      </c>
      <c r="BG38" s="77"/>
      <c r="BH38" s="77">
        <f ca="1">INDIRECT("'"&amp;BD26&amp;"'!AU39")</f>
        <v>7.1428571428571423</v>
      </c>
      <c r="BI38" s="77"/>
      <c r="BJ38" s="75">
        <f ca="1">INDIRECT("'"&amp;BJ26&amp;"'!AQ39")</f>
        <v>5</v>
      </c>
      <c r="BK38" s="75"/>
      <c r="BL38" s="75">
        <f ca="1">INDIRECT("'"&amp;BJ26&amp;"'!AS39")</f>
        <v>10</v>
      </c>
      <c r="BM38" s="75"/>
      <c r="BN38" s="75">
        <f ca="1">INDIRECT("'"&amp;BJ26&amp;"'!AU39")</f>
        <v>15</v>
      </c>
      <c r="BO38" s="75"/>
      <c r="BP38" s="77">
        <f ca="1">INDIRECT("'"&amp;BP26&amp;"'!AQ39")</f>
        <v>4.3478260869565215</v>
      </c>
      <c r="BQ38" s="77"/>
      <c r="BR38" s="77">
        <f ca="1">INDIRECT("'"&amp;BP26&amp;"'!AS39")</f>
        <v>93.478260869565219</v>
      </c>
      <c r="BS38" s="77"/>
      <c r="BT38" s="77">
        <f ca="1">INDIRECT("'"&amp;BP26&amp;"'!AU39")</f>
        <v>97.826086956521735</v>
      </c>
      <c r="BU38" s="77"/>
      <c r="BV38" s="75">
        <f ca="1">INDIRECT("'"&amp;BV26&amp;"'!AQ39")</f>
        <v>0</v>
      </c>
      <c r="BW38" s="75"/>
      <c r="BX38" s="75">
        <f ca="1">INDIRECT("'"&amp;BV26&amp;"'!AS39")</f>
        <v>0</v>
      </c>
      <c r="BY38" s="75"/>
      <c r="BZ38" s="75">
        <f ca="1">INDIRECT("'"&amp;BV26&amp;"'!AU39")</f>
        <v>0</v>
      </c>
      <c r="CA38" s="75"/>
      <c r="CB38" s="77">
        <f ca="1">INDIRECT("'"&amp;CB26&amp;"'!AQ39")</f>
        <v>5.2631578947368416</v>
      </c>
      <c r="CC38" s="77"/>
      <c r="CD38" s="77" t="str">
        <f ca="1">INDIRECT("'"&amp;CB26&amp;"'!AS39")</f>
        <v>NR</v>
      </c>
      <c r="CE38" s="77"/>
      <c r="CF38" s="77">
        <f ca="1">INDIRECT("'"&amp;CB26&amp;"'!AU39")</f>
        <v>0</v>
      </c>
      <c r="CG38" s="77"/>
      <c r="CH38" s="75" t="str">
        <f ca="1">INDIRECT("'"&amp;CH26&amp;"'!AQ39")</f>
        <v>NR</v>
      </c>
      <c r="CI38" s="75"/>
      <c r="CJ38" s="75">
        <f ca="1">INDIRECT("'"&amp;CH26&amp;"'!AS39")</f>
        <v>10</v>
      </c>
      <c r="CK38" s="75"/>
      <c r="CL38" s="75">
        <f ca="1">INDIRECT("'"&amp;CH26&amp;"'!AU39")</f>
        <v>5</v>
      </c>
      <c r="CM38" s="75"/>
      <c r="CN38" s="77">
        <f ca="1">INDIRECT("'"&amp;CN26&amp;"'!AQ39")</f>
        <v>0</v>
      </c>
      <c r="CO38" s="77"/>
      <c r="CP38" s="77" t="str">
        <f ca="1">INDIRECT("'"&amp;CN26&amp;"'!AS39")</f>
        <v>NR</v>
      </c>
      <c r="CQ38" s="77"/>
      <c r="CR38" s="77" t="str">
        <f ca="1">INDIRECT("'"&amp;CN26&amp;"'!AU39")</f>
        <v>NR</v>
      </c>
      <c r="CS38" s="77"/>
      <c r="CT38" s="75">
        <f ca="1">INDIRECT("'"&amp;CT26&amp;"'!AQ39")</f>
        <v>0</v>
      </c>
      <c r="CU38" s="75"/>
      <c r="CV38" s="75">
        <f ca="1">INDIRECT("'"&amp;CT26&amp;"'!AS39")</f>
        <v>5.2631578947368416</v>
      </c>
      <c r="CW38" s="75"/>
      <c r="CX38" s="75">
        <f ca="1">INDIRECT("'"&amp;CT26&amp;"'!AU39")</f>
        <v>5.2631578947368416</v>
      </c>
      <c r="CY38" s="75"/>
      <c r="CZ38" s="27"/>
      <c r="DA38" s="27"/>
      <c r="DB38" s="27"/>
      <c r="DC38" s="27"/>
      <c r="DD38" s="27"/>
      <c r="DE38" s="27"/>
      <c r="DF38" s="75">
        <f t="shared" ca="1" si="3"/>
        <v>13.680322559041095</v>
      </c>
      <c r="DG38" s="75"/>
      <c r="DH38" s="75">
        <f t="shared" ca="1" si="4"/>
        <v>19.374836043409651</v>
      </c>
      <c r="DI38" s="75"/>
      <c r="DJ38" s="75">
        <f t="shared" ca="1" si="5"/>
        <v>20.547869792721048</v>
      </c>
      <c r="DK38" s="75"/>
    </row>
    <row r="39" spans="1:115" x14ac:dyDescent="0.2">
      <c r="A39" s="11" t="s">
        <v>230</v>
      </c>
      <c r="B39" s="76"/>
      <c r="C39" s="76"/>
      <c r="D39" s="76"/>
      <c r="E39" s="76"/>
      <c r="F39" s="76"/>
      <c r="G39" s="76"/>
      <c r="H39" s="76"/>
      <c r="I39" s="76"/>
      <c r="J39" s="76"/>
      <c r="K39" s="76"/>
      <c r="L39" s="76"/>
      <c r="M39" s="76"/>
      <c r="N39" s="76"/>
      <c r="O39" s="76"/>
      <c r="P39" s="76"/>
      <c r="Q39" s="76"/>
      <c r="R39" s="76"/>
      <c r="S39" s="76"/>
      <c r="T39" s="76"/>
      <c r="U39" s="76"/>
      <c r="V39" s="76"/>
      <c r="W39" s="76"/>
      <c r="X39" s="76"/>
      <c r="Y39" s="76"/>
      <c r="Z39" s="83"/>
      <c r="AA39" s="84"/>
      <c r="AB39" s="83"/>
      <c r="AC39" s="84"/>
      <c r="AD39" s="83"/>
      <c r="AE39" s="84"/>
      <c r="AF39" s="76"/>
      <c r="AG39" s="76"/>
      <c r="AH39" s="76"/>
      <c r="AI39" s="76"/>
      <c r="AJ39" s="76"/>
      <c r="AK39" s="76"/>
      <c r="AL39" s="76"/>
      <c r="AM39" s="76"/>
      <c r="AN39" s="76"/>
      <c r="AO39" s="76"/>
      <c r="AP39" s="76"/>
      <c r="AQ39" s="76"/>
      <c r="AR39" s="76"/>
      <c r="AS39" s="76"/>
      <c r="AT39" s="76"/>
      <c r="AU39" s="76"/>
      <c r="AV39" s="76"/>
      <c r="AW39" s="76"/>
      <c r="AX39" s="76"/>
      <c r="AY39" s="76"/>
      <c r="AZ39" s="76"/>
      <c r="BA39" s="76"/>
      <c r="BB39" s="76"/>
      <c r="BC39" s="76"/>
      <c r="BD39" s="76"/>
      <c r="BE39" s="76"/>
      <c r="BF39" s="76"/>
      <c r="BG39" s="76"/>
      <c r="BH39" s="76"/>
      <c r="BI39" s="76"/>
      <c r="BJ39" s="76"/>
      <c r="BK39" s="76"/>
      <c r="BL39" s="76"/>
      <c r="BM39" s="76"/>
      <c r="BN39" s="76"/>
      <c r="BO39" s="76"/>
      <c r="BP39" s="76"/>
      <c r="BQ39" s="76"/>
      <c r="BR39" s="76"/>
      <c r="BS39" s="76"/>
      <c r="BT39" s="76"/>
      <c r="BU39" s="76"/>
      <c r="BV39" s="76"/>
      <c r="BW39" s="76"/>
      <c r="BX39" s="76"/>
      <c r="BY39" s="76"/>
      <c r="BZ39" s="76"/>
      <c r="CA39" s="76"/>
      <c r="CB39" s="76"/>
      <c r="CC39" s="76"/>
      <c r="CD39" s="76"/>
      <c r="CE39" s="76"/>
      <c r="CF39" s="76"/>
      <c r="CG39" s="76"/>
      <c r="CH39" s="76"/>
      <c r="CI39" s="76"/>
      <c r="CJ39" s="76"/>
      <c r="CK39" s="76"/>
      <c r="CL39" s="76"/>
      <c r="CM39" s="76"/>
      <c r="CN39" s="76"/>
      <c r="CO39" s="76"/>
      <c r="CP39" s="76"/>
      <c r="CQ39" s="76"/>
      <c r="CR39" s="76"/>
      <c r="CS39" s="76"/>
      <c r="CT39" s="76"/>
      <c r="CU39" s="76"/>
      <c r="CV39" s="76"/>
      <c r="CW39" s="76"/>
      <c r="CX39" s="76"/>
      <c r="CY39" s="76"/>
      <c r="CZ39" s="28"/>
      <c r="DA39" s="28"/>
      <c r="DB39" s="28"/>
      <c r="DC39" s="28"/>
      <c r="DD39" s="28"/>
      <c r="DE39" s="28"/>
      <c r="DF39" s="76"/>
      <c r="DG39" s="76"/>
      <c r="DH39" s="76"/>
      <c r="DI39" s="76"/>
      <c r="DJ39" s="76"/>
      <c r="DK39" s="76"/>
    </row>
    <row r="40" spans="1:115" x14ac:dyDescent="0.2">
      <c r="A40" s="3" t="s">
        <v>231</v>
      </c>
      <c r="B40" s="75">
        <f ca="1">INDIRECT("'"&amp;B26&amp;"'!AQ41")</f>
        <v>0</v>
      </c>
      <c r="C40" s="75"/>
      <c r="D40" s="75">
        <f ca="1">INDIRECT("'"&amp;B26&amp;"'!AS41")</f>
        <v>0</v>
      </c>
      <c r="E40" s="75"/>
      <c r="F40" s="75">
        <f ca="1">INDIRECT("'"&amp;B26&amp;"'!AU41")</f>
        <v>0</v>
      </c>
      <c r="G40" s="75"/>
      <c r="H40" s="77">
        <f ca="1">INDIRECT("'"&amp;H26&amp;"'!AQ41")</f>
        <v>0</v>
      </c>
      <c r="I40" s="77"/>
      <c r="J40" s="77">
        <f ca="1">INDIRECT("'"&amp;H26&amp;"'!AS41")</f>
        <v>0</v>
      </c>
      <c r="K40" s="77"/>
      <c r="L40" s="77">
        <f ca="1">INDIRECT("'"&amp;H26&amp;"'!AU41")</f>
        <v>0</v>
      </c>
      <c r="M40" s="77"/>
      <c r="N40" s="75" t="str">
        <f ca="1">INDIRECT("'"&amp;N26&amp;"'!AQ41")</f>
        <v>NR</v>
      </c>
      <c r="O40" s="75"/>
      <c r="P40" s="75">
        <f ca="1">INDIRECT("'"&amp;N26&amp;"'!AS41")</f>
        <v>17900</v>
      </c>
      <c r="Q40" s="75"/>
      <c r="R40" s="75">
        <f ca="1">INDIRECT("'"&amp;N26&amp;"'!AU41")</f>
        <v>0</v>
      </c>
      <c r="S40" s="75"/>
      <c r="T40" s="77">
        <f ca="1">INDIRECT("'"&amp;T26&amp;"'!AQ41")</f>
        <v>98</v>
      </c>
      <c r="U40" s="77"/>
      <c r="V40" s="77">
        <f ca="1">INDIRECT("'"&amp;T26&amp;"'!AS41")</f>
        <v>0</v>
      </c>
      <c r="W40" s="77"/>
      <c r="X40" s="77">
        <f ca="1">INDIRECT("'"&amp;T26&amp;"'!AU41")</f>
        <v>98</v>
      </c>
      <c r="Y40" s="77"/>
      <c r="Z40" s="81">
        <f ca="1">INDIRECT("'"&amp;Z26&amp;"'!AQ41")</f>
        <v>82.142857142857139</v>
      </c>
      <c r="AA40" s="82"/>
      <c r="AB40" s="81">
        <f ca="1">INDIRECT("'"&amp;Z26&amp;"'!AS41")</f>
        <v>0</v>
      </c>
      <c r="AC40" s="82"/>
      <c r="AD40" s="81">
        <f ca="1">INDIRECT("'"&amp;Z26&amp;"'!AU41")</f>
        <v>82.142857142857139</v>
      </c>
      <c r="AE40" s="82"/>
      <c r="AF40" s="77">
        <f ca="1">INDIRECT("'"&amp;AF26&amp;"'!AQ41")</f>
        <v>0</v>
      </c>
      <c r="AG40" s="77"/>
      <c r="AH40" s="77">
        <f ca="1">INDIRECT("'"&amp;AF26&amp;"'!AS41")</f>
        <v>0</v>
      </c>
      <c r="AI40" s="77"/>
      <c r="AJ40" s="77">
        <f ca="1">INDIRECT("'"&amp;AF26&amp;"'!AU41")</f>
        <v>0</v>
      </c>
      <c r="AK40" s="77"/>
      <c r="AL40" s="75" t="str">
        <f ca="1">INDIRECT("'"&amp;AL26&amp;"'!AQ41")</f>
        <v>NR</v>
      </c>
      <c r="AM40" s="75"/>
      <c r="AN40" s="75">
        <f ca="1">INDIRECT("'"&amp;AL26&amp;"'!AS41")</f>
        <v>78900</v>
      </c>
      <c r="AO40" s="75"/>
      <c r="AP40" s="75">
        <f ca="1">INDIRECT("'"&amp;AL26&amp;"'!AU41")</f>
        <v>0</v>
      </c>
      <c r="AQ40" s="75"/>
      <c r="AR40" s="77">
        <f ca="1">INDIRECT("'"&amp;AR26&amp;"'!AQ41")</f>
        <v>0</v>
      </c>
      <c r="AS40" s="77"/>
      <c r="AT40" s="77">
        <f ca="1">INDIRECT("'"&amp;AR26&amp;"'!AS41")</f>
        <v>0</v>
      </c>
      <c r="AU40" s="77"/>
      <c r="AV40" s="77">
        <f ca="1">INDIRECT("'"&amp;AR26&amp;"'!AU41")</f>
        <v>0</v>
      </c>
      <c r="AW40" s="77"/>
      <c r="AX40" s="75" t="str">
        <f ca="1">INDIRECT("'"&amp;AX26&amp;"'!AQ41")</f>
        <v>NR</v>
      </c>
      <c r="AY40" s="75"/>
      <c r="AZ40" s="75">
        <f ca="1">INDIRECT("'"&amp;AX26&amp;"'!AS41")</f>
        <v>39900</v>
      </c>
      <c r="BA40" s="75"/>
      <c r="BB40" s="75">
        <f ca="1">INDIRECT("'"&amp;AX26&amp;"'!AU41")</f>
        <v>0</v>
      </c>
      <c r="BC40" s="75"/>
      <c r="BD40" s="77">
        <f ca="1">INDIRECT("'"&amp;BD26&amp;"'!AQ41")</f>
        <v>0</v>
      </c>
      <c r="BE40" s="77"/>
      <c r="BF40" s="77">
        <f ca="1">INDIRECT("'"&amp;BD26&amp;"'!AS41")</f>
        <v>0</v>
      </c>
      <c r="BG40" s="77"/>
      <c r="BH40" s="77">
        <f ca="1">INDIRECT("'"&amp;BD26&amp;"'!AU41")</f>
        <v>0</v>
      </c>
      <c r="BI40" s="77"/>
      <c r="BJ40" s="75">
        <f ca="1">INDIRECT("'"&amp;BJ26&amp;"'!AQ41")</f>
        <v>0</v>
      </c>
      <c r="BK40" s="75"/>
      <c r="BL40" s="75">
        <f ca="1">INDIRECT("'"&amp;BJ26&amp;"'!AS41")</f>
        <v>0</v>
      </c>
      <c r="BM40" s="75"/>
      <c r="BN40" s="75">
        <f ca="1">INDIRECT("'"&amp;BJ26&amp;"'!AU41")</f>
        <v>0</v>
      </c>
      <c r="BO40" s="75"/>
      <c r="BP40" s="77">
        <f ca="1">INDIRECT("'"&amp;BP26&amp;"'!AQ41")</f>
        <v>0</v>
      </c>
      <c r="BQ40" s="77"/>
      <c r="BR40" s="77" t="str">
        <f ca="1">INDIRECT("'"&amp;BP26&amp;"'!AS41")</f>
        <v>NR</v>
      </c>
      <c r="BS40" s="77"/>
      <c r="BT40" s="77" t="str">
        <f ca="1">INDIRECT("'"&amp;BP26&amp;"'!AU41")</f>
        <v>NR</v>
      </c>
      <c r="BU40" s="77"/>
      <c r="BV40" s="75">
        <f ca="1">INDIRECT("'"&amp;BV26&amp;"'!AQ41")</f>
        <v>0</v>
      </c>
      <c r="BW40" s="75"/>
      <c r="BX40" s="75">
        <f ca="1">INDIRECT("'"&amp;BV26&amp;"'!AS41")</f>
        <v>0</v>
      </c>
      <c r="BY40" s="75"/>
      <c r="BZ40" s="75">
        <f ca="1">INDIRECT("'"&amp;BV26&amp;"'!AU41")</f>
        <v>0</v>
      </c>
      <c r="CA40" s="75"/>
      <c r="CB40" s="77">
        <f ca="1">INDIRECT("'"&amp;CB26&amp;"'!AQ41")</f>
        <v>0</v>
      </c>
      <c r="CC40" s="77"/>
      <c r="CD40" s="77">
        <f ca="1">INDIRECT("'"&amp;CB26&amp;"'!AS41")</f>
        <v>0</v>
      </c>
      <c r="CE40" s="77"/>
      <c r="CF40" s="77">
        <f ca="1">INDIRECT("'"&amp;CB26&amp;"'!AU41")</f>
        <v>0</v>
      </c>
      <c r="CG40" s="77"/>
      <c r="CH40" s="75">
        <f ca="1">INDIRECT("'"&amp;CH26&amp;"'!AQ41")</f>
        <v>0</v>
      </c>
      <c r="CI40" s="75"/>
      <c r="CJ40" s="75">
        <f ca="1">INDIRECT("'"&amp;CH26&amp;"'!AS41")</f>
        <v>0</v>
      </c>
      <c r="CK40" s="75"/>
      <c r="CL40" s="75">
        <f ca="1">INDIRECT("'"&amp;CH26&amp;"'!AU41")</f>
        <v>0</v>
      </c>
      <c r="CM40" s="75"/>
      <c r="CN40" s="77">
        <f ca="1">INDIRECT("'"&amp;CN26&amp;"'!AQ41")</f>
        <v>88.505747126436788</v>
      </c>
      <c r="CO40" s="77"/>
      <c r="CP40" s="77" t="str">
        <f ca="1">INDIRECT("'"&amp;CN26&amp;"'!AS41")</f>
        <v>NR</v>
      </c>
      <c r="CQ40" s="77"/>
      <c r="CR40" s="77">
        <f ca="1">INDIRECT("'"&amp;CN26&amp;"'!AU41")</f>
        <v>82.758620689655174</v>
      </c>
      <c r="CS40" s="77"/>
      <c r="CT40" s="75">
        <f ca="1">INDIRECT("'"&amp;CT26&amp;"'!AQ41")</f>
        <v>0</v>
      </c>
      <c r="CU40" s="75"/>
      <c r="CV40" s="75">
        <f ca="1">INDIRECT("'"&amp;CT26&amp;"'!AS41")</f>
        <v>0</v>
      </c>
      <c r="CW40" s="75"/>
      <c r="CX40" s="75">
        <f ca="1">INDIRECT("'"&amp;CT26&amp;"'!AU41")</f>
        <v>0</v>
      </c>
      <c r="CY40" s="75"/>
      <c r="CZ40" s="27"/>
      <c r="DA40" s="27"/>
      <c r="DB40" s="27"/>
      <c r="DC40" s="27"/>
      <c r="DD40" s="27"/>
      <c r="DE40" s="27"/>
      <c r="DF40" s="75">
        <f t="shared" ca="1" si="3"/>
        <v>19.189186019235279</v>
      </c>
      <c r="DG40" s="75"/>
      <c r="DH40" s="75">
        <f t="shared" ca="1" si="4"/>
        <v>9113.3333333333339</v>
      </c>
      <c r="DI40" s="75"/>
      <c r="DJ40" s="75">
        <f t="shared" ca="1" si="5"/>
        <v>16.431342364532021</v>
      </c>
      <c r="DK40" s="75"/>
    </row>
    <row r="41" spans="1:115" x14ac:dyDescent="0.2">
      <c r="A41" s="3" t="s">
        <v>123</v>
      </c>
      <c r="B41" s="75">
        <f ca="1">INDIRECT("'"&amp;B26&amp;"'!AQ42")</f>
        <v>5.5555555555555554</v>
      </c>
      <c r="C41" s="75"/>
      <c r="D41" s="75">
        <f ca="1">INDIRECT("'"&amp;B26&amp;"'!AS42")</f>
        <v>5.5555555555555554</v>
      </c>
      <c r="E41" s="75"/>
      <c r="F41" s="75">
        <f ca="1">INDIRECT("'"&amp;B26&amp;"'!AU42")</f>
        <v>11.111111111111111</v>
      </c>
      <c r="G41" s="75"/>
      <c r="H41" s="77" t="str">
        <f ca="1">INDIRECT("'"&amp;H26&amp;"'!AQ42")</f>
        <v>NR</v>
      </c>
      <c r="I41" s="77"/>
      <c r="J41" s="77">
        <f ca="1">INDIRECT("'"&amp;H26&amp;"'!AS42")</f>
        <v>11.76470588235294</v>
      </c>
      <c r="K41" s="77"/>
      <c r="L41" s="77">
        <f ca="1">INDIRECT("'"&amp;H26&amp;"'!AU42")</f>
        <v>5.8823529411764701</v>
      </c>
      <c r="M41" s="77"/>
      <c r="N41" s="75">
        <f ca="1">INDIRECT("'"&amp;N26&amp;"'!AQ42")</f>
        <v>5.8823529411764701</v>
      </c>
      <c r="O41" s="75"/>
      <c r="P41" s="75" t="str">
        <f ca="1">INDIRECT("'"&amp;N26&amp;"'!AS42")</f>
        <v>NR</v>
      </c>
      <c r="Q41" s="75"/>
      <c r="R41" s="75" t="str">
        <f ca="1">INDIRECT("'"&amp;N26&amp;"'!AU42")</f>
        <v>NR</v>
      </c>
      <c r="S41" s="75"/>
      <c r="T41" s="77">
        <f ca="1">INDIRECT("'"&amp;T26&amp;"'!AQ42")</f>
        <v>19.047619047619047</v>
      </c>
      <c r="U41" s="77"/>
      <c r="V41" s="77" t="str">
        <f ca="1">INDIRECT("'"&amp;T26&amp;"'!AS42")</f>
        <v>NR</v>
      </c>
      <c r="W41" s="77"/>
      <c r="X41" s="77">
        <f ca="1">INDIRECT("'"&amp;T26&amp;"'!AU42")</f>
        <v>14.285714285714285</v>
      </c>
      <c r="Y41" s="77"/>
      <c r="Z41" s="81">
        <f ca="1">INDIRECT("'"&amp;Z26&amp;"'!AQ42")</f>
        <v>10</v>
      </c>
      <c r="AA41" s="82"/>
      <c r="AB41" s="81">
        <f ca="1">INDIRECT("'"&amp;Z26&amp;"'!AS42")</f>
        <v>0</v>
      </c>
      <c r="AC41" s="82"/>
      <c r="AD41" s="81">
        <f ca="1">INDIRECT("'"&amp;Z26&amp;"'!AU42")</f>
        <v>10</v>
      </c>
      <c r="AE41" s="82"/>
      <c r="AF41" s="77">
        <f ca="1">INDIRECT("'"&amp;AF26&amp;"'!AQ42")</f>
        <v>4</v>
      </c>
      <c r="AG41" s="77"/>
      <c r="AH41" s="77" t="str">
        <f ca="1">INDIRECT("'"&amp;AF26&amp;"'!AS42")</f>
        <v>NR</v>
      </c>
      <c r="AI41" s="77"/>
      <c r="AJ41" s="77">
        <f ca="1">INDIRECT("'"&amp;AF26&amp;"'!AU42")</f>
        <v>0</v>
      </c>
      <c r="AK41" s="77"/>
      <c r="AL41" s="75">
        <f ca="1">INDIRECT("'"&amp;AL26&amp;"'!AQ42")</f>
        <v>0</v>
      </c>
      <c r="AM41" s="75"/>
      <c r="AN41" s="75">
        <f ca="1">INDIRECT("'"&amp;AL26&amp;"'!AS42")</f>
        <v>0</v>
      </c>
      <c r="AO41" s="75"/>
      <c r="AP41" s="75">
        <f ca="1">INDIRECT("'"&amp;AL26&amp;"'!AU42")</f>
        <v>0</v>
      </c>
      <c r="AQ41" s="75"/>
      <c r="AR41" s="77">
        <f ca="1">INDIRECT("'"&amp;AR26&amp;"'!AQ42")</f>
        <v>0</v>
      </c>
      <c r="AS41" s="77"/>
      <c r="AT41" s="77">
        <f ca="1">INDIRECT("'"&amp;AR26&amp;"'!AS42")</f>
        <v>12.5</v>
      </c>
      <c r="AU41" s="77"/>
      <c r="AV41" s="77">
        <f ca="1">INDIRECT("'"&amp;AR26&amp;"'!AU42")</f>
        <v>12.5</v>
      </c>
      <c r="AW41" s="77"/>
      <c r="AX41" s="75" t="str">
        <f ca="1">INDIRECT("'"&amp;AX26&amp;"'!AQ42")</f>
        <v>NR</v>
      </c>
      <c r="AY41" s="75"/>
      <c r="AZ41" s="75">
        <f ca="1">INDIRECT("'"&amp;AX26&amp;"'!AS42")</f>
        <v>26.666666666666668</v>
      </c>
      <c r="BA41" s="75"/>
      <c r="BB41" s="75">
        <f ca="1">INDIRECT("'"&amp;AX26&amp;"'!AU42")</f>
        <v>6.666666666666667</v>
      </c>
      <c r="BC41" s="75"/>
      <c r="BD41" s="77">
        <f ca="1">INDIRECT("'"&amp;BD26&amp;"'!AQ42")</f>
        <v>0</v>
      </c>
      <c r="BE41" s="77"/>
      <c r="BF41" s="77">
        <f ca="1">INDIRECT("'"&amp;BD26&amp;"'!AS42")</f>
        <v>14.285714285714285</v>
      </c>
      <c r="BG41" s="77"/>
      <c r="BH41" s="77">
        <f ca="1">INDIRECT("'"&amp;BD26&amp;"'!AU42")</f>
        <v>14.285714285714285</v>
      </c>
      <c r="BI41" s="77"/>
      <c r="BJ41" s="75" t="str">
        <f ca="1">INDIRECT("'"&amp;BJ26&amp;"'!AQ42")</f>
        <v>NR</v>
      </c>
      <c r="BK41" s="75"/>
      <c r="BL41" s="75">
        <f ca="1">INDIRECT("'"&amp;BJ26&amp;"'!AS42")</f>
        <v>13.333333333333334</v>
      </c>
      <c r="BM41" s="75"/>
      <c r="BN41" s="75" t="str">
        <f ca="1">INDIRECT("'"&amp;BJ26&amp;"'!AU42")</f>
        <v>NR</v>
      </c>
      <c r="BO41" s="75"/>
      <c r="BP41" s="77">
        <f ca="1">INDIRECT("'"&amp;BP26&amp;"'!AQ42")</f>
        <v>0</v>
      </c>
      <c r="BQ41" s="77"/>
      <c r="BR41" s="77">
        <f ca="1">INDIRECT("'"&amp;BP26&amp;"'!AS42")</f>
        <v>99.235294117647058</v>
      </c>
      <c r="BS41" s="77"/>
      <c r="BT41" s="77">
        <f ca="1">INDIRECT("'"&amp;BP26&amp;"'!AU42")</f>
        <v>99.235294117647058</v>
      </c>
      <c r="BU41" s="77"/>
      <c r="BV41" s="75">
        <f ca="1">INDIRECT("'"&amp;BV26&amp;"'!AQ42")</f>
        <v>0</v>
      </c>
      <c r="BW41" s="75"/>
      <c r="BX41" s="75">
        <f ca="1">INDIRECT("'"&amp;BV26&amp;"'!AS42")</f>
        <v>0</v>
      </c>
      <c r="BY41" s="75"/>
      <c r="BZ41" s="75">
        <f ca="1">INDIRECT("'"&amp;BV26&amp;"'!AU42")</f>
        <v>0</v>
      </c>
      <c r="CA41" s="75"/>
      <c r="CB41" s="77">
        <f ca="1">INDIRECT("'"&amp;CB26&amp;"'!AQ42")</f>
        <v>0</v>
      </c>
      <c r="CC41" s="77"/>
      <c r="CD41" s="77">
        <f ca="1">INDIRECT("'"&amp;CB26&amp;"'!AS42")</f>
        <v>0</v>
      </c>
      <c r="CE41" s="77"/>
      <c r="CF41" s="77">
        <f ca="1">INDIRECT("'"&amp;CB26&amp;"'!AU42")</f>
        <v>0</v>
      </c>
      <c r="CG41" s="77"/>
      <c r="CH41" s="75">
        <f ca="1">INDIRECT("'"&amp;CH26&amp;"'!AQ42")</f>
        <v>0</v>
      </c>
      <c r="CI41" s="75"/>
      <c r="CJ41" s="75">
        <f ca="1">INDIRECT("'"&amp;CH26&amp;"'!AS42")</f>
        <v>5.5555555555555554</v>
      </c>
      <c r="CK41" s="75"/>
      <c r="CL41" s="75">
        <f ca="1">INDIRECT("'"&amp;CH26&amp;"'!AU42")</f>
        <v>5.5555555555555554</v>
      </c>
      <c r="CM41" s="75"/>
      <c r="CN41" s="77">
        <f ca="1">INDIRECT("'"&amp;CN26&amp;"'!AQ42")</f>
        <v>0</v>
      </c>
      <c r="CO41" s="77"/>
      <c r="CP41" s="77">
        <f ca="1">INDIRECT("'"&amp;CN26&amp;"'!AS42")</f>
        <v>5.5555555555555554</v>
      </c>
      <c r="CQ41" s="77"/>
      <c r="CR41" s="77">
        <f ca="1">INDIRECT("'"&amp;CN26&amp;"'!AU42")</f>
        <v>5.5555555555555554</v>
      </c>
      <c r="CS41" s="77"/>
      <c r="CT41" s="75">
        <f ca="1">INDIRECT("'"&amp;CT26&amp;"'!AQ42")</f>
        <v>5</v>
      </c>
      <c r="CU41" s="75"/>
      <c r="CV41" s="75">
        <f ca="1">INDIRECT("'"&amp;CT26&amp;"'!AS42")</f>
        <v>0</v>
      </c>
      <c r="CW41" s="75"/>
      <c r="CX41" s="75">
        <f ca="1">INDIRECT("'"&amp;CT26&amp;"'!AU42")</f>
        <v>5</v>
      </c>
      <c r="CY41" s="75"/>
      <c r="CZ41" s="27"/>
      <c r="DA41" s="27"/>
      <c r="DB41" s="27"/>
      <c r="DC41" s="27"/>
      <c r="DD41" s="27"/>
      <c r="DE41" s="27"/>
      <c r="DF41" s="75">
        <f t="shared" ca="1" si="3"/>
        <v>3.5346805388822196</v>
      </c>
      <c r="DG41" s="75"/>
      <c r="DH41" s="75">
        <f t="shared" ca="1" si="4"/>
        <v>13.889455782312922</v>
      </c>
      <c r="DI41" s="75"/>
      <c r="DJ41" s="75">
        <f t="shared" ca="1" si="5"/>
        <v>12.671864301276063</v>
      </c>
      <c r="DK41" s="75"/>
    </row>
    <row r="42" spans="1:115" x14ac:dyDescent="0.2">
      <c r="A42" s="3" t="s">
        <v>125</v>
      </c>
      <c r="B42" s="75">
        <f ca="1">INDIRECT("'"&amp;B26&amp;"'!AQ43")</f>
        <v>97.435897435897431</v>
      </c>
      <c r="C42" s="75"/>
      <c r="D42" s="75">
        <f ca="1">INDIRECT("'"&amp;B26&amp;"'!AS43")</f>
        <v>0</v>
      </c>
      <c r="E42" s="75"/>
      <c r="F42" s="75">
        <f ca="1">INDIRECT("'"&amp;B26&amp;"'!AU43")</f>
        <v>97.435897435897431</v>
      </c>
      <c r="G42" s="75"/>
      <c r="H42" s="77">
        <f ca="1">INDIRECT("'"&amp;H26&amp;"'!AQ43")</f>
        <v>31.25</v>
      </c>
      <c r="I42" s="77"/>
      <c r="J42" s="77">
        <f ca="1">INDIRECT("'"&amp;H26&amp;"'!AS43")</f>
        <v>0</v>
      </c>
      <c r="K42" s="77"/>
      <c r="L42" s="77">
        <f ca="1">INDIRECT("'"&amp;H26&amp;"'!AU43")</f>
        <v>31.25</v>
      </c>
      <c r="M42" s="77"/>
      <c r="N42" s="75">
        <f ca="1">INDIRECT("'"&amp;N26&amp;"'!AQ43")</f>
        <v>7.8431372549019605</v>
      </c>
      <c r="O42" s="75"/>
      <c r="P42" s="75">
        <f ca="1">INDIRECT("'"&amp;N26&amp;"'!AS43")</f>
        <v>27.450980392156865</v>
      </c>
      <c r="Q42" s="75"/>
      <c r="R42" s="75">
        <f ca="1">INDIRECT("'"&amp;N26&amp;"'!AU43")</f>
        <v>35.294117647058826</v>
      </c>
      <c r="S42" s="75"/>
      <c r="T42" s="77">
        <f ca="1">INDIRECT("'"&amp;T26&amp;"'!AQ43")</f>
        <v>10.638297872340425</v>
      </c>
      <c r="U42" s="77"/>
      <c r="V42" s="77">
        <f ca="1">INDIRECT("'"&amp;T26&amp;"'!AS43")</f>
        <v>4.2553191489361701</v>
      </c>
      <c r="W42" s="77"/>
      <c r="X42" s="77">
        <f ca="1">INDIRECT("'"&amp;T26&amp;"'!AU43")</f>
        <v>14.893617021276595</v>
      </c>
      <c r="Y42" s="77"/>
      <c r="Z42" s="81">
        <f ca="1">INDIRECT("'"&amp;Z26&amp;"'!AQ43")</f>
        <v>20.454545454545457</v>
      </c>
      <c r="AA42" s="82"/>
      <c r="AB42" s="81" t="str">
        <f ca="1">INDIRECT("'"&amp;Z26&amp;"'!AS43")</f>
        <v>NR</v>
      </c>
      <c r="AC42" s="82"/>
      <c r="AD42" s="81">
        <f ca="1">INDIRECT("'"&amp;Z26&amp;"'!AU43")</f>
        <v>15.909090909090908</v>
      </c>
      <c r="AE42" s="82"/>
      <c r="AF42" s="77">
        <f ca="1">INDIRECT("'"&amp;AF26&amp;"'!AQ43")</f>
        <v>0</v>
      </c>
      <c r="AG42" s="77"/>
      <c r="AH42" s="77">
        <f ca="1">INDIRECT("'"&amp;AF26&amp;"'!AS43")</f>
        <v>0</v>
      </c>
      <c r="AI42" s="77"/>
      <c r="AJ42" s="77">
        <f ca="1">INDIRECT("'"&amp;AF26&amp;"'!AU43")</f>
        <v>0</v>
      </c>
      <c r="AK42" s="77"/>
      <c r="AL42" s="75">
        <f ca="1">INDIRECT("'"&amp;AL26&amp;"'!AQ43")</f>
        <v>41.379310344827587</v>
      </c>
      <c r="AM42" s="75"/>
      <c r="AN42" s="75">
        <f ca="1">INDIRECT("'"&amp;AL26&amp;"'!AS43")</f>
        <v>3.4482758620689653</v>
      </c>
      <c r="AO42" s="75"/>
      <c r="AP42" s="75">
        <f ca="1">INDIRECT("'"&amp;AL26&amp;"'!AU43")</f>
        <v>44.827586206896555</v>
      </c>
      <c r="AQ42" s="75"/>
      <c r="AR42" s="77">
        <f ca="1">INDIRECT("'"&amp;AR26&amp;"'!AQ43")</f>
        <v>10.714285714285714</v>
      </c>
      <c r="AS42" s="77"/>
      <c r="AT42" s="77">
        <f ca="1">INDIRECT("'"&amp;AR26&amp;"'!AS43")</f>
        <v>28.571428571428569</v>
      </c>
      <c r="AU42" s="77"/>
      <c r="AV42" s="77">
        <f ca="1">INDIRECT("'"&amp;AR26&amp;"'!AU43")</f>
        <v>39.285714285714285</v>
      </c>
      <c r="AW42" s="77"/>
      <c r="AX42" s="75">
        <f ca="1">INDIRECT("'"&amp;AX26&amp;"'!AQ43")</f>
        <v>7.6923076923076925</v>
      </c>
      <c r="AY42" s="75"/>
      <c r="AZ42" s="75">
        <f ca="1">INDIRECT("'"&amp;AX26&amp;"'!AS43")</f>
        <v>26.923076923076923</v>
      </c>
      <c r="BA42" s="75"/>
      <c r="BB42" s="75">
        <f ca="1">INDIRECT("'"&amp;AX26&amp;"'!AU43")</f>
        <v>34.615384615384613</v>
      </c>
      <c r="BC42" s="75"/>
      <c r="BD42" s="77" t="str">
        <f ca="1">INDIRECT("'"&amp;BD26&amp;"'!AQ43")</f>
        <v>NR</v>
      </c>
      <c r="BE42" s="77"/>
      <c r="BF42" s="77">
        <f ca="1">INDIRECT("'"&amp;BD26&amp;"'!AS43")</f>
        <v>21.428571428571427</v>
      </c>
      <c r="BG42" s="77"/>
      <c r="BH42" s="77">
        <f ca="1">INDIRECT("'"&amp;BD26&amp;"'!AU43")</f>
        <v>14.285714285714285</v>
      </c>
      <c r="BI42" s="77"/>
      <c r="BJ42" s="75">
        <f ca="1">INDIRECT("'"&amp;BJ26&amp;"'!AQ43")</f>
        <v>39.130434782608695</v>
      </c>
      <c r="BK42" s="75"/>
      <c r="BL42" s="75">
        <f ca="1">INDIRECT("'"&amp;BJ26&amp;"'!AS43")</f>
        <v>0</v>
      </c>
      <c r="BM42" s="75"/>
      <c r="BN42" s="75">
        <f ca="1">INDIRECT("'"&amp;BJ26&amp;"'!AU43")</f>
        <v>39.130434782608695</v>
      </c>
      <c r="BO42" s="75"/>
      <c r="BP42" s="77">
        <f ca="1">INDIRECT("'"&amp;BP26&amp;"'!AQ43")</f>
        <v>6.1728395061728394</v>
      </c>
      <c r="BQ42" s="77"/>
      <c r="BR42" s="77">
        <f ca="1">INDIRECT("'"&amp;BP26&amp;"'!AS43")</f>
        <v>92.592592592592595</v>
      </c>
      <c r="BS42" s="77"/>
      <c r="BT42" s="77">
        <f ca="1">INDIRECT("'"&amp;BP26&amp;"'!AU43")</f>
        <v>98.76543209876543</v>
      </c>
      <c r="BU42" s="77"/>
      <c r="BV42" s="75">
        <f ca="1">INDIRECT("'"&amp;BV26&amp;"'!AQ43")</f>
        <v>0</v>
      </c>
      <c r="BW42" s="75"/>
      <c r="BX42" s="75" t="str">
        <f ca="1">INDIRECT("'"&amp;BV26&amp;"'!AS43")</f>
        <v>NR</v>
      </c>
      <c r="BY42" s="75"/>
      <c r="BZ42" s="75" t="str">
        <f ca="1">INDIRECT("'"&amp;BV26&amp;"'!AU43")</f>
        <v>NR</v>
      </c>
      <c r="CA42" s="75"/>
      <c r="CB42" s="77">
        <f ca="1">INDIRECT("'"&amp;CB26&amp;"'!AQ43")</f>
        <v>21.052631578947366</v>
      </c>
      <c r="CC42" s="77"/>
      <c r="CD42" s="77" t="str">
        <f ca="1">INDIRECT("'"&amp;CB26&amp;"'!AS43")</f>
        <v>NR</v>
      </c>
      <c r="CE42" s="77"/>
      <c r="CF42" s="77">
        <f ca="1">INDIRECT("'"&amp;CB26&amp;"'!AU43")</f>
        <v>0</v>
      </c>
      <c r="CG42" s="77"/>
      <c r="CH42" s="75">
        <f ca="1">INDIRECT("'"&amp;CH26&amp;"'!AQ43")</f>
        <v>0</v>
      </c>
      <c r="CI42" s="75"/>
      <c r="CJ42" s="75">
        <f ca="1">INDIRECT("'"&amp;CH26&amp;"'!AS43")</f>
        <v>0</v>
      </c>
      <c r="CK42" s="75"/>
      <c r="CL42" s="75">
        <f ca="1">INDIRECT("'"&amp;CH26&amp;"'!AU43")</f>
        <v>0</v>
      </c>
      <c r="CM42" s="75"/>
      <c r="CN42" s="77" t="str">
        <f ca="1">INDIRECT("'"&amp;CN26&amp;"'!AQ43")</f>
        <v>NR</v>
      </c>
      <c r="CO42" s="77"/>
      <c r="CP42" s="77">
        <f ca="1">INDIRECT("'"&amp;CN26&amp;"'!AS43")</f>
        <v>16</v>
      </c>
      <c r="CQ42" s="77"/>
      <c r="CR42" s="77">
        <f ca="1">INDIRECT("'"&amp;CN26&amp;"'!AU43")</f>
        <v>8</v>
      </c>
      <c r="CS42" s="77"/>
      <c r="CT42" s="75">
        <f ca="1">INDIRECT("'"&amp;CT26&amp;"'!AQ43")</f>
        <v>96</v>
      </c>
      <c r="CU42" s="75"/>
      <c r="CV42" s="75" t="str">
        <f ca="1">INDIRECT("'"&amp;CT26&amp;"'!AS43")</f>
        <v>NR</v>
      </c>
      <c r="CW42" s="75"/>
      <c r="CX42" s="75">
        <f ca="1">INDIRECT("'"&amp;CT26&amp;"'!AU43")</f>
        <v>16</v>
      </c>
      <c r="CY42" s="75"/>
      <c r="CZ42" s="27"/>
      <c r="DA42" s="27"/>
      <c r="DB42" s="27"/>
      <c r="DC42" s="27"/>
      <c r="DD42" s="27"/>
      <c r="DE42" s="27"/>
      <c r="DF42" s="75">
        <f t="shared" ca="1" si="3"/>
        <v>25.984245842455678</v>
      </c>
      <c r="DG42" s="75"/>
      <c r="DH42" s="75">
        <f t="shared" ca="1" si="4"/>
        <v>16.974634224525502</v>
      </c>
      <c r="DI42" s="75"/>
      <c r="DJ42" s="75">
        <f t="shared" ca="1" si="5"/>
        <v>30.605811830525472</v>
      </c>
      <c r="DK42" s="75"/>
    </row>
    <row r="43" spans="1:115" x14ac:dyDescent="0.2">
      <c r="A43" s="11" t="s">
        <v>232</v>
      </c>
      <c r="B43" s="76"/>
      <c r="C43" s="76"/>
      <c r="D43" s="76"/>
      <c r="E43" s="76"/>
      <c r="F43" s="76"/>
      <c r="G43" s="76"/>
      <c r="H43" s="76"/>
      <c r="I43" s="76"/>
      <c r="J43" s="76"/>
      <c r="K43" s="76"/>
      <c r="L43" s="76"/>
      <c r="M43" s="76"/>
      <c r="N43" s="76"/>
      <c r="O43" s="76"/>
      <c r="P43" s="76"/>
      <c r="Q43" s="76"/>
      <c r="R43" s="76"/>
      <c r="S43" s="76"/>
      <c r="T43" s="76"/>
      <c r="U43" s="76"/>
      <c r="V43" s="76"/>
      <c r="W43" s="76"/>
      <c r="X43" s="76"/>
      <c r="Y43" s="76"/>
      <c r="Z43" s="83"/>
      <c r="AA43" s="84"/>
      <c r="AB43" s="83"/>
      <c r="AC43" s="84"/>
      <c r="AD43" s="83"/>
      <c r="AE43" s="84"/>
      <c r="AF43" s="76"/>
      <c r="AG43" s="76"/>
      <c r="AH43" s="76"/>
      <c r="AI43" s="76"/>
      <c r="AJ43" s="76"/>
      <c r="AK43" s="76"/>
      <c r="AL43" s="76"/>
      <c r="AM43" s="76"/>
      <c r="AN43" s="76"/>
      <c r="AO43" s="76"/>
      <c r="AP43" s="76"/>
      <c r="AQ43" s="76"/>
      <c r="AR43" s="76"/>
      <c r="AS43" s="76"/>
      <c r="AT43" s="76"/>
      <c r="AU43" s="76"/>
      <c r="AV43" s="76"/>
      <c r="AW43" s="76"/>
      <c r="AX43" s="76"/>
      <c r="AY43" s="76"/>
      <c r="AZ43" s="76"/>
      <c r="BA43" s="76"/>
      <c r="BB43" s="76"/>
      <c r="BC43" s="76"/>
      <c r="BD43" s="76"/>
      <c r="BE43" s="76"/>
      <c r="BF43" s="76"/>
      <c r="BG43" s="76"/>
      <c r="BH43" s="76"/>
      <c r="BI43" s="76"/>
      <c r="BJ43" s="76"/>
      <c r="BK43" s="76"/>
      <c r="BL43" s="76"/>
      <c r="BM43" s="76"/>
      <c r="BN43" s="76"/>
      <c r="BO43" s="76"/>
      <c r="BP43" s="76"/>
      <c r="BQ43" s="76"/>
      <c r="BR43" s="76"/>
      <c r="BS43" s="76"/>
      <c r="BT43" s="76"/>
      <c r="BU43" s="76"/>
      <c r="BV43" s="76"/>
      <c r="BW43" s="76"/>
      <c r="BX43" s="76"/>
      <c r="BY43" s="76"/>
      <c r="BZ43" s="76"/>
      <c r="CA43" s="76"/>
      <c r="CB43" s="76"/>
      <c r="CC43" s="76"/>
      <c r="CD43" s="76"/>
      <c r="CE43" s="76"/>
      <c r="CF43" s="76"/>
      <c r="CG43" s="76"/>
      <c r="CH43" s="76"/>
      <c r="CI43" s="76"/>
      <c r="CJ43" s="76"/>
      <c r="CK43" s="76"/>
      <c r="CL43" s="76"/>
      <c r="CM43" s="76"/>
      <c r="CN43" s="76"/>
      <c r="CO43" s="76"/>
      <c r="CP43" s="76"/>
      <c r="CQ43" s="76"/>
      <c r="CR43" s="76"/>
      <c r="CS43" s="76"/>
      <c r="CT43" s="76"/>
      <c r="CU43" s="76"/>
      <c r="CV43" s="76"/>
      <c r="CW43" s="76"/>
      <c r="CX43" s="76"/>
      <c r="CY43" s="76"/>
      <c r="CZ43" s="28"/>
      <c r="DA43" s="28"/>
      <c r="DB43" s="28"/>
      <c r="DC43" s="28"/>
      <c r="DD43" s="28"/>
      <c r="DE43" s="28"/>
      <c r="DF43" s="76"/>
      <c r="DG43" s="76"/>
      <c r="DH43" s="76"/>
      <c r="DI43" s="76"/>
      <c r="DJ43" s="76"/>
      <c r="DK43" s="76"/>
    </row>
    <row r="44" spans="1:115" x14ac:dyDescent="0.2">
      <c r="A44" s="3" t="s">
        <v>34</v>
      </c>
      <c r="B44" s="75">
        <f ca="1">INDIRECT("'"&amp;B26&amp;"'!AQ45")</f>
        <v>0</v>
      </c>
      <c r="C44" s="75"/>
      <c r="D44" s="75">
        <f ca="1">INDIRECT("'"&amp;B26&amp;"'!AS45")</f>
        <v>9.0909090909090917</v>
      </c>
      <c r="E44" s="75"/>
      <c r="F44" s="75">
        <f ca="1">INDIRECT("'"&amp;B26&amp;"'!AU45")</f>
        <v>9.0909090909090917</v>
      </c>
      <c r="G44" s="75"/>
      <c r="H44" s="77" t="str">
        <f ca="1">INDIRECT("'"&amp;H26&amp;"'!AQ45")</f>
        <v>NR</v>
      </c>
      <c r="I44" s="77"/>
      <c r="J44" s="77">
        <f ca="1">INDIRECT("'"&amp;H26&amp;"'!AS45")</f>
        <v>3.75</v>
      </c>
      <c r="K44" s="77"/>
      <c r="L44" s="77">
        <f ca="1">INDIRECT("'"&amp;H26&amp;"'!AU45")</f>
        <v>2.5</v>
      </c>
      <c r="M44" s="77"/>
      <c r="N44" s="75" t="str">
        <f ca="1">INDIRECT("'"&amp;N26&amp;"'!AQ45")</f>
        <v>NR</v>
      </c>
      <c r="O44" s="75"/>
      <c r="P44" s="75">
        <f ca="1">INDIRECT("'"&amp;N26&amp;"'!AS45")</f>
        <v>38.235294117647058</v>
      </c>
      <c r="Q44" s="75"/>
      <c r="R44" s="75">
        <f ca="1">INDIRECT("'"&amp;N26&amp;"'!AU45")</f>
        <v>5.8823529411764701</v>
      </c>
      <c r="S44" s="75"/>
      <c r="T44" s="77">
        <f ca="1">INDIRECT("'"&amp;T26&amp;"'!AQ45")</f>
        <v>17.647058823529413</v>
      </c>
      <c r="U44" s="77"/>
      <c r="V44" s="77">
        <f ca="1">INDIRECT("'"&amp;T26&amp;"'!AS45")</f>
        <v>5.8823529411764701</v>
      </c>
      <c r="W44" s="77"/>
      <c r="X44" s="77">
        <f ca="1">INDIRECT("'"&amp;T26&amp;"'!AU45")</f>
        <v>23.52941176470588</v>
      </c>
      <c r="Y44" s="77"/>
      <c r="Z44" s="81" t="str">
        <f ca="1">INDIRECT("'"&amp;Z26&amp;"'!AQ45")</f>
        <v>NR</v>
      </c>
      <c r="AA44" s="82"/>
      <c r="AB44" s="81" t="str">
        <f ca="1">INDIRECT("'"&amp;Z26&amp;"'!AS45")</f>
        <v>NR</v>
      </c>
      <c r="AC44" s="82"/>
      <c r="AD44" s="81" t="str">
        <f ca="1">INDIRECT("'"&amp;Z26&amp;"'!AU45")</f>
        <v>NR</v>
      </c>
      <c r="AE44" s="82"/>
      <c r="AF44" s="77">
        <f ca="1">INDIRECT("'"&amp;AF26&amp;"'!AQ45")</f>
        <v>18.75</v>
      </c>
      <c r="AG44" s="77"/>
      <c r="AH44" s="77" t="str">
        <f ca="1">INDIRECT("'"&amp;AF26&amp;"'!AS45")</f>
        <v>NR</v>
      </c>
      <c r="AI44" s="77"/>
      <c r="AJ44" s="77">
        <f ca="1">INDIRECT("'"&amp;AF26&amp;"'!AU45")</f>
        <v>0</v>
      </c>
      <c r="AK44" s="77"/>
      <c r="AL44" s="75">
        <f ca="1">INDIRECT("'"&amp;AL26&amp;"'!AQ45")</f>
        <v>0</v>
      </c>
      <c r="AM44" s="75"/>
      <c r="AN44" s="75">
        <f ca="1">INDIRECT("'"&amp;AL26&amp;"'!AS45")</f>
        <v>0</v>
      </c>
      <c r="AO44" s="75"/>
      <c r="AP44" s="75">
        <f ca="1">INDIRECT("'"&amp;AL26&amp;"'!AU45")</f>
        <v>0</v>
      </c>
      <c r="AQ44" s="75"/>
      <c r="AR44" s="77">
        <f ca="1">INDIRECT("'"&amp;AR26&amp;"'!AQ45")</f>
        <v>0</v>
      </c>
      <c r="AS44" s="77"/>
      <c r="AT44" s="77">
        <f ca="1">INDIRECT("'"&amp;AR26&amp;"'!AS45")</f>
        <v>0</v>
      </c>
      <c r="AU44" s="77"/>
      <c r="AV44" s="77">
        <f ca="1">INDIRECT("'"&amp;AR26&amp;"'!AU45")</f>
        <v>0</v>
      </c>
      <c r="AW44" s="77"/>
      <c r="AX44" s="75">
        <f ca="1">INDIRECT("'"&amp;AX26&amp;"'!AQ45")</f>
        <v>0</v>
      </c>
      <c r="AY44" s="75"/>
      <c r="AZ44" s="75">
        <f ca="1">INDIRECT("'"&amp;AX26&amp;"'!AS45")</f>
        <v>0</v>
      </c>
      <c r="BA44" s="75"/>
      <c r="BB44" s="75">
        <f ca="1">INDIRECT("'"&amp;AX26&amp;"'!AU45")</f>
        <v>0</v>
      </c>
      <c r="BC44" s="75"/>
      <c r="BD44" s="77">
        <f ca="1">INDIRECT("'"&amp;BD26&amp;"'!AQ45")</f>
        <v>0</v>
      </c>
      <c r="BE44" s="77"/>
      <c r="BF44" s="77">
        <f ca="1">INDIRECT("'"&amp;BD26&amp;"'!AS45")</f>
        <v>0</v>
      </c>
      <c r="BG44" s="77"/>
      <c r="BH44" s="77">
        <f ca="1">INDIRECT("'"&amp;BD26&amp;"'!AU45")</f>
        <v>0</v>
      </c>
      <c r="BI44" s="77"/>
      <c r="BJ44" s="75" t="str">
        <f ca="1">INDIRECT("'"&amp;BJ26&amp;"'!AQ45")</f>
        <v>NR</v>
      </c>
      <c r="BK44" s="75"/>
      <c r="BL44" s="75" t="str">
        <f ca="1">INDIRECT("'"&amp;BJ26&amp;"'!AS45")</f>
        <v>NR</v>
      </c>
      <c r="BM44" s="75"/>
      <c r="BN44" s="75" t="str">
        <f ca="1">INDIRECT("'"&amp;BJ26&amp;"'!AU45")</f>
        <v>NR</v>
      </c>
      <c r="BO44" s="75"/>
      <c r="BP44" s="77">
        <f ca="1">INDIRECT("'"&amp;BP26&amp;"'!AQ45")</f>
        <v>0</v>
      </c>
      <c r="BQ44" s="77"/>
      <c r="BR44" s="77">
        <f ca="1">INDIRECT("'"&amp;BP26&amp;"'!AS45")</f>
        <v>0</v>
      </c>
      <c r="BS44" s="77"/>
      <c r="BT44" s="77">
        <f ca="1">INDIRECT("'"&amp;BP26&amp;"'!AU45")</f>
        <v>0</v>
      </c>
      <c r="BU44" s="77"/>
      <c r="BV44" s="75">
        <f ca="1">INDIRECT("'"&amp;BV26&amp;"'!AQ45")</f>
        <v>0</v>
      </c>
      <c r="BW44" s="75"/>
      <c r="BX44" s="75">
        <f ca="1">INDIRECT("'"&amp;BV26&amp;"'!AS45")</f>
        <v>0</v>
      </c>
      <c r="BY44" s="75"/>
      <c r="BZ44" s="75">
        <f ca="1">INDIRECT("'"&amp;BV26&amp;"'!AU45")</f>
        <v>0</v>
      </c>
      <c r="CA44" s="75"/>
      <c r="CB44" s="77">
        <f ca="1">INDIRECT("'"&amp;CB26&amp;"'!AQ45")</f>
        <v>0</v>
      </c>
      <c r="CC44" s="77"/>
      <c r="CD44" s="77">
        <f ca="1">INDIRECT("'"&amp;CB26&amp;"'!AS45")</f>
        <v>0</v>
      </c>
      <c r="CE44" s="77"/>
      <c r="CF44" s="77">
        <f ca="1">INDIRECT("'"&amp;CB26&amp;"'!AU45")</f>
        <v>0</v>
      </c>
      <c r="CG44" s="77"/>
      <c r="CH44" s="75">
        <f ca="1">INDIRECT("'"&amp;CH26&amp;"'!AQ45")</f>
        <v>0</v>
      </c>
      <c r="CI44" s="75"/>
      <c r="CJ44" s="75">
        <f ca="1">INDIRECT("'"&amp;CH26&amp;"'!AS45")</f>
        <v>0</v>
      </c>
      <c r="CK44" s="75"/>
      <c r="CL44" s="75">
        <f ca="1">INDIRECT("'"&amp;CH26&amp;"'!AU45")</f>
        <v>0</v>
      </c>
      <c r="CM44" s="75"/>
      <c r="CN44" s="77">
        <f ca="1">INDIRECT("'"&amp;CN26&amp;"'!AQ45")</f>
        <v>0</v>
      </c>
      <c r="CO44" s="77"/>
      <c r="CP44" s="77">
        <f ca="1">INDIRECT("'"&amp;CN26&amp;"'!AS45")</f>
        <v>0</v>
      </c>
      <c r="CQ44" s="77"/>
      <c r="CR44" s="77">
        <f ca="1">INDIRECT("'"&amp;CN26&amp;"'!AU45")</f>
        <v>0</v>
      </c>
      <c r="CS44" s="77"/>
      <c r="CT44" s="75">
        <f ca="1">INDIRECT("'"&amp;CT26&amp;"'!AQ45")</f>
        <v>0</v>
      </c>
      <c r="CU44" s="75"/>
      <c r="CV44" s="75">
        <f ca="1">INDIRECT("'"&amp;CT26&amp;"'!AS45")</f>
        <v>0</v>
      </c>
      <c r="CW44" s="75"/>
      <c r="CX44" s="75">
        <f ca="1">INDIRECT("'"&amp;CT26&amp;"'!AU45")</f>
        <v>0</v>
      </c>
      <c r="CY44" s="75"/>
      <c r="CZ44" s="27"/>
      <c r="DA44" s="27"/>
      <c r="DB44" s="27"/>
      <c r="DC44" s="27"/>
      <c r="DD44" s="27"/>
      <c r="DE44" s="27"/>
      <c r="DF44" s="75">
        <f t="shared" ca="1" si="3"/>
        <v>2.7997737556561089</v>
      </c>
      <c r="DG44" s="75"/>
      <c r="DH44" s="75">
        <f t="shared" ca="1" si="4"/>
        <v>4.0684682964094732</v>
      </c>
      <c r="DI44" s="75"/>
      <c r="DJ44" s="75">
        <f t="shared" ca="1" si="5"/>
        <v>2.7335115864527628</v>
      </c>
      <c r="DK44" s="75"/>
    </row>
    <row r="45" spans="1:115" x14ac:dyDescent="0.2">
      <c r="A45" s="3" t="s">
        <v>233</v>
      </c>
      <c r="B45" s="75">
        <f ca="1">INDIRECT("'"&amp;B26&amp;"'!AQ46")</f>
        <v>25</v>
      </c>
      <c r="C45" s="75"/>
      <c r="D45" s="75">
        <f ca="1">INDIRECT("'"&amp;B26&amp;"'!AS46")</f>
        <v>15</v>
      </c>
      <c r="E45" s="75"/>
      <c r="F45" s="75">
        <f ca="1">INDIRECT("'"&amp;B26&amp;"'!AU46")</f>
        <v>35</v>
      </c>
      <c r="G45" s="75"/>
      <c r="H45" s="77">
        <f ca="1">INDIRECT("'"&amp;H26&amp;"'!AQ46")</f>
        <v>128.57142857142858</v>
      </c>
      <c r="I45" s="77"/>
      <c r="J45" s="77">
        <f ca="1">INDIRECT("'"&amp;H26&amp;"'!AS46")</f>
        <v>9.375</v>
      </c>
      <c r="K45" s="77"/>
      <c r="L45" s="77">
        <f ca="1">INDIRECT("'"&amp;H26&amp;"'!AU46")</f>
        <v>65.625</v>
      </c>
      <c r="M45" s="77"/>
      <c r="N45" s="75">
        <f ca="1">INDIRECT("'"&amp;N26&amp;"'!AQ46")</f>
        <v>25</v>
      </c>
      <c r="O45" s="75"/>
      <c r="P45" s="75" t="str">
        <f ca="1">INDIRECT("'"&amp;N26&amp;"'!AS46")</f>
        <v>NR</v>
      </c>
      <c r="Q45" s="75"/>
      <c r="R45" s="75">
        <f ca="1">INDIRECT("'"&amp;N26&amp;"'!AU46")</f>
        <v>15</v>
      </c>
      <c r="S45" s="75"/>
      <c r="T45" s="77">
        <f ca="1">INDIRECT("'"&amp;T26&amp;"'!AQ46")</f>
        <v>13.333333333333334</v>
      </c>
      <c r="U45" s="77"/>
      <c r="V45" s="77">
        <f ca="1">INDIRECT("'"&amp;T26&amp;"'!AS46")</f>
        <v>17.647058823529413</v>
      </c>
      <c r="W45" s="77"/>
      <c r="X45" s="77">
        <f ca="1">INDIRECT("'"&amp;T26&amp;"'!AU46")</f>
        <v>29.411764705882355</v>
      </c>
      <c r="Y45" s="77"/>
      <c r="Z45" s="81">
        <f ca="1">INDIRECT("'"&amp;Z26&amp;"'!AQ46")</f>
        <v>0</v>
      </c>
      <c r="AA45" s="82"/>
      <c r="AB45" s="81">
        <f ca="1">INDIRECT("'"&amp;Z26&amp;"'!AS46")</f>
        <v>11.76470588235294</v>
      </c>
      <c r="AC45" s="82"/>
      <c r="AD45" s="81">
        <f ca="1">INDIRECT("'"&amp;Z26&amp;"'!AU46")</f>
        <v>11.76470588235294</v>
      </c>
      <c r="AE45" s="82"/>
      <c r="AF45" s="77">
        <f ca="1">INDIRECT("'"&amp;AF26&amp;"'!AQ46")</f>
        <v>11.111111111111111</v>
      </c>
      <c r="AG45" s="77"/>
      <c r="AH45" s="77">
        <f ca="1">INDIRECT("'"&amp;AF26&amp;"'!AS46")</f>
        <v>4.5454545454545459</v>
      </c>
      <c r="AI45" s="77"/>
      <c r="AJ45" s="77">
        <f ca="1">INDIRECT("'"&amp;AF26&amp;"'!AU46")</f>
        <v>14.545454545454545</v>
      </c>
      <c r="AK45" s="77"/>
      <c r="AL45" s="75" t="str">
        <f ca="1">INDIRECT("'"&amp;AL26&amp;"'!AQ46")</f>
        <v>NR</v>
      </c>
      <c r="AM45" s="75"/>
      <c r="AN45" s="75">
        <f ca="1">INDIRECT("'"&amp;AL26&amp;"'!AS46")</f>
        <v>55.102040816326522</v>
      </c>
      <c r="AO45" s="75"/>
      <c r="AP45" s="75">
        <f ca="1">INDIRECT("'"&amp;AL26&amp;"'!AU46")</f>
        <v>32.653061224489797</v>
      </c>
      <c r="AQ45" s="75"/>
      <c r="AR45" s="77" t="str">
        <f ca="1">INDIRECT("'"&amp;AR26&amp;"'!AQ46")</f>
        <v>NR</v>
      </c>
      <c r="AS45" s="77"/>
      <c r="AT45" s="77">
        <f ca="1">INDIRECT("'"&amp;AR26&amp;"'!AS46")</f>
        <v>59.574468085106382</v>
      </c>
      <c r="AU45" s="77"/>
      <c r="AV45" s="77">
        <f ca="1">INDIRECT("'"&amp;AR26&amp;"'!AU46")</f>
        <v>31.914893617021278</v>
      </c>
      <c r="AW45" s="77"/>
      <c r="AX45" s="75" t="str">
        <f ca="1">INDIRECT("'"&amp;AX26&amp;"'!AQ46")</f>
        <v>NR</v>
      </c>
      <c r="AY45" s="75"/>
      <c r="AZ45" s="75">
        <f ca="1">INDIRECT("'"&amp;AX26&amp;"'!AS46")</f>
        <v>48.611111111111107</v>
      </c>
      <c r="BA45" s="75"/>
      <c r="BB45" s="75" t="str">
        <f ca="1">INDIRECT("'"&amp;AX26&amp;"'!AU46")</f>
        <v>NR</v>
      </c>
      <c r="BC45" s="75"/>
      <c r="BD45" s="77" t="str">
        <f ca="1">INDIRECT("'"&amp;BD26&amp;"'!AQ46")</f>
        <v>NR</v>
      </c>
      <c r="BE45" s="77"/>
      <c r="BF45" s="77">
        <f ca="1">INDIRECT("'"&amp;BD26&amp;"'!AS46")</f>
        <v>19.047619047619047</v>
      </c>
      <c r="BG45" s="77"/>
      <c r="BH45" s="77" t="str">
        <f ca="1">INDIRECT("'"&amp;BD26&amp;"'!AU46")</f>
        <v>NR</v>
      </c>
      <c r="BI45" s="77"/>
      <c r="BJ45" s="75">
        <f ca="1">INDIRECT("'"&amp;BJ26&amp;"'!AQ46")</f>
        <v>0</v>
      </c>
      <c r="BK45" s="75"/>
      <c r="BL45" s="75">
        <f ca="1">INDIRECT("'"&amp;BJ26&amp;"'!AS46")</f>
        <v>0</v>
      </c>
      <c r="BM45" s="75"/>
      <c r="BN45" s="75">
        <f ca="1">INDIRECT("'"&amp;BJ26&amp;"'!AU46")</f>
        <v>0</v>
      </c>
      <c r="BO45" s="75"/>
      <c r="BP45" s="77" t="str">
        <f ca="1">INDIRECT("'"&amp;BP26&amp;"'!AQ46")</f>
        <v>NR</v>
      </c>
      <c r="BQ45" s="77"/>
      <c r="BR45" s="77">
        <f ca="1">INDIRECT("'"&amp;BP26&amp;"'!AS46")</f>
        <v>113.4020618556701</v>
      </c>
      <c r="BS45" s="77"/>
      <c r="BT45" s="77">
        <f ca="1">INDIRECT("'"&amp;BP26&amp;"'!AU46")</f>
        <v>89.690721649484544</v>
      </c>
      <c r="BU45" s="77"/>
      <c r="BV45" s="75">
        <f ca="1">INDIRECT("'"&amp;BV26&amp;"'!AQ46")</f>
        <v>7.1428571428571423</v>
      </c>
      <c r="BW45" s="75"/>
      <c r="BX45" s="75">
        <f ca="1">INDIRECT("'"&amp;BV26&amp;"'!AS46")</f>
        <v>13.333333333333334</v>
      </c>
      <c r="BY45" s="75"/>
      <c r="BZ45" s="75">
        <f ca="1">INDIRECT("'"&amp;BV26&amp;"'!AU46")</f>
        <v>20</v>
      </c>
      <c r="CA45" s="75"/>
      <c r="CB45" s="77" t="str">
        <f ca="1">INDIRECT("'"&amp;CB26&amp;"'!AQ46")</f>
        <v>NR</v>
      </c>
      <c r="CC45" s="77"/>
      <c r="CD45" s="77">
        <f ca="1">INDIRECT("'"&amp;CB26&amp;"'!AS46")</f>
        <v>240</v>
      </c>
      <c r="CE45" s="77"/>
      <c r="CF45" s="77" t="str">
        <f ca="1">INDIRECT("'"&amp;CB26&amp;"'!AU46")</f>
        <v>NR</v>
      </c>
      <c r="CG45" s="77"/>
      <c r="CH45" s="75">
        <f ca="1">INDIRECT("'"&amp;CH26&amp;"'!AQ46")</f>
        <v>25</v>
      </c>
      <c r="CI45" s="75"/>
      <c r="CJ45" s="75">
        <f ca="1">INDIRECT("'"&amp;CH26&amp;"'!AS46")</f>
        <v>24.666666666666668</v>
      </c>
      <c r="CK45" s="75"/>
      <c r="CL45" s="75">
        <f ca="1">INDIRECT("'"&amp;CH26&amp;"'!AU46")</f>
        <v>44.666666666666664</v>
      </c>
      <c r="CM45" s="75"/>
      <c r="CN45" s="77">
        <f ca="1">INDIRECT("'"&amp;CN26&amp;"'!AQ46")</f>
        <v>0</v>
      </c>
      <c r="CO45" s="77"/>
      <c r="CP45" s="77">
        <f ca="1">INDIRECT("'"&amp;CN26&amp;"'!AS46")</f>
        <v>0</v>
      </c>
      <c r="CQ45" s="77"/>
      <c r="CR45" s="77">
        <f ca="1">INDIRECT("'"&amp;CN26&amp;"'!AU46")</f>
        <v>0</v>
      </c>
      <c r="CS45" s="77"/>
      <c r="CT45" s="75">
        <f ca="1">INDIRECT("'"&amp;CT26&amp;"'!AQ46")</f>
        <v>1500</v>
      </c>
      <c r="CU45" s="75"/>
      <c r="CV45" s="75">
        <f ca="1">INDIRECT("'"&amp;CT26&amp;"'!AS46")</f>
        <v>0</v>
      </c>
      <c r="CW45" s="75"/>
      <c r="CX45" s="75">
        <f ca="1">INDIRECT("'"&amp;CT26&amp;"'!AU46")</f>
        <v>93.75</v>
      </c>
      <c r="CY45" s="75"/>
      <c r="CZ45" s="27"/>
      <c r="DA45" s="27"/>
      <c r="DB45" s="27"/>
      <c r="DC45" s="27"/>
      <c r="DD45" s="27"/>
      <c r="DE45" s="27"/>
      <c r="DF45" s="75">
        <f t="shared" ca="1" si="3"/>
        <v>157.74170274170274</v>
      </c>
      <c r="DG45" s="75"/>
      <c r="DH45" s="75">
        <f t="shared" ca="1" si="4"/>
        <v>39.504345010448127</v>
      </c>
      <c r="DI45" s="75"/>
      <c r="DJ45" s="75">
        <f t="shared" ca="1" si="5"/>
        <v>34.573019163668008</v>
      </c>
      <c r="DK45" s="75"/>
    </row>
    <row r="46" spans="1:115" x14ac:dyDescent="0.2">
      <c r="A46" s="3" t="s">
        <v>213</v>
      </c>
      <c r="B46" s="75">
        <f ca="1">INDIRECT("'"&amp;B26&amp;"'!AQ47")</f>
        <v>1.1494252873563218</v>
      </c>
      <c r="C46" s="75"/>
      <c r="D46" s="75">
        <f ca="1">INDIRECT("'"&amp;B26&amp;"'!AS47")</f>
        <v>16.091954022988507</v>
      </c>
      <c r="E46" s="75"/>
      <c r="F46" s="75">
        <f ca="1">INDIRECT("'"&amp;B26&amp;"'!AU47")</f>
        <v>17.241379310344829</v>
      </c>
      <c r="G46" s="75"/>
      <c r="H46" s="77" t="str">
        <f ca="1">INDIRECT("'"&amp;H26&amp;"'!AQ47")</f>
        <v>NR</v>
      </c>
      <c r="I46" s="77"/>
      <c r="J46" s="77">
        <f ca="1">INDIRECT("'"&amp;H26&amp;"'!AS47")</f>
        <v>30.37974683544304</v>
      </c>
      <c r="K46" s="77"/>
      <c r="L46" s="77">
        <f ca="1">INDIRECT("'"&amp;H26&amp;"'!AU47")</f>
        <v>21.518987341772153</v>
      </c>
      <c r="M46" s="77"/>
      <c r="N46" s="75">
        <f ca="1">INDIRECT("'"&amp;N26&amp;"'!AQ47")</f>
        <v>24.742268041237114</v>
      </c>
      <c r="O46" s="75"/>
      <c r="P46" s="75">
        <f ca="1">INDIRECT("'"&amp;N26&amp;"'!AS47")</f>
        <v>5.1546391752577314</v>
      </c>
      <c r="Q46" s="75"/>
      <c r="R46" s="75">
        <f ca="1">INDIRECT("'"&amp;N26&amp;"'!AU47")</f>
        <v>29.896907216494846</v>
      </c>
      <c r="S46" s="75"/>
      <c r="T46" s="77">
        <f ca="1">INDIRECT("'"&amp;T26&amp;"'!AQ47")</f>
        <v>7.5</v>
      </c>
      <c r="U46" s="77"/>
      <c r="V46" s="77">
        <f ca="1">INDIRECT("'"&amp;T26&amp;"'!AS47")</f>
        <v>17.5</v>
      </c>
      <c r="W46" s="77"/>
      <c r="X46" s="77">
        <f ca="1">INDIRECT("'"&amp;T26&amp;"'!AU47")</f>
        <v>25</v>
      </c>
      <c r="Y46" s="77"/>
      <c r="Z46" s="81" t="str">
        <f ca="1">INDIRECT("'"&amp;Z26&amp;"'!AQ47")</f>
        <v>NR</v>
      </c>
      <c r="AA46" s="82"/>
      <c r="AB46" s="81">
        <f ca="1">INDIRECT("'"&amp;Z26&amp;"'!AS47")</f>
        <v>24.137931034482758</v>
      </c>
      <c r="AC46" s="82"/>
      <c r="AD46" s="81" t="str">
        <f ca="1">INDIRECT("'"&amp;Z26&amp;"'!AU47")</f>
        <v>NR</v>
      </c>
      <c r="AE46" s="82"/>
      <c r="AF46" s="77">
        <f ca="1">INDIRECT("'"&amp;AF26&amp;"'!AQ47")</f>
        <v>3.5714285714285712</v>
      </c>
      <c r="AG46" s="77"/>
      <c r="AH46" s="77">
        <f ca="1">INDIRECT("'"&amp;AF26&amp;"'!AS47")</f>
        <v>34.523809523809526</v>
      </c>
      <c r="AI46" s="77"/>
      <c r="AJ46" s="77">
        <f ca="1">INDIRECT("'"&amp;AF26&amp;"'!AU47")</f>
        <v>38.095238095238095</v>
      </c>
      <c r="AK46" s="77"/>
      <c r="AL46" s="75" t="str">
        <f ca="1">INDIRECT("'"&amp;AL26&amp;"'!AQ47")</f>
        <v>NR</v>
      </c>
      <c r="AM46" s="75"/>
      <c r="AN46" s="75">
        <f ca="1">INDIRECT("'"&amp;AL26&amp;"'!AS47")</f>
        <v>47.916666666666671</v>
      </c>
      <c r="AO46" s="75"/>
      <c r="AP46" s="75">
        <f ca="1">INDIRECT("'"&amp;AL26&amp;"'!AU47")</f>
        <v>41.666666666666671</v>
      </c>
      <c r="AQ46" s="75"/>
      <c r="AR46" s="77" t="str">
        <f ca="1">INDIRECT("'"&amp;AR26&amp;"'!AQ47")</f>
        <v>NR</v>
      </c>
      <c r="AS46" s="77"/>
      <c r="AT46" s="77">
        <f ca="1">INDIRECT("'"&amp;AR26&amp;"'!AS47")</f>
        <v>55.357142857142861</v>
      </c>
      <c r="AU46" s="77"/>
      <c r="AV46" s="77">
        <f ca="1">INDIRECT("'"&amp;AR26&amp;"'!AU47")</f>
        <v>51.785714285714292</v>
      </c>
      <c r="AW46" s="77"/>
      <c r="AX46" s="75">
        <f ca="1">INDIRECT("'"&amp;AX26&amp;"'!AQ47")</f>
        <v>3.5087719298245612</v>
      </c>
      <c r="AY46" s="75"/>
      <c r="AZ46" s="75">
        <f ca="1">INDIRECT("'"&amp;AX26&amp;"'!AS47")</f>
        <v>45.614035087719294</v>
      </c>
      <c r="BA46" s="75"/>
      <c r="BB46" s="75">
        <f ca="1">INDIRECT("'"&amp;AX26&amp;"'!AU47")</f>
        <v>49.122807017543856</v>
      </c>
      <c r="BC46" s="75"/>
      <c r="BD46" s="77" t="str">
        <f ca="1">INDIRECT("'"&amp;BD26&amp;"'!AQ47")</f>
        <v>NR</v>
      </c>
      <c r="BE46" s="77"/>
      <c r="BF46" s="77">
        <f ca="1">INDIRECT("'"&amp;BD26&amp;"'!AS47")</f>
        <v>36.734693877551024</v>
      </c>
      <c r="BG46" s="77"/>
      <c r="BH46" s="77">
        <f ca="1">INDIRECT("'"&amp;BD26&amp;"'!AU47")</f>
        <v>14.285714285714285</v>
      </c>
      <c r="BI46" s="77"/>
      <c r="BJ46" s="75" t="str">
        <f ca="1">INDIRECT("'"&amp;BJ26&amp;"'!AQ47")</f>
        <v>NR</v>
      </c>
      <c r="BK46" s="75"/>
      <c r="BL46" s="75">
        <f ca="1">INDIRECT("'"&amp;BJ26&amp;"'!AS47")</f>
        <v>107.40740740740742</v>
      </c>
      <c r="BM46" s="75"/>
      <c r="BN46" s="75">
        <f ca="1">INDIRECT("'"&amp;BJ26&amp;"'!AU47")</f>
        <v>96.296296296296291</v>
      </c>
      <c r="BO46" s="75"/>
      <c r="BP46" s="77" t="str">
        <f ca="1">INDIRECT("'"&amp;BP26&amp;"'!AQ47")</f>
        <v>NR</v>
      </c>
      <c r="BQ46" s="77"/>
      <c r="BR46" s="77">
        <f ca="1">INDIRECT("'"&amp;BP26&amp;"'!AS47")</f>
        <v>112.5</v>
      </c>
      <c r="BS46" s="77"/>
      <c r="BT46" s="77">
        <f ca="1">INDIRECT("'"&amp;BP26&amp;"'!AU47")</f>
        <v>95.833333333333343</v>
      </c>
      <c r="BU46" s="77"/>
      <c r="BV46" s="75">
        <f ca="1">INDIRECT("'"&amp;BV26&amp;"'!AQ47")</f>
        <v>3.5714285714285712</v>
      </c>
      <c r="BW46" s="75"/>
      <c r="BX46" s="75">
        <f ca="1">INDIRECT("'"&amp;BV26&amp;"'!AS47")</f>
        <v>32.142857142857146</v>
      </c>
      <c r="BY46" s="75"/>
      <c r="BZ46" s="75">
        <f ca="1">INDIRECT("'"&amp;BV26&amp;"'!AU47")</f>
        <v>35.714285714285715</v>
      </c>
      <c r="CA46" s="75"/>
      <c r="CB46" s="77" t="str">
        <f ca="1">INDIRECT("'"&amp;CB26&amp;"'!AQ47")</f>
        <v>NR</v>
      </c>
      <c r="CC46" s="77"/>
      <c r="CD46" s="77">
        <f ca="1">INDIRECT("'"&amp;CB26&amp;"'!AS47")</f>
        <v>104</v>
      </c>
      <c r="CE46" s="77"/>
      <c r="CF46" s="77">
        <f ca="1">INDIRECT("'"&amp;CB26&amp;"'!AU47")</f>
        <v>96</v>
      </c>
      <c r="CG46" s="77"/>
      <c r="CH46" s="75">
        <f ca="1">INDIRECT("'"&amp;CH26&amp;"'!AQ47")</f>
        <v>96.666666666666671</v>
      </c>
      <c r="CI46" s="75"/>
      <c r="CJ46" s="75" t="str">
        <f ca="1">INDIRECT("'"&amp;CH26&amp;"'!AS47")</f>
        <v>NR</v>
      </c>
      <c r="CK46" s="75"/>
      <c r="CL46" s="75">
        <f ca="1">INDIRECT("'"&amp;CH26&amp;"'!AU47")</f>
        <v>33.333333333333329</v>
      </c>
      <c r="CM46" s="75"/>
      <c r="CN46" s="77" t="str">
        <f ca="1">INDIRECT("'"&amp;CN26&amp;"'!AQ47")</f>
        <v>NR</v>
      </c>
      <c r="CO46" s="77"/>
      <c r="CP46" s="77">
        <f ca="1">INDIRECT("'"&amp;CN26&amp;"'!AS47")</f>
        <v>28.571428571428569</v>
      </c>
      <c r="CQ46" s="77"/>
      <c r="CR46" s="77" t="str">
        <f ca="1">INDIRECT("'"&amp;CN26&amp;"'!AU47")</f>
        <v>NR</v>
      </c>
      <c r="CS46" s="77"/>
      <c r="CT46" s="75">
        <f ca="1">INDIRECT("'"&amp;CT26&amp;"'!AQ47")</f>
        <v>96</v>
      </c>
      <c r="CU46" s="75"/>
      <c r="CV46" s="75" t="str">
        <f ca="1">INDIRECT("'"&amp;CT26&amp;"'!AS47")</f>
        <v>NR</v>
      </c>
      <c r="CW46" s="75"/>
      <c r="CX46" s="75">
        <f ca="1">INDIRECT("'"&amp;CT26&amp;"'!AU47")</f>
        <v>8</v>
      </c>
      <c r="CY46" s="75"/>
      <c r="CZ46" s="27"/>
      <c r="DA46" s="27"/>
      <c r="DB46" s="27"/>
      <c r="DC46" s="27"/>
      <c r="DD46" s="27"/>
      <c r="DE46" s="27"/>
      <c r="DF46" s="75">
        <f t="shared" ca="1" si="3"/>
        <v>29.588748633492727</v>
      </c>
      <c r="DG46" s="75"/>
      <c r="DH46" s="75">
        <f t="shared" ca="1" si="4"/>
        <v>46.535487480183633</v>
      </c>
      <c r="DI46" s="75"/>
      <c r="DJ46" s="75">
        <f t="shared" ca="1" si="5"/>
        <v>43.586044193115846</v>
      </c>
      <c r="DK46" s="75"/>
    </row>
    <row r="47" spans="1:115" x14ac:dyDescent="0.2">
      <c r="A47" s="3" t="s">
        <v>62</v>
      </c>
      <c r="B47" s="75">
        <f ca="1">INDIRECT("'"&amp;B26&amp;"'!AQ48")</f>
        <v>8.3333333333333321</v>
      </c>
      <c r="C47" s="75"/>
      <c r="D47" s="75" t="str">
        <f ca="1">INDIRECT("'"&amp;B26&amp;"'!AS48")</f>
        <v>NR</v>
      </c>
      <c r="E47" s="75"/>
      <c r="F47" s="75" t="str">
        <f ca="1">INDIRECT("'"&amp;B26&amp;"'!AU48")</f>
        <v>NR</v>
      </c>
      <c r="G47" s="75"/>
      <c r="H47" s="77" t="str">
        <f ca="1">INDIRECT("'"&amp;H26&amp;"'!AQ48")</f>
        <v>NR</v>
      </c>
      <c r="I47" s="77"/>
      <c r="J47" s="77">
        <f ca="1">INDIRECT("'"&amp;H26&amp;"'!AS48")</f>
        <v>26.865671641791046</v>
      </c>
      <c r="K47" s="77"/>
      <c r="L47" s="77">
        <f ca="1">INDIRECT("'"&amp;H26&amp;"'!AU48")</f>
        <v>23.880597014925371</v>
      </c>
      <c r="M47" s="77"/>
      <c r="N47" s="75" t="str">
        <f ca="1">INDIRECT("'"&amp;N26&amp;"'!AQ48")</f>
        <v>NR</v>
      </c>
      <c r="O47" s="75"/>
      <c r="P47" s="75">
        <f ca="1">INDIRECT("'"&amp;N26&amp;"'!AS48")</f>
        <v>55.813953488372093</v>
      </c>
      <c r="Q47" s="75"/>
      <c r="R47" s="75">
        <f ca="1">INDIRECT("'"&amp;N26&amp;"'!AU48")</f>
        <v>48.837209302325576</v>
      </c>
      <c r="S47" s="75"/>
      <c r="T47" s="77" t="str">
        <f ca="1">INDIRECT("'"&amp;T26&amp;"'!AQ48")</f>
        <v>NR</v>
      </c>
      <c r="U47" s="77"/>
      <c r="V47" s="77" t="str">
        <f ca="1">INDIRECT("'"&amp;T26&amp;"'!AS48")</f>
        <v>NR</v>
      </c>
      <c r="W47" s="77"/>
      <c r="X47" s="77" t="str">
        <f ca="1">INDIRECT("'"&amp;T26&amp;"'!AU48")</f>
        <v>NR</v>
      </c>
      <c r="Y47" s="77"/>
      <c r="Z47" s="81" t="str">
        <f ca="1">INDIRECT("'"&amp;Z26&amp;"'!AQ48")</f>
        <v>NR</v>
      </c>
      <c r="AA47" s="82"/>
      <c r="AB47" s="81">
        <f ca="1">INDIRECT("'"&amp;Z26&amp;"'!AS48")</f>
        <v>86000</v>
      </c>
      <c r="AC47" s="82"/>
      <c r="AD47" s="81" t="str">
        <f ca="1">INDIRECT("'"&amp;Z26&amp;"'!AU48")</f>
        <v>NR</v>
      </c>
      <c r="AE47" s="82"/>
      <c r="AF47" s="77">
        <f ca="1">INDIRECT("'"&amp;AF26&amp;"'!AQ48")</f>
        <v>46.511627906976742</v>
      </c>
      <c r="AG47" s="77"/>
      <c r="AH47" s="77">
        <f ca="1">INDIRECT("'"&amp;AF26&amp;"'!AS48")</f>
        <v>16.279069767441861</v>
      </c>
      <c r="AI47" s="77"/>
      <c r="AJ47" s="77">
        <f ca="1">INDIRECT("'"&amp;AF26&amp;"'!AU48")</f>
        <v>62.790697674418603</v>
      </c>
      <c r="AK47" s="77"/>
      <c r="AL47" s="75">
        <f ca="1">INDIRECT("'"&amp;AL26&amp;"'!AQ48")</f>
        <v>24</v>
      </c>
      <c r="AM47" s="75"/>
      <c r="AN47" s="75" t="str">
        <f ca="1">INDIRECT("'"&amp;AL26&amp;"'!AS48")</f>
        <v>NR</v>
      </c>
      <c r="AO47" s="75"/>
      <c r="AP47" s="75">
        <f ca="1">INDIRECT("'"&amp;AL26&amp;"'!AU48")</f>
        <v>20</v>
      </c>
      <c r="AQ47" s="75"/>
      <c r="AR47" s="77" t="str">
        <f ca="1">INDIRECT("'"&amp;AR26&amp;"'!AQ48")</f>
        <v>NR</v>
      </c>
      <c r="AS47" s="77"/>
      <c r="AT47" s="77">
        <f ca="1">INDIRECT("'"&amp;AR26&amp;"'!AS48")</f>
        <v>37.5</v>
      </c>
      <c r="AU47" s="77"/>
      <c r="AV47" s="77">
        <f ca="1">INDIRECT("'"&amp;AR26&amp;"'!AU48")</f>
        <v>0</v>
      </c>
      <c r="AW47" s="77"/>
      <c r="AX47" s="75">
        <f ca="1">INDIRECT("'"&amp;AX26&amp;"'!AQ48")</f>
        <v>36</v>
      </c>
      <c r="AY47" s="75"/>
      <c r="AZ47" s="75" t="str">
        <f ca="1">INDIRECT("'"&amp;AX26&amp;"'!AS48")</f>
        <v>NR</v>
      </c>
      <c r="BA47" s="75"/>
      <c r="BB47" s="75">
        <f ca="1">INDIRECT("'"&amp;AX26&amp;"'!AU48")</f>
        <v>32</v>
      </c>
      <c r="BC47" s="75"/>
      <c r="BD47" s="77">
        <f ca="1">INDIRECT("'"&amp;BD26&amp;"'!AQ48")</f>
        <v>41.818181818181813</v>
      </c>
      <c r="BE47" s="77"/>
      <c r="BF47" s="77" t="str">
        <f ca="1">INDIRECT("'"&amp;BD26&amp;"'!AS48")</f>
        <v>NR</v>
      </c>
      <c r="BG47" s="77"/>
      <c r="BH47" s="77">
        <f ca="1">INDIRECT("'"&amp;BD26&amp;"'!AU48")</f>
        <v>5.4545454545454541</v>
      </c>
      <c r="BI47" s="77"/>
      <c r="BJ47" s="75" t="str">
        <f ca="1">INDIRECT("'"&amp;BJ26&amp;"'!AQ48")</f>
        <v>NR</v>
      </c>
      <c r="BK47" s="75"/>
      <c r="BL47" s="75">
        <f ca="1">INDIRECT("'"&amp;BJ26&amp;"'!AS48")</f>
        <v>27.27272727272727</v>
      </c>
      <c r="BM47" s="75"/>
      <c r="BN47" s="75">
        <f ca="1">INDIRECT("'"&amp;BJ26&amp;"'!AU48")</f>
        <v>0</v>
      </c>
      <c r="BO47" s="75"/>
      <c r="BP47" s="77">
        <f ca="1">INDIRECT("'"&amp;BP26&amp;"'!AQ48")</f>
        <v>72.941176470588232</v>
      </c>
      <c r="BQ47" s="77"/>
      <c r="BR47" s="77">
        <f ca="1">INDIRECT("'"&amp;BP26&amp;"'!AS48")</f>
        <v>26.47058823529412</v>
      </c>
      <c r="BS47" s="77"/>
      <c r="BT47" s="77">
        <f ca="1">INDIRECT("'"&amp;BP26&amp;"'!AU48")</f>
        <v>99.411764705882348</v>
      </c>
      <c r="BU47" s="77"/>
      <c r="BV47" s="75">
        <f ca="1">INDIRECT("'"&amp;BV26&amp;"'!AQ48")</f>
        <v>0</v>
      </c>
      <c r="BW47" s="75"/>
      <c r="BX47" s="75">
        <f ca="1">INDIRECT("'"&amp;BV26&amp;"'!AS48")</f>
        <v>47.540983606557376</v>
      </c>
      <c r="BY47" s="75"/>
      <c r="BZ47" s="75">
        <f ca="1">INDIRECT("'"&amp;BV26&amp;"'!AU48")</f>
        <v>47.540983606557376</v>
      </c>
      <c r="CA47" s="75"/>
      <c r="CB47" s="77">
        <f ca="1">INDIRECT("'"&amp;CB26&amp;"'!AQ48")</f>
        <v>2.8169014084507045</v>
      </c>
      <c r="CC47" s="77"/>
      <c r="CD47" s="77" t="str">
        <f ca="1">INDIRECT("'"&amp;CB26&amp;"'!AS48")</f>
        <v>NR</v>
      </c>
      <c r="CE47" s="77"/>
      <c r="CF47" s="77" t="str">
        <f ca="1">INDIRECT("'"&amp;CB26&amp;"'!AU48")</f>
        <v>NR</v>
      </c>
      <c r="CG47" s="77"/>
      <c r="CH47" s="75">
        <f ca="1">INDIRECT("'"&amp;CH26&amp;"'!AQ48")</f>
        <v>0</v>
      </c>
      <c r="CI47" s="75"/>
      <c r="CJ47" s="75">
        <f ca="1">INDIRECT("'"&amp;CH26&amp;"'!AS48")</f>
        <v>0</v>
      </c>
      <c r="CK47" s="75"/>
      <c r="CL47" s="75">
        <f ca="1">INDIRECT("'"&amp;CH26&amp;"'!AU48")</f>
        <v>0</v>
      </c>
      <c r="CM47" s="75"/>
      <c r="CN47" s="77">
        <f ca="1">INDIRECT("'"&amp;CN26&amp;"'!AQ48")</f>
        <v>27.586206896551722</v>
      </c>
      <c r="CO47" s="77"/>
      <c r="CP47" s="77">
        <f ca="1">INDIRECT("'"&amp;CN26&amp;"'!AS48")</f>
        <v>10.344827586206897</v>
      </c>
      <c r="CQ47" s="77"/>
      <c r="CR47" s="77">
        <f ca="1">INDIRECT("'"&amp;CN26&amp;"'!AU48")</f>
        <v>37.931034482758619</v>
      </c>
      <c r="CS47" s="77"/>
      <c r="CT47" s="75">
        <f ca="1">INDIRECT("'"&amp;CT26&amp;"'!AQ48")</f>
        <v>2</v>
      </c>
      <c r="CU47" s="75"/>
      <c r="CV47" s="75">
        <f ca="1">INDIRECT("'"&amp;CT26&amp;"'!AS48")</f>
        <v>14.000000000000002</v>
      </c>
      <c r="CW47" s="75"/>
      <c r="CX47" s="75">
        <f ca="1">INDIRECT("'"&amp;CT26&amp;"'!AU48")</f>
        <v>16</v>
      </c>
      <c r="CY47" s="75"/>
      <c r="CZ47" s="27"/>
      <c r="DA47" s="27"/>
      <c r="DB47" s="27"/>
      <c r="DC47" s="27"/>
      <c r="DD47" s="27"/>
      <c r="DE47" s="27"/>
      <c r="DF47" s="75">
        <f t="shared" ca="1" si="3"/>
        <v>23.818857075825687</v>
      </c>
      <c r="DG47" s="75"/>
      <c r="DH47" s="75">
        <f t="shared" ca="1" si="4"/>
        <v>7842.0079837816702</v>
      </c>
      <c r="DI47" s="75"/>
      <c r="DJ47" s="75">
        <f t="shared" ca="1" si="5"/>
        <v>30.295910172416413</v>
      </c>
      <c r="DK47" s="75"/>
    </row>
    <row r="48" spans="1:115" x14ac:dyDescent="0.2">
      <c r="A48" s="3" t="s">
        <v>234</v>
      </c>
      <c r="B48" s="75">
        <f ca="1">INDIRECT("'"&amp;B26&amp;"'!AQ49")</f>
        <v>36.153846153846153</v>
      </c>
      <c r="C48" s="75"/>
      <c r="D48" s="75" t="str">
        <f ca="1">INDIRECT("'"&amp;B26&amp;"'!AS49")</f>
        <v>NR</v>
      </c>
      <c r="E48" s="75"/>
      <c r="F48" s="75" t="str">
        <f ca="1">INDIRECT("'"&amp;B26&amp;"'!AU49")</f>
        <v>NR</v>
      </c>
      <c r="G48" s="75"/>
      <c r="H48" s="77" t="str">
        <f ca="1">INDIRECT("'"&amp;H26&amp;"'!AQ49")</f>
        <v>NR</v>
      </c>
      <c r="I48" s="77"/>
      <c r="J48" s="77">
        <f ca="1">INDIRECT("'"&amp;H26&amp;"'!AS49")</f>
        <v>0</v>
      </c>
      <c r="K48" s="77"/>
      <c r="L48" s="77" t="str">
        <f ca="1">INDIRECT("'"&amp;H26&amp;"'!AU49")</f>
        <v>NR</v>
      </c>
      <c r="M48" s="77"/>
      <c r="N48" s="75">
        <f ca="1">INDIRECT("'"&amp;N26&amp;"'!AQ49")</f>
        <v>0</v>
      </c>
      <c r="O48" s="75"/>
      <c r="P48" s="75" t="str">
        <f ca="1">INDIRECT("'"&amp;N26&amp;"'!AS49")</f>
        <v>NR</v>
      </c>
      <c r="Q48" s="75"/>
      <c r="R48" s="75" t="str">
        <f ca="1">INDIRECT("'"&amp;N26&amp;"'!AU49")</f>
        <v>NR</v>
      </c>
      <c r="S48" s="75"/>
      <c r="T48" s="77">
        <f ca="1">INDIRECT("'"&amp;T26&amp;"'!AQ49")</f>
        <v>0</v>
      </c>
      <c r="U48" s="77"/>
      <c r="V48" s="77">
        <f ca="1">INDIRECT("'"&amp;T26&amp;"'!AS49")</f>
        <v>0</v>
      </c>
      <c r="W48" s="77"/>
      <c r="X48" s="77">
        <f ca="1">INDIRECT("'"&amp;T26&amp;"'!AU49")</f>
        <v>0</v>
      </c>
      <c r="Y48" s="77"/>
      <c r="Z48" s="81">
        <f ca="1">INDIRECT("'"&amp;Z26&amp;"'!AQ49")</f>
        <v>90</v>
      </c>
      <c r="AA48" s="82"/>
      <c r="AB48" s="81" t="str">
        <f ca="1">INDIRECT("'"&amp;Z26&amp;"'!AS49")</f>
        <v>NR</v>
      </c>
      <c r="AC48" s="82"/>
      <c r="AD48" s="81" t="str">
        <f ca="1">INDIRECT("'"&amp;Z26&amp;"'!AU49")</f>
        <v>NR</v>
      </c>
      <c r="AE48" s="82"/>
      <c r="AF48" s="77">
        <f ca="1">INDIRECT("'"&amp;AF26&amp;"'!AQ49")</f>
        <v>0</v>
      </c>
      <c r="AG48" s="77"/>
      <c r="AH48" s="77" t="str">
        <f ca="1">INDIRECT("'"&amp;AF26&amp;"'!AS49")</f>
        <v>NR</v>
      </c>
      <c r="AI48" s="77"/>
      <c r="AJ48" s="77" t="str">
        <f ca="1">INDIRECT("'"&amp;AF26&amp;"'!AU49")</f>
        <v>NR</v>
      </c>
      <c r="AK48" s="77"/>
      <c r="AL48" s="75">
        <f ca="1">INDIRECT("'"&amp;AL26&amp;"'!AQ49")</f>
        <v>36</v>
      </c>
      <c r="AM48" s="75"/>
      <c r="AN48" s="75">
        <f ca="1">INDIRECT("'"&amp;AL26&amp;"'!AS49")</f>
        <v>4.666666666666667</v>
      </c>
      <c r="AO48" s="75"/>
      <c r="AP48" s="75">
        <f ca="1">INDIRECT("'"&amp;AL26&amp;"'!AU49")</f>
        <v>40.666666666666664</v>
      </c>
      <c r="AQ48" s="75"/>
      <c r="AR48" s="77" t="str">
        <f ca="1">INDIRECT("'"&amp;AR26&amp;"'!AQ49")</f>
        <v>NR</v>
      </c>
      <c r="AS48" s="77"/>
      <c r="AT48" s="77">
        <f ca="1">INDIRECT("'"&amp;AR26&amp;"'!AS49")</f>
        <v>26.666666666666668</v>
      </c>
      <c r="AU48" s="77"/>
      <c r="AV48" s="77">
        <f ca="1">INDIRECT("'"&amp;AR26&amp;"'!AU49")</f>
        <v>4.4444444444444446</v>
      </c>
      <c r="AW48" s="77"/>
      <c r="AX48" s="75" t="str">
        <f ca="1">INDIRECT("'"&amp;AX26&amp;"'!AQ49")</f>
        <v>NR</v>
      </c>
      <c r="AY48" s="75"/>
      <c r="AZ48" s="75">
        <f ca="1">INDIRECT("'"&amp;AX26&amp;"'!AS49")</f>
        <v>22.58064516129032</v>
      </c>
      <c r="BA48" s="75"/>
      <c r="BB48" s="75">
        <f ca="1">INDIRECT("'"&amp;AX26&amp;"'!AU49")</f>
        <v>4.3010752688172049</v>
      </c>
      <c r="BC48" s="75"/>
      <c r="BD48" s="77">
        <f ca="1">INDIRECT("'"&amp;BD26&amp;"'!AQ49")</f>
        <v>7.7777777777777777</v>
      </c>
      <c r="BE48" s="77"/>
      <c r="BF48" s="77">
        <f ca="1">INDIRECT("'"&amp;BD26&amp;"'!AS49")</f>
        <v>1.1111111111111112</v>
      </c>
      <c r="BG48" s="77"/>
      <c r="BH48" s="77">
        <f ca="1">INDIRECT("'"&amp;BD26&amp;"'!AU49")</f>
        <v>8.8888888888888893</v>
      </c>
      <c r="BI48" s="77"/>
      <c r="BJ48" s="75">
        <f ca="1">INDIRECT("'"&amp;BJ26&amp;"'!AQ49")</f>
        <v>3.79746835443038</v>
      </c>
      <c r="BK48" s="75"/>
      <c r="BL48" s="75" t="str">
        <f ca="1">INDIRECT("'"&amp;BJ26&amp;"'!AS49")</f>
        <v>NR</v>
      </c>
      <c r="BM48" s="75"/>
      <c r="BN48" s="75">
        <f ca="1">INDIRECT("'"&amp;BJ26&amp;"'!AU49")</f>
        <v>2.5316455696202533</v>
      </c>
      <c r="BO48" s="75"/>
      <c r="BP48" s="77" t="str">
        <f ca="1">INDIRECT("'"&amp;BP26&amp;"'!AQ49")</f>
        <v>NR</v>
      </c>
      <c r="BQ48" s="77"/>
      <c r="BR48" s="77">
        <f ca="1">INDIRECT("'"&amp;BP26&amp;"'!AS49")</f>
        <v>97.222222222222214</v>
      </c>
      <c r="BS48" s="77"/>
      <c r="BT48" s="77">
        <f ca="1">INDIRECT("'"&amp;BP26&amp;"'!AU49")</f>
        <v>86.111111111111114</v>
      </c>
      <c r="BU48" s="77"/>
      <c r="BV48" s="75">
        <f ca="1">INDIRECT("'"&amp;BV26&amp;"'!AQ49")</f>
        <v>13.48314606741573</v>
      </c>
      <c r="BW48" s="75"/>
      <c r="BX48" s="75" t="str">
        <f ca="1">INDIRECT("'"&amp;BV26&amp;"'!AS49")</f>
        <v>NR</v>
      </c>
      <c r="BY48" s="75"/>
      <c r="BZ48" s="75">
        <f ca="1">INDIRECT("'"&amp;BV26&amp;"'!AU49")</f>
        <v>0</v>
      </c>
      <c r="CA48" s="75"/>
      <c r="CB48" s="77" t="str">
        <f ca="1">INDIRECT("'"&amp;CB26&amp;"'!AQ49")</f>
        <v>NR</v>
      </c>
      <c r="CC48" s="77"/>
      <c r="CD48" s="77">
        <f ca="1">INDIRECT("'"&amp;CB26&amp;"'!AS49")</f>
        <v>11.25</v>
      </c>
      <c r="CE48" s="77"/>
      <c r="CF48" s="77" t="str">
        <f ca="1">INDIRECT("'"&amp;CB26&amp;"'!AU49")</f>
        <v>NR</v>
      </c>
      <c r="CG48" s="77"/>
      <c r="CH48" s="75">
        <f ca="1">INDIRECT("'"&amp;CH26&amp;"'!AQ49")</f>
        <v>1.2987012987012987</v>
      </c>
      <c r="CI48" s="75"/>
      <c r="CJ48" s="75">
        <f ca="1">INDIRECT("'"&amp;CH26&amp;"'!AS49")</f>
        <v>3.8961038961038961</v>
      </c>
      <c r="CK48" s="75"/>
      <c r="CL48" s="75">
        <f ca="1">INDIRECT("'"&amp;CH26&amp;"'!AU49")</f>
        <v>5.1948051948051948</v>
      </c>
      <c r="CM48" s="75"/>
      <c r="CN48" s="77">
        <f ca="1">INDIRECT("'"&amp;CN26&amp;"'!AQ49")</f>
        <v>0</v>
      </c>
      <c r="CO48" s="77"/>
      <c r="CP48" s="77">
        <f ca="1">INDIRECT("'"&amp;CN26&amp;"'!AS49")</f>
        <v>8.3333333333333321</v>
      </c>
      <c r="CQ48" s="77"/>
      <c r="CR48" s="77">
        <f ca="1">INDIRECT("'"&amp;CN26&amp;"'!AU49")</f>
        <v>8.3333333333333321</v>
      </c>
      <c r="CS48" s="77"/>
      <c r="CT48" s="75">
        <f ca="1">INDIRECT("'"&amp;CT26&amp;"'!AQ49")</f>
        <v>7.1428571428571423</v>
      </c>
      <c r="CU48" s="75"/>
      <c r="CV48" s="75">
        <f ca="1">INDIRECT("'"&amp;CT26&amp;"'!AS49")</f>
        <v>7.1428571428571423</v>
      </c>
      <c r="CW48" s="75"/>
      <c r="CX48" s="75">
        <f ca="1">INDIRECT("'"&amp;CT26&amp;"'!AU49")</f>
        <v>14.285714285714285</v>
      </c>
      <c r="CY48" s="75"/>
      <c r="CZ48" s="27"/>
      <c r="DA48" s="27"/>
      <c r="DB48" s="27"/>
      <c r="DC48" s="27"/>
      <c r="DD48" s="27"/>
      <c r="DE48" s="27"/>
      <c r="DF48" s="75">
        <f t="shared" ca="1" si="3"/>
        <v>16.304483066252374</v>
      </c>
      <c r="DG48" s="75"/>
      <c r="DH48" s="75">
        <f t="shared" ca="1" si="4"/>
        <v>16.624509654568307</v>
      </c>
      <c r="DI48" s="75"/>
      <c r="DJ48" s="75">
        <f t="shared" ca="1" si="5"/>
        <v>15.887062251218305</v>
      </c>
      <c r="DK48" s="75"/>
    </row>
  </sheetData>
  <mergeCells count="1226">
    <mergeCell ref="AH41:AI41"/>
    <mergeCell ref="AJ41:AK41"/>
    <mergeCell ref="AF42:AG42"/>
    <mergeCell ref="AH42:AI42"/>
    <mergeCell ref="AJ42:AK42"/>
    <mergeCell ref="AF43:AG43"/>
    <mergeCell ref="AH43:AI43"/>
    <mergeCell ref="AJ43:AK43"/>
    <mergeCell ref="AF47:AG47"/>
    <mergeCell ref="AH47:AI47"/>
    <mergeCell ref="AJ47:AK47"/>
    <mergeCell ref="AF48:AG48"/>
    <mergeCell ref="AH48:AI48"/>
    <mergeCell ref="AJ48:AK48"/>
    <mergeCell ref="AF44:AG44"/>
    <mergeCell ref="AH44:AI44"/>
    <mergeCell ref="AJ44:AK44"/>
    <mergeCell ref="AF45:AG45"/>
    <mergeCell ref="AH45:AI45"/>
    <mergeCell ref="AJ45:AK45"/>
    <mergeCell ref="AF46:AG46"/>
    <mergeCell ref="AH46:AI46"/>
    <mergeCell ref="AJ46:AK46"/>
    <mergeCell ref="AB47:AC47"/>
    <mergeCell ref="AD47:AE47"/>
    <mergeCell ref="Z48:AA48"/>
    <mergeCell ref="AB48:AC48"/>
    <mergeCell ref="AD48:AE48"/>
    <mergeCell ref="AF26:AK26"/>
    <mergeCell ref="AF27:AG27"/>
    <mergeCell ref="AH27:AI27"/>
    <mergeCell ref="AJ27:AK27"/>
    <mergeCell ref="AF28:AG28"/>
    <mergeCell ref="AH28:AI28"/>
    <mergeCell ref="AJ28:AK28"/>
    <mergeCell ref="AF29:AG29"/>
    <mergeCell ref="AH29:AI29"/>
    <mergeCell ref="AJ29:AK29"/>
    <mergeCell ref="AF30:AG30"/>
    <mergeCell ref="AH30:AI30"/>
    <mergeCell ref="AJ30:AK30"/>
    <mergeCell ref="AF31:AG31"/>
    <mergeCell ref="AH31:AI31"/>
    <mergeCell ref="AJ31:AK31"/>
    <mergeCell ref="AF32:AG32"/>
    <mergeCell ref="AH32:AI32"/>
    <mergeCell ref="AJ32:AK32"/>
    <mergeCell ref="AF33:AG33"/>
    <mergeCell ref="AH33:AI33"/>
    <mergeCell ref="AJ33:AK33"/>
    <mergeCell ref="AF34:AG34"/>
    <mergeCell ref="AH34:AI34"/>
    <mergeCell ref="AJ34:AK34"/>
    <mergeCell ref="AF35:AG35"/>
    <mergeCell ref="AH35:AI35"/>
    <mergeCell ref="AD28:AE28"/>
    <mergeCell ref="Z32:AA32"/>
    <mergeCell ref="AB32:AC32"/>
    <mergeCell ref="AD32:AE32"/>
    <mergeCell ref="Z33:AA33"/>
    <mergeCell ref="AB33:AC33"/>
    <mergeCell ref="AD33:AE33"/>
    <mergeCell ref="Z34:AA34"/>
    <mergeCell ref="AB34:AC34"/>
    <mergeCell ref="AD34:AE34"/>
    <mergeCell ref="AD39:AE39"/>
    <mergeCell ref="Z40:AA40"/>
    <mergeCell ref="AB40:AC40"/>
    <mergeCell ref="AD40:AE40"/>
    <mergeCell ref="Z41:AA41"/>
    <mergeCell ref="AB41:AC41"/>
    <mergeCell ref="AD41:AE41"/>
    <mergeCell ref="A26:A27"/>
    <mergeCell ref="B26:G26"/>
    <mergeCell ref="H26:M26"/>
    <mergeCell ref="N26:S26"/>
    <mergeCell ref="T26:Y26"/>
    <mergeCell ref="DF1:DK1"/>
    <mergeCell ref="A1:A2"/>
    <mergeCell ref="B1:G1"/>
    <mergeCell ref="H1:M1"/>
    <mergeCell ref="N1:S1"/>
    <mergeCell ref="T1:Y1"/>
    <mergeCell ref="DF26:DK26"/>
    <mergeCell ref="B27:C27"/>
    <mergeCell ref="D27:E27"/>
    <mergeCell ref="F27:G27"/>
    <mergeCell ref="H27:I27"/>
    <mergeCell ref="J27:K27"/>
    <mergeCell ref="L27:M27"/>
    <mergeCell ref="N27:O27"/>
    <mergeCell ref="P27:Q27"/>
    <mergeCell ref="R27:S27"/>
    <mergeCell ref="T27:U27"/>
    <mergeCell ref="V27:W27"/>
    <mergeCell ref="X27:Y27"/>
    <mergeCell ref="Z1:AE1"/>
    <mergeCell ref="AF1:AK1"/>
    <mergeCell ref="Z26:AE26"/>
    <mergeCell ref="Z27:AA27"/>
    <mergeCell ref="AB27:AC27"/>
    <mergeCell ref="AD27:AE27"/>
    <mergeCell ref="BH27:BI27"/>
    <mergeCell ref="BV27:BW27"/>
    <mergeCell ref="B45:C45"/>
    <mergeCell ref="B46:C46"/>
    <mergeCell ref="B47:C47"/>
    <mergeCell ref="B38:C38"/>
    <mergeCell ref="B39:C39"/>
    <mergeCell ref="B40:C40"/>
    <mergeCell ref="DF27:DG27"/>
    <mergeCell ref="DH27:DI27"/>
    <mergeCell ref="DJ27:DK27"/>
    <mergeCell ref="B41:C41"/>
    <mergeCell ref="B42:C42"/>
    <mergeCell ref="B33:C33"/>
    <mergeCell ref="B34:C34"/>
    <mergeCell ref="B35:C35"/>
    <mergeCell ref="B36:C36"/>
    <mergeCell ref="B37:C37"/>
    <mergeCell ref="B28:C28"/>
    <mergeCell ref="B29:C29"/>
    <mergeCell ref="B30:C30"/>
    <mergeCell ref="B31:C31"/>
    <mergeCell ref="B32:C32"/>
    <mergeCell ref="V28:W28"/>
    <mergeCell ref="X28:Y28"/>
    <mergeCell ref="DF28:DG28"/>
    <mergeCell ref="DH28:DI28"/>
    <mergeCell ref="DJ28:DK28"/>
    <mergeCell ref="L28:M28"/>
    <mergeCell ref="N28:O28"/>
    <mergeCell ref="P28:Q28"/>
    <mergeCell ref="R28:S28"/>
    <mergeCell ref="Z28:AA28"/>
    <mergeCell ref="AB28:AC28"/>
    <mergeCell ref="T28:U28"/>
    <mergeCell ref="V29:W29"/>
    <mergeCell ref="X29:Y29"/>
    <mergeCell ref="DF29:DG29"/>
    <mergeCell ref="DH29:DI29"/>
    <mergeCell ref="DJ29:DK29"/>
    <mergeCell ref="L29:M29"/>
    <mergeCell ref="N29:O29"/>
    <mergeCell ref="P29:Q29"/>
    <mergeCell ref="R29:S29"/>
    <mergeCell ref="T29:U29"/>
    <mergeCell ref="Z29:AA29"/>
    <mergeCell ref="AB29:AC29"/>
    <mergeCell ref="AD29:AE29"/>
    <mergeCell ref="B48:C48"/>
    <mergeCell ref="D28:E28"/>
    <mergeCell ref="F28:G28"/>
    <mergeCell ref="H28:I28"/>
    <mergeCell ref="J28:K28"/>
    <mergeCell ref="D29:E29"/>
    <mergeCell ref="F29:G29"/>
    <mergeCell ref="H29:I29"/>
    <mergeCell ref="J29:K29"/>
    <mergeCell ref="D30:E30"/>
    <mergeCell ref="F30:G30"/>
    <mergeCell ref="H30:I30"/>
    <mergeCell ref="J30:K30"/>
    <mergeCell ref="D31:E31"/>
    <mergeCell ref="F31:G31"/>
    <mergeCell ref="H31:I31"/>
    <mergeCell ref="B43:C43"/>
    <mergeCell ref="B44:C44"/>
    <mergeCell ref="V30:W30"/>
    <mergeCell ref="X30:Y30"/>
    <mergeCell ref="DF30:DG30"/>
    <mergeCell ref="DH30:DI30"/>
    <mergeCell ref="DJ30:DK30"/>
    <mergeCell ref="L30:M30"/>
    <mergeCell ref="N30:O30"/>
    <mergeCell ref="P30:Q30"/>
    <mergeCell ref="R30:S30"/>
    <mergeCell ref="T30:U30"/>
    <mergeCell ref="Z30:AA30"/>
    <mergeCell ref="AB30:AC30"/>
    <mergeCell ref="AD30:AE30"/>
    <mergeCell ref="Z31:AA31"/>
    <mergeCell ref="AB31:AC31"/>
    <mergeCell ref="AD31:AE31"/>
    <mergeCell ref="AL30:AM30"/>
    <mergeCell ref="AN30:AO30"/>
    <mergeCell ref="AP30:AQ30"/>
    <mergeCell ref="AL31:AM31"/>
    <mergeCell ref="AN31:AO31"/>
    <mergeCell ref="DJ31:DK31"/>
    <mergeCell ref="BT30:BU30"/>
    <mergeCell ref="BT31:BU31"/>
    <mergeCell ref="D32:E32"/>
    <mergeCell ref="F32:G32"/>
    <mergeCell ref="H32:I32"/>
    <mergeCell ref="J32:K32"/>
    <mergeCell ref="L32:M32"/>
    <mergeCell ref="N32:O32"/>
    <mergeCell ref="P32:Q32"/>
    <mergeCell ref="R32:S32"/>
    <mergeCell ref="T32:U32"/>
    <mergeCell ref="V32:W32"/>
    <mergeCell ref="X32:Y32"/>
    <mergeCell ref="DF32:DG32"/>
    <mergeCell ref="DH32:DI32"/>
    <mergeCell ref="DJ32:DK32"/>
    <mergeCell ref="T31:U31"/>
    <mergeCell ref="V31:W31"/>
    <mergeCell ref="X31:Y31"/>
    <mergeCell ref="DF31:DG31"/>
    <mergeCell ref="DH31:DI31"/>
    <mergeCell ref="J31:K31"/>
    <mergeCell ref="L31:M31"/>
    <mergeCell ref="N31:O31"/>
    <mergeCell ref="P31:Q31"/>
    <mergeCell ref="R31:S31"/>
    <mergeCell ref="AP31:AQ31"/>
    <mergeCell ref="AL32:AM32"/>
    <mergeCell ref="AN32:AO32"/>
    <mergeCell ref="AP32:AQ32"/>
    <mergeCell ref="BN31:BO31"/>
    <mergeCell ref="BJ32:BK32"/>
    <mergeCell ref="BL32:BM32"/>
    <mergeCell ref="BN32:BO32"/>
    <mergeCell ref="X33:Y33"/>
    <mergeCell ref="DF33:DG33"/>
    <mergeCell ref="DH33:DI33"/>
    <mergeCell ref="DJ33:DK33"/>
    <mergeCell ref="D34:E34"/>
    <mergeCell ref="F34:G34"/>
    <mergeCell ref="H34:I34"/>
    <mergeCell ref="J34:K34"/>
    <mergeCell ref="L34:M34"/>
    <mergeCell ref="N34:O34"/>
    <mergeCell ref="P34:Q34"/>
    <mergeCell ref="R34:S34"/>
    <mergeCell ref="T34:U34"/>
    <mergeCell ref="V34:W34"/>
    <mergeCell ref="X34:Y34"/>
    <mergeCell ref="DF34:DG34"/>
    <mergeCell ref="N33:O33"/>
    <mergeCell ref="P33:Q33"/>
    <mergeCell ref="R33:S33"/>
    <mergeCell ref="T33:U33"/>
    <mergeCell ref="V33:W33"/>
    <mergeCell ref="D33:E33"/>
    <mergeCell ref="F33:G33"/>
    <mergeCell ref="H33:I33"/>
    <mergeCell ref="J33:K33"/>
    <mergeCell ref="L33:M33"/>
    <mergeCell ref="DH34:DI34"/>
    <mergeCell ref="DJ34:DK34"/>
    <mergeCell ref="AL33:AM33"/>
    <mergeCell ref="AN33:AO33"/>
    <mergeCell ref="AP33:AQ33"/>
    <mergeCell ref="AL34:AM34"/>
    <mergeCell ref="D35:E35"/>
    <mergeCell ref="F35:G35"/>
    <mergeCell ref="H35:I35"/>
    <mergeCell ref="J35:K35"/>
    <mergeCell ref="L35:M35"/>
    <mergeCell ref="N35:O35"/>
    <mergeCell ref="P35:Q35"/>
    <mergeCell ref="R35:S35"/>
    <mergeCell ref="T35:U35"/>
    <mergeCell ref="V35:W35"/>
    <mergeCell ref="X35:Y35"/>
    <mergeCell ref="DF35:DG35"/>
    <mergeCell ref="DH35:DI35"/>
    <mergeCell ref="DJ35:DK35"/>
    <mergeCell ref="Z35:AA35"/>
    <mergeCell ref="AB35:AC35"/>
    <mergeCell ref="AD35:AE35"/>
    <mergeCell ref="AL35:AM35"/>
    <mergeCell ref="AN35:AO35"/>
    <mergeCell ref="AP35:AQ35"/>
    <mergeCell ref="AR35:AS35"/>
    <mergeCell ref="AT35:AU35"/>
    <mergeCell ref="AJ35:AK35"/>
    <mergeCell ref="AX35:AY35"/>
    <mergeCell ref="AZ35:BA35"/>
    <mergeCell ref="BB35:BC35"/>
    <mergeCell ref="DH36:DI36"/>
    <mergeCell ref="DJ36:DK36"/>
    <mergeCell ref="DH37:DI37"/>
    <mergeCell ref="DJ37:DK37"/>
    <mergeCell ref="V38:W38"/>
    <mergeCell ref="X38:Y38"/>
    <mergeCell ref="DF38:DG38"/>
    <mergeCell ref="D36:E36"/>
    <mergeCell ref="F36:G36"/>
    <mergeCell ref="H36:I36"/>
    <mergeCell ref="D37:E37"/>
    <mergeCell ref="F37:G37"/>
    <mergeCell ref="H37:I37"/>
    <mergeCell ref="J37:K37"/>
    <mergeCell ref="L37:M37"/>
    <mergeCell ref="N37:O37"/>
    <mergeCell ref="J36:K36"/>
    <mergeCell ref="L36:M36"/>
    <mergeCell ref="Z36:AA36"/>
    <mergeCell ref="AB36:AC36"/>
    <mergeCell ref="AD36:AE36"/>
    <mergeCell ref="Z37:AA37"/>
    <mergeCell ref="AB37:AC37"/>
    <mergeCell ref="AD37:AE37"/>
    <mergeCell ref="AF38:AG38"/>
    <mergeCell ref="AH38:AI38"/>
    <mergeCell ref="AJ38:AK38"/>
    <mergeCell ref="DH38:DI38"/>
    <mergeCell ref="DJ38:DK38"/>
    <mergeCell ref="BV37:BW37"/>
    <mergeCell ref="BX37:BY37"/>
    <mergeCell ref="BZ37:CA37"/>
    <mergeCell ref="D39:E39"/>
    <mergeCell ref="F39:G39"/>
    <mergeCell ref="H39:I39"/>
    <mergeCell ref="J39:K39"/>
    <mergeCell ref="L39:M39"/>
    <mergeCell ref="D38:E38"/>
    <mergeCell ref="F38:G38"/>
    <mergeCell ref="H38:I38"/>
    <mergeCell ref="J38:K38"/>
    <mergeCell ref="L38:M38"/>
    <mergeCell ref="V37:W37"/>
    <mergeCell ref="X37:Y37"/>
    <mergeCell ref="DF37:DG37"/>
    <mergeCell ref="N36:O36"/>
    <mergeCell ref="P36:Q36"/>
    <mergeCell ref="R36:S36"/>
    <mergeCell ref="T36:U36"/>
    <mergeCell ref="V36:W36"/>
    <mergeCell ref="P37:Q37"/>
    <mergeCell ref="R37:S37"/>
    <mergeCell ref="T37:U37"/>
    <mergeCell ref="X36:Y36"/>
    <mergeCell ref="DF36:DG36"/>
    <mergeCell ref="AF36:AG36"/>
    <mergeCell ref="AH36:AI36"/>
    <mergeCell ref="AJ36:AK36"/>
    <mergeCell ref="AF37:AG37"/>
    <mergeCell ref="AH37:AI37"/>
    <mergeCell ref="AJ37:AK37"/>
    <mergeCell ref="AL36:AM36"/>
    <mergeCell ref="AN36:AO36"/>
    <mergeCell ref="AP36:AQ36"/>
    <mergeCell ref="N39:O39"/>
    <mergeCell ref="P39:Q39"/>
    <mergeCell ref="R39:S39"/>
    <mergeCell ref="T39:U39"/>
    <mergeCell ref="V39:W39"/>
    <mergeCell ref="N38:O38"/>
    <mergeCell ref="P38:Q38"/>
    <mergeCell ref="R38:S38"/>
    <mergeCell ref="T38:U38"/>
    <mergeCell ref="X39:Y39"/>
    <mergeCell ref="DF39:DG39"/>
    <mergeCell ref="DH39:DI39"/>
    <mergeCell ref="DJ39:DK39"/>
    <mergeCell ref="Z38:AA38"/>
    <mergeCell ref="AB38:AC38"/>
    <mergeCell ref="AD38:AE38"/>
    <mergeCell ref="Z39:AA39"/>
    <mergeCell ref="AB39:AC39"/>
    <mergeCell ref="AF39:AG39"/>
    <mergeCell ref="AH39:AI39"/>
    <mergeCell ref="AJ39:AK39"/>
    <mergeCell ref="AR39:AS39"/>
    <mergeCell ref="AT39:AU39"/>
    <mergeCell ref="AV39:AW39"/>
    <mergeCell ref="BJ39:BK39"/>
    <mergeCell ref="BL39:BM39"/>
    <mergeCell ref="BN39:BO39"/>
    <mergeCell ref="BV38:BW38"/>
    <mergeCell ref="BX38:BY38"/>
    <mergeCell ref="BZ38:CA38"/>
    <mergeCell ref="DH40:DI40"/>
    <mergeCell ref="DJ40:DK40"/>
    <mergeCell ref="D41:E41"/>
    <mergeCell ref="F41:G41"/>
    <mergeCell ref="H41:I41"/>
    <mergeCell ref="J41:K41"/>
    <mergeCell ref="L41:M41"/>
    <mergeCell ref="N41:O41"/>
    <mergeCell ref="P41:Q41"/>
    <mergeCell ref="R41:S41"/>
    <mergeCell ref="T41:U41"/>
    <mergeCell ref="V41:W41"/>
    <mergeCell ref="X41:Y41"/>
    <mergeCell ref="DF41:DG41"/>
    <mergeCell ref="DH41:DI41"/>
    <mergeCell ref="DJ41:DK41"/>
    <mergeCell ref="V40:W40"/>
    <mergeCell ref="X40:Y40"/>
    <mergeCell ref="DF40:DG40"/>
    <mergeCell ref="D40:E40"/>
    <mergeCell ref="F40:G40"/>
    <mergeCell ref="H40:I40"/>
    <mergeCell ref="J40:K40"/>
    <mergeCell ref="L40:M40"/>
    <mergeCell ref="N40:O40"/>
    <mergeCell ref="P40:Q40"/>
    <mergeCell ref="R40:S40"/>
    <mergeCell ref="T40:U40"/>
    <mergeCell ref="AF40:AG40"/>
    <mergeCell ref="AH40:AI40"/>
    <mergeCell ref="AJ40:AK40"/>
    <mergeCell ref="AF41:AG41"/>
    <mergeCell ref="DH42:DI42"/>
    <mergeCell ref="DJ42:DK42"/>
    <mergeCell ref="DH43:DI43"/>
    <mergeCell ref="DJ43:DK43"/>
    <mergeCell ref="V44:W44"/>
    <mergeCell ref="X44:Y44"/>
    <mergeCell ref="DF44:DG44"/>
    <mergeCell ref="D42:E42"/>
    <mergeCell ref="F42:G42"/>
    <mergeCell ref="H42:I42"/>
    <mergeCell ref="D43:E43"/>
    <mergeCell ref="F43:G43"/>
    <mergeCell ref="H43:I43"/>
    <mergeCell ref="J43:K43"/>
    <mergeCell ref="L43:M43"/>
    <mergeCell ref="N43:O43"/>
    <mergeCell ref="J42:K42"/>
    <mergeCell ref="L42:M42"/>
    <mergeCell ref="Z43:AA43"/>
    <mergeCell ref="AB43:AC43"/>
    <mergeCell ref="AD43:AE43"/>
    <mergeCell ref="Z44:AA44"/>
    <mergeCell ref="AB44:AC44"/>
    <mergeCell ref="AD44:AE44"/>
    <mergeCell ref="Z42:AA42"/>
    <mergeCell ref="AB42:AC42"/>
    <mergeCell ref="AD42:AE42"/>
    <mergeCell ref="DH44:DI44"/>
    <mergeCell ref="DJ44:DK44"/>
    <mergeCell ref="D45:E45"/>
    <mergeCell ref="F45:G45"/>
    <mergeCell ref="H45:I45"/>
    <mergeCell ref="J45:K45"/>
    <mergeCell ref="L45:M45"/>
    <mergeCell ref="D44:E44"/>
    <mergeCell ref="F44:G44"/>
    <mergeCell ref="H44:I44"/>
    <mergeCell ref="J44:K44"/>
    <mergeCell ref="L44:M44"/>
    <mergeCell ref="V43:W43"/>
    <mergeCell ref="X43:Y43"/>
    <mergeCell ref="DF43:DG43"/>
    <mergeCell ref="N42:O42"/>
    <mergeCell ref="P42:Q42"/>
    <mergeCell ref="R42:S42"/>
    <mergeCell ref="T42:U42"/>
    <mergeCell ref="V42:W42"/>
    <mergeCell ref="P43:Q43"/>
    <mergeCell ref="R43:S43"/>
    <mergeCell ref="T43:U43"/>
    <mergeCell ref="X42:Y42"/>
    <mergeCell ref="DF42:DG42"/>
    <mergeCell ref="AR42:AS42"/>
    <mergeCell ref="AT42:AU42"/>
    <mergeCell ref="AV42:AW42"/>
    <mergeCell ref="AR43:AS43"/>
    <mergeCell ref="AT43:AU43"/>
    <mergeCell ref="AV43:AW43"/>
    <mergeCell ref="AX42:AY42"/>
    <mergeCell ref="AZ42:BA42"/>
    <mergeCell ref="BB42:BC42"/>
    <mergeCell ref="N45:O45"/>
    <mergeCell ref="P45:Q45"/>
    <mergeCell ref="R45:S45"/>
    <mergeCell ref="T45:U45"/>
    <mergeCell ref="V45:W45"/>
    <mergeCell ref="N44:O44"/>
    <mergeCell ref="P44:Q44"/>
    <mergeCell ref="R44:S44"/>
    <mergeCell ref="T44:U44"/>
    <mergeCell ref="X45:Y45"/>
    <mergeCell ref="DF45:DG45"/>
    <mergeCell ref="DH45:DI45"/>
    <mergeCell ref="DJ45:DK45"/>
    <mergeCell ref="Z45:AA45"/>
    <mergeCell ref="AB45:AC45"/>
    <mergeCell ref="AD45:AE45"/>
    <mergeCell ref="DH46:DI46"/>
    <mergeCell ref="DJ46:DK46"/>
    <mergeCell ref="AP45:AQ45"/>
    <mergeCell ref="AR44:AS44"/>
    <mergeCell ref="AT44:AU44"/>
    <mergeCell ref="AV44:AW44"/>
    <mergeCell ref="AR45:AS45"/>
    <mergeCell ref="AT45:AU45"/>
    <mergeCell ref="AV45:AW45"/>
    <mergeCell ref="AR46:AS46"/>
    <mergeCell ref="AT46:AU46"/>
    <mergeCell ref="AV46:AW46"/>
    <mergeCell ref="BD45:BE45"/>
    <mergeCell ref="BF45:BG45"/>
    <mergeCell ref="BH45:BI45"/>
    <mergeCell ref="BD46:BE46"/>
    <mergeCell ref="D47:E47"/>
    <mergeCell ref="F47:G47"/>
    <mergeCell ref="H47:I47"/>
    <mergeCell ref="J47:K47"/>
    <mergeCell ref="L47:M47"/>
    <mergeCell ref="N47:O47"/>
    <mergeCell ref="P47:Q47"/>
    <mergeCell ref="R47:S47"/>
    <mergeCell ref="T47:U47"/>
    <mergeCell ref="V47:W47"/>
    <mergeCell ref="X47:Y47"/>
    <mergeCell ref="DF47:DG47"/>
    <mergeCell ref="DH47:DI47"/>
    <mergeCell ref="DJ47:DK47"/>
    <mergeCell ref="V46:W46"/>
    <mergeCell ref="X46:Y46"/>
    <mergeCell ref="DF46:DG46"/>
    <mergeCell ref="D46:E46"/>
    <mergeCell ref="F46:G46"/>
    <mergeCell ref="H46:I46"/>
    <mergeCell ref="J46:K46"/>
    <mergeCell ref="L46:M46"/>
    <mergeCell ref="N46:O46"/>
    <mergeCell ref="P46:Q46"/>
    <mergeCell ref="R46:S46"/>
    <mergeCell ref="T46:U46"/>
    <mergeCell ref="Z46:AA46"/>
    <mergeCell ref="AB46:AC46"/>
    <mergeCell ref="AD46:AE46"/>
    <mergeCell ref="Z47:AA47"/>
    <mergeCell ref="AL46:AM46"/>
    <mergeCell ref="AN46:AO46"/>
    <mergeCell ref="DJ48:DK48"/>
    <mergeCell ref="N48:O48"/>
    <mergeCell ref="P48:Q48"/>
    <mergeCell ref="R48:S48"/>
    <mergeCell ref="T48:U48"/>
    <mergeCell ref="V48:W48"/>
    <mergeCell ref="D48:E48"/>
    <mergeCell ref="F48:G48"/>
    <mergeCell ref="H48:I48"/>
    <mergeCell ref="J48:K48"/>
    <mergeCell ref="L48:M48"/>
    <mergeCell ref="X48:Y48"/>
    <mergeCell ref="DF48:DG48"/>
    <mergeCell ref="DH48:DI48"/>
    <mergeCell ref="BD48:BE48"/>
    <mergeCell ref="BF48:BG48"/>
    <mergeCell ref="BH48:BI48"/>
    <mergeCell ref="BJ48:BK48"/>
    <mergeCell ref="BL48:BM48"/>
    <mergeCell ref="BN48:BO48"/>
    <mergeCell ref="BP48:BQ48"/>
    <mergeCell ref="BR48:BS48"/>
    <mergeCell ref="BT48:BU48"/>
    <mergeCell ref="BV48:BW48"/>
    <mergeCell ref="CH48:CI48"/>
    <mergeCell ref="CJ48:CK48"/>
    <mergeCell ref="CL48:CM48"/>
    <mergeCell ref="AP46:AQ46"/>
    <mergeCell ref="AL41:AM41"/>
    <mergeCell ref="AN41:AO41"/>
    <mergeCell ref="AP41:AQ41"/>
    <mergeCell ref="AL42:AM42"/>
    <mergeCell ref="AN42:AO42"/>
    <mergeCell ref="AP42:AQ42"/>
    <mergeCell ref="AL43:AM43"/>
    <mergeCell ref="AN43:AO43"/>
    <mergeCell ref="AP43:AQ43"/>
    <mergeCell ref="AP37:AQ37"/>
    <mergeCell ref="AL38:AM38"/>
    <mergeCell ref="AN38:AO38"/>
    <mergeCell ref="AP38:AQ38"/>
    <mergeCell ref="AL39:AM39"/>
    <mergeCell ref="AN39:AO39"/>
    <mergeCell ref="AP39:AQ39"/>
    <mergeCell ref="AL40:AM40"/>
    <mergeCell ref="AN40:AO40"/>
    <mergeCell ref="AV31:AW31"/>
    <mergeCell ref="AL44:AM44"/>
    <mergeCell ref="AN44:AO44"/>
    <mergeCell ref="AP44:AQ44"/>
    <mergeCell ref="AL45:AM45"/>
    <mergeCell ref="AN45:AO45"/>
    <mergeCell ref="AN34:AO34"/>
    <mergeCell ref="AP34:AQ34"/>
    <mergeCell ref="AL1:AQ1"/>
    <mergeCell ref="AL26:AQ26"/>
    <mergeCell ref="AL27:AM27"/>
    <mergeCell ref="AN27:AO27"/>
    <mergeCell ref="AP27:AQ27"/>
    <mergeCell ref="AL28:AM28"/>
    <mergeCell ref="AN28:AO28"/>
    <mergeCell ref="AP28:AQ28"/>
    <mergeCell ref="AL29:AM29"/>
    <mergeCell ref="AN29:AO29"/>
    <mergeCell ref="AP29:AQ29"/>
    <mergeCell ref="BB32:BC32"/>
    <mergeCell ref="AX33:AY33"/>
    <mergeCell ref="AZ33:BA33"/>
    <mergeCell ref="BB33:BC33"/>
    <mergeCell ref="AX34:AY34"/>
    <mergeCell ref="AZ34:BA34"/>
    <mergeCell ref="BB34:BC34"/>
    <mergeCell ref="BD27:BE27"/>
    <mergeCell ref="BF27:BG27"/>
    <mergeCell ref="AP40:AQ40"/>
    <mergeCell ref="AL37:AM37"/>
    <mergeCell ref="AN37:AO37"/>
    <mergeCell ref="AL47:AM47"/>
    <mergeCell ref="AN47:AO47"/>
    <mergeCell ref="AP47:AQ47"/>
    <mergeCell ref="AL48:AM48"/>
    <mergeCell ref="AN48:AO48"/>
    <mergeCell ref="AP48:AQ48"/>
    <mergeCell ref="AR27:AS27"/>
    <mergeCell ref="AT27:AU27"/>
    <mergeCell ref="AV27:AW27"/>
    <mergeCell ref="AR28:AS28"/>
    <mergeCell ref="AT28:AU28"/>
    <mergeCell ref="AV28:AW28"/>
    <mergeCell ref="AR29:AS29"/>
    <mergeCell ref="AT29:AU29"/>
    <mergeCell ref="AV29:AW29"/>
    <mergeCell ref="AR30:AS30"/>
    <mergeCell ref="AT30:AU30"/>
    <mergeCell ref="AV30:AW30"/>
    <mergeCell ref="AR31:AS31"/>
    <mergeCell ref="AT31:AU31"/>
    <mergeCell ref="BJ1:BO1"/>
    <mergeCell ref="BP1:BU1"/>
    <mergeCell ref="BV1:CA1"/>
    <mergeCell ref="CB1:CG1"/>
    <mergeCell ref="CH1:CM1"/>
    <mergeCell ref="CN1:CS1"/>
    <mergeCell ref="CT1:CY1"/>
    <mergeCell ref="AR26:AW26"/>
    <mergeCell ref="AX26:BC26"/>
    <mergeCell ref="BD26:BI26"/>
    <mergeCell ref="BJ26:BO26"/>
    <mergeCell ref="BP26:BU26"/>
    <mergeCell ref="BV26:CA26"/>
    <mergeCell ref="CB26:CG26"/>
    <mergeCell ref="CH26:CM26"/>
    <mergeCell ref="CN26:CS26"/>
    <mergeCell ref="CT26:CY26"/>
    <mergeCell ref="AR1:AW1"/>
    <mergeCell ref="AX1:BC1"/>
    <mergeCell ref="BD1:BI1"/>
    <mergeCell ref="AR40:AS40"/>
    <mergeCell ref="AT40:AU40"/>
    <mergeCell ref="AV40:AW40"/>
    <mergeCell ref="AR41:AS41"/>
    <mergeCell ref="AT41:AU41"/>
    <mergeCell ref="AV41:AW41"/>
    <mergeCell ref="AV35:AW35"/>
    <mergeCell ref="AR36:AS36"/>
    <mergeCell ref="AT36:AU36"/>
    <mergeCell ref="AV36:AW36"/>
    <mergeCell ref="AR37:AS37"/>
    <mergeCell ref="AT37:AU37"/>
    <mergeCell ref="AV37:AW37"/>
    <mergeCell ref="AR38:AS38"/>
    <mergeCell ref="AT38:AU38"/>
    <mergeCell ref="AV38:AW38"/>
    <mergeCell ref="AR32:AS32"/>
    <mergeCell ref="AT32:AU32"/>
    <mergeCell ref="AV32:AW32"/>
    <mergeCell ref="AR33:AS33"/>
    <mergeCell ref="AT33:AU33"/>
    <mergeCell ref="AV33:AW33"/>
    <mergeCell ref="AR34:AS34"/>
    <mergeCell ref="AT34:AU34"/>
    <mergeCell ref="AV34:AW34"/>
    <mergeCell ref="AR47:AS47"/>
    <mergeCell ref="AT47:AU47"/>
    <mergeCell ref="AV47:AW47"/>
    <mergeCell ref="AR48:AS48"/>
    <mergeCell ref="AT48:AU48"/>
    <mergeCell ref="AV48:AW48"/>
    <mergeCell ref="AX27:AY27"/>
    <mergeCell ref="AZ27:BA27"/>
    <mergeCell ref="BB27:BC27"/>
    <mergeCell ref="AX28:AY28"/>
    <mergeCell ref="AZ28:BA28"/>
    <mergeCell ref="BB28:BC28"/>
    <mergeCell ref="AX29:AY29"/>
    <mergeCell ref="AZ29:BA29"/>
    <mergeCell ref="BB29:BC29"/>
    <mergeCell ref="AX30:AY30"/>
    <mergeCell ref="AZ30:BA30"/>
    <mergeCell ref="BB30:BC30"/>
    <mergeCell ref="AX31:AY31"/>
    <mergeCell ref="AZ31:BA31"/>
    <mergeCell ref="BB31:BC31"/>
    <mergeCell ref="AX32:AY32"/>
    <mergeCell ref="AZ32:BA32"/>
    <mergeCell ref="AZ46:BA46"/>
    <mergeCell ref="BB46:BC46"/>
    <mergeCell ref="AX39:AY39"/>
    <mergeCell ref="AZ39:BA39"/>
    <mergeCell ref="BB39:BC39"/>
    <mergeCell ref="AX40:AY40"/>
    <mergeCell ref="AZ40:BA40"/>
    <mergeCell ref="BB40:BC40"/>
    <mergeCell ref="AX41:AY41"/>
    <mergeCell ref="AZ41:BA41"/>
    <mergeCell ref="BB41:BC41"/>
    <mergeCell ref="AX36:AY36"/>
    <mergeCell ref="AZ36:BA36"/>
    <mergeCell ref="BB36:BC36"/>
    <mergeCell ref="AX37:AY37"/>
    <mergeCell ref="AZ37:BA37"/>
    <mergeCell ref="BB37:BC37"/>
    <mergeCell ref="AX38:AY38"/>
    <mergeCell ref="AZ38:BA38"/>
    <mergeCell ref="BB38:BC38"/>
    <mergeCell ref="AX43:AY43"/>
    <mergeCell ref="AZ43:BA43"/>
    <mergeCell ref="AX47:AY47"/>
    <mergeCell ref="AZ47:BA47"/>
    <mergeCell ref="BB47:BC47"/>
    <mergeCell ref="AX48:AY48"/>
    <mergeCell ref="AZ48:BA48"/>
    <mergeCell ref="BB48:BC48"/>
    <mergeCell ref="AX45:AY45"/>
    <mergeCell ref="AZ45:BA45"/>
    <mergeCell ref="BB45:BC45"/>
    <mergeCell ref="AX46:AY46"/>
    <mergeCell ref="BD28:BE28"/>
    <mergeCell ref="BF28:BG28"/>
    <mergeCell ref="BH28:BI28"/>
    <mergeCell ref="BD29:BE29"/>
    <mergeCell ref="BF29:BG29"/>
    <mergeCell ref="BH29:BI29"/>
    <mergeCell ref="BD30:BE30"/>
    <mergeCell ref="BF30:BG30"/>
    <mergeCell ref="BH30:BI30"/>
    <mergeCell ref="BD31:BE31"/>
    <mergeCell ref="BF31:BG31"/>
    <mergeCell ref="BH31:BI31"/>
    <mergeCell ref="BD32:BE32"/>
    <mergeCell ref="BF32:BG32"/>
    <mergeCell ref="BH32:BI32"/>
    <mergeCell ref="BB43:BC43"/>
    <mergeCell ref="AX44:AY44"/>
    <mergeCell ref="AZ44:BA44"/>
    <mergeCell ref="BB44:BC44"/>
    <mergeCell ref="BH40:BI40"/>
    <mergeCell ref="BD41:BE41"/>
    <mergeCell ref="BF41:BG41"/>
    <mergeCell ref="BH41:BI41"/>
    <mergeCell ref="BD36:BE36"/>
    <mergeCell ref="BF36:BG36"/>
    <mergeCell ref="BH36:BI36"/>
    <mergeCell ref="BD37:BE37"/>
    <mergeCell ref="BF37:BG37"/>
    <mergeCell ref="BH37:BI37"/>
    <mergeCell ref="BD38:BE38"/>
    <mergeCell ref="BF38:BG38"/>
    <mergeCell ref="BH38:BI38"/>
    <mergeCell ref="BD33:BE33"/>
    <mergeCell ref="BF33:BG33"/>
    <mergeCell ref="BH33:BI33"/>
    <mergeCell ref="BD34:BE34"/>
    <mergeCell ref="BF34:BG34"/>
    <mergeCell ref="BH34:BI34"/>
    <mergeCell ref="BD35:BE35"/>
    <mergeCell ref="BF35:BG35"/>
    <mergeCell ref="BH35:BI35"/>
    <mergeCell ref="BJ27:BK27"/>
    <mergeCell ref="BL27:BM27"/>
    <mergeCell ref="BN27:BO27"/>
    <mergeCell ref="BJ28:BK28"/>
    <mergeCell ref="BL28:BM28"/>
    <mergeCell ref="BN28:BO28"/>
    <mergeCell ref="BJ29:BK29"/>
    <mergeCell ref="BL29:BM29"/>
    <mergeCell ref="BN29:BO29"/>
    <mergeCell ref="BJ33:BK33"/>
    <mergeCell ref="BL33:BM33"/>
    <mergeCell ref="BN33:BO33"/>
    <mergeCell ref="BJ34:BK34"/>
    <mergeCell ref="BL34:BM34"/>
    <mergeCell ref="BN34:BO34"/>
    <mergeCell ref="BJ35:BK35"/>
    <mergeCell ref="BL35:BM35"/>
    <mergeCell ref="BN35:BO35"/>
    <mergeCell ref="BJ30:BK30"/>
    <mergeCell ref="BL30:BM30"/>
    <mergeCell ref="BN30:BO30"/>
    <mergeCell ref="BJ31:BK31"/>
    <mergeCell ref="BL31:BM31"/>
    <mergeCell ref="BN37:BO37"/>
    <mergeCell ref="BJ38:BK38"/>
    <mergeCell ref="BL38:BM38"/>
    <mergeCell ref="BN38:BO38"/>
    <mergeCell ref="BJ45:BK45"/>
    <mergeCell ref="BL45:BM45"/>
    <mergeCell ref="BN45:BO45"/>
    <mergeCell ref="BF46:BG46"/>
    <mergeCell ref="BH46:BI46"/>
    <mergeCell ref="BD47:BE47"/>
    <mergeCell ref="BF47:BG47"/>
    <mergeCell ref="BH47:BI47"/>
    <mergeCell ref="BD42:BE42"/>
    <mergeCell ref="BF42:BG42"/>
    <mergeCell ref="BH42:BI42"/>
    <mergeCell ref="BD43:BE43"/>
    <mergeCell ref="BF43:BG43"/>
    <mergeCell ref="BH43:BI43"/>
    <mergeCell ref="BD44:BE44"/>
    <mergeCell ref="BF44:BG44"/>
    <mergeCell ref="BH44:BI44"/>
    <mergeCell ref="BD39:BE39"/>
    <mergeCell ref="BF39:BG39"/>
    <mergeCell ref="BH39:BI39"/>
    <mergeCell ref="BD40:BE40"/>
    <mergeCell ref="BF40:BG40"/>
    <mergeCell ref="BJ46:BK46"/>
    <mergeCell ref="BL46:BM46"/>
    <mergeCell ref="BN46:BO46"/>
    <mergeCell ref="BJ47:BK47"/>
    <mergeCell ref="BL47:BM47"/>
    <mergeCell ref="BN47:BO47"/>
    <mergeCell ref="BJ42:BK42"/>
    <mergeCell ref="BL42:BM42"/>
    <mergeCell ref="BN42:BO42"/>
    <mergeCell ref="BJ43:BK43"/>
    <mergeCell ref="BL43:BM43"/>
    <mergeCell ref="BN43:BO43"/>
    <mergeCell ref="BJ44:BK44"/>
    <mergeCell ref="BL44:BM44"/>
    <mergeCell ref="BN44:BO44"/>
    <mergeCell ref="BP30:BQ30"/>
    <mergeCell ref="BR30:BS30"/>
    <mergeCell ref="BP31:BQ31"/>
    <mergeCell ref="BR31:BS31"/>
    <mergeCell ref="BP32:BQ32"/>
    <mergeCell ref="BR32:BS32"/>
    <mergeCell ref="BJ40:BK40"/>
    <mergeCell ref="BL40:BM40"/>
    <mergeCell ref="BN40:BO40"/>
    <mergeCell ref="BJ41:BK41"/>
    <mergeCell ref="BL41:BM41"/>
    <mergeCell ref="BN41:BO41"/>
    <mergeCell ref="BJ36:BK36"/>
    <mergeCell ref="BL36:BM36"/>
    <mergeCell ref="BN36:BO36"/>
    <mergeCell ref="BJ37:BK37"/>
    <mergeCell ref="BL37:BM37"/>
    <mergeCell ref="BT32:BU32"/>
    <mergeCell ref="BP27:BQ27"/>
    <mergeCell ref="BR27:BS27"/>
    <mergeCell ref="BT27:BU27"/>
    <mergeCell ref="BP28:BQ28"/>
    <mergeCell ref="BR28:BS28"/>
    <mergeCell ref="BT28:BU28"/>
    <mergeCell ref="BP29:BQ29"/>
    <mergeCell ref="BR29:BS29"/>
    <mergeCell ref="BT29:BU29"/>
    <mergeCell ref="BT40:BU40"/>
    <mergeCell ref="BP41:BQ41"/>
    <mergeCell ref="BR41:BS41"/>
    <mergeCell ref="BT41:BU41"/>
    <mergeCell ref="BP36:BQ36"/>
    <mergeCell ref="BR36:BS36"/>
    <mergeCell ref="BT36:BU36"/>
    <mergeCell ref="BP37:BQ37"/>
    <mergeCell ref="BR37:BS37"/>
    <mergeCell ref="BT37:BU37"/>
    <mergeCell ref="BP38:BQ38"/>
    <mergeCell ref="BR38:BS38"/>
    <mergeCell ref="BT38:BU38"/>
    <mergeCell ref="BP33:BQ33"/>
    <mergeCell ref="BR33:BS33"/>
    <mergeCell ref="BT33:BU33"/>
    <mergeCell ref="BP34:BQ34"/>
    <mergeCell ref="BR34:BS34"/>
    <mergeCell ref="BT34:BU34"/>
    <mergeCell ref="BP35:BQ35"/>
    <mergeCell ref="BR35:BS35"/>
    <mergeCell ref="BT35:BU35"/>
    <mergeCell ref="BX27:BY27"/>
    <mergeCell ref="BZ27:CA27"/>
    <mergeCell ref="BV28:BW28"/>
    <mergeCell ref="BX28:BY28"/>
    <mergeCell ref="BZ28:CA28"/>
    <mergeCell ref="BV29:BW29"/>
    <mergeCell ref="BX29:BY29"/>
    <mergeCell ref="BZ29:CA29"/>
    <mergeCell ref="BP45:BQ45"/>
    <mergeCell ref="BR45:BS45"/>
    <mergeCell ref="BT45:BU45"/>
    <mergeCell ref="BP46:BQ46"/>
    <mergeCell ref="BR46:BS46"/>
    <mergeCell ref="BT46:BU46"/>
    <mergeCell ref="BP47:BQ47"/>
    <mergeCell ref="BR47:BS47"/>
    <mergeCell ref="BT47:BU47"/>
    <mergeCell ref="BP42:BQ42"/>
    <mergeCell ref="BR42:BS42"/>
    <mergeCell ref="BT42:BU42"/>
    <mergeCell ref="BP43:BQ43"/>
    <mergeCell ref="BR43:BS43"/>
    <mergeCell ref="BT43:BU43"/>
    <mergeCell ref="BP44:BQ44"/>
    <mergeCell ref="BR44:BS44"/>
    <mergeCell ref="BT44:BU44"/>
    <mergeCell ref="BP39:BQ39"/>
    <mergeCell ref="BR39:BS39"/>
    <mergeCell ref="BT39:BU39"/>
    <mergeCell ref="BP40:BQ40"/>
    <mergeCell ref="BR40:BS40"/>
    <mergeCell ref="BZ36:CA36"/>
    <mergeCell ref="BV33:BW33"/>
    <mergeCell ref="BX33:BY33"/>
    <mergeCell ref="BZ33:CA33"/>
    <mergeCell ref="BV34:BW34"/>
    <mergeCell ref="BX34:BY34"/>
    <mergeCell ref="BZ34:CA34"/>
    <mergeCell ref="BV35:BW35"/>
    <mergeCell ref="BX35:BY35"/>
    <mergeCell ref="BZ35:CA35"/>
    <mergeCell ref="BV30:BW30"/>
    <mergeCell ref="BX30:BY30"/>
    <mergeCell ref="BZ30:CA30"/>
    <mergeCell ref="BV31:BW31"/>
    <mergeCell ref="BX31:BY31"/>
    <mergeCell ref="BZ31:CA31"/>
    <mergeCell ref="BV32:BW32"/>
    <mergeCell ref="BX32:BY32"/>
    <mergeCell ref="BZ32:CA32"/>
    <mergeCell ref="CD33:CE33"/>
    <mergeCell ref="CF33:CG33"/>
    <mergeCell ref="CB34:CC34"/>
    <mergeCell ref="BV45:BW45"/>
    <mergeCell ref="BX45:BY45"/>
    <mergeCell ref="BZ45:CA45"/>
    <mergeCell ref="BV46:BW46"/>
    <mergeCell ref="BX46:BY46"/>
    <mergeCell ref="BZ46:CA46"/>
    <mergeCell ref="BV47:BW47"/>
    <mergeCell ref="BX47:BY47"/>
    <mergeCell ref="BZ47:CA47"/>
    <mergeCell ref="BV42:BW42"/>
    <mergeCell ref="BX42:BY42"/>
    <mergeCell ref="BZ42:CA42"/>
    <mergeCell ref="BV43:BW43"/>
    <mergeCell ref="BX43:BY43"/>
    <mergeCell ref="BZ43:CA43"/>
    <mergeCell ref="BV44:BW44"/>
    <mergeCell ref="BX44:BY44"/>
    <mergeCell ref="BZ44:CA44"/>
    <mergeCell ref="BV39:BW39"/>
    <mergeCell ref="BX39:BY39"/>
    <mergeCell ref="BZ39:CA39"/>
    <mergeCell ref="BV40:BW40"/>
    <mergeCell ref="BX40:BY40"/>
    <mergeCell ref="BZ40:CA40"/>
    <mergeCell ref="BV41:BW41"/>
    <mergeCell ref="BX41:BY41"/>
    <mergeCell ref="BZ41:CA41"/>
    <mergeCell ref="BV36:BW36"/>
    <mergeCell ref="BX36:BY36"/>
    <mergeCell ref="CD34:CE34"/>
    <mergeCell ref="CF34:CG34"/>
    <mergeCell ref="CB35:CC35"/>
    <mergeCell ref="CD35:CE35"/>
    <mergeCell ref="CF35:CG35"/>
    <mergeCell ref="CB36:CC36"/>
    <mergeCell ref="CD36:CE36"/>
    <mergeCell ref="CF36:CG36"/>
    <mergeCell ref="CB37:CC37"/>
    <mergeCell ref="CD37:CE37"/>
    <mergeCell ref="CF37:CG37"/>
    <mergeCell ref="BX48:BY48"/>
    <mergeCell ref="BZ48:CA48"/>
    <mergeCell ref="CB27:CC27"/>
    <mergeCell ref="CD27:CE27"/>
    <mergeCell ref="CF27:CG27"/>
    <mergeCell ref="CB28:CC28"/>
    <mergeCell ref="CD28:CE28"/>
    <mergeCell ref="CF28:CG28"/>
    <mergeCell ref="CB29:CC29"/>
    <mergeCell ref="CD29:CE29"/>
    <mergeCell ref="CF29:CG29"/>
    <mergeCell ref="CB30:CC30"/>
    <mergeCell ref="CD30:CE30"/>
    <mergeCell ref="CF30:CG30"/>
    <mergeCell ref="CB31:CC31"/>
    <mergeCell ref="CD31:CE31"/>
    <mergeCell ref="CF31:CG31"/>
    <mergeCell ref="CB32:CC32"/>
    <mergeCell ref="CD32:CE32"/>
    <mergeCell ref="CF32:CG32"/>
    <mergeCell ref="CB33:CC33"/>
    <mergeCell ref="CF46:CG46"/>
    <mergeCell ref="CB41:CC41"/>
    <mergeCell ref="CD41:CE41"/>
    <mergeCell ref="CF41:CG41"/>
    <mergeCell ref="CB42:CC42"/>
    <mergeCell ref="CD42:CE42"/>
    <mergeCell ref="CF42:CG42"/>
    <mergeCell ref="CB43:CC43"/>
    <mergeCell ref="CD43:CE43"/>
    <mergeCell ref="CF43:CG43"/>
    <mergeCell ref="CB38:CC38"/>
    <mergeCell ref="CD38:CE38"/>
    <mergeCell ref="CF38:CG38"/>
    <mergeCell ref="CB39:CC39"/>
    <mergeCell ref="CD39:CE39"/>
    <mergeCell ref="CF39:CG39"/>
    <mergeCell ref="CB40:CC40"/>
    <mergeCell ref="CD40:CE40"/>
    <mergeCell ref="CF40:CG40"/>
    <mergeCell ref="CB47:CC47"/>
    <mergeCell ref="CD47:CE47"/>
    <mergeCell ref="CF47:CG47"/>
    <mergeCell ref="CB48:CC48"/>
    <mergeCell ref="CD48:CE48"/>
    <mergeCell ref="CF48:CG48"/>
    <mergeCell ref="CH27:CI27"/>
    <mergeCell ref="CJ27:CK27"/>
    <mergeCell ref="CL27:CM27"/>
    <mergeCell ref="CH28:CI28"/>
    <mergeCell ref="CJ28:CK28"/>
    <mergeCell ref="CL28:CM28"/>
    <mergeCell ref="CH29:CI29"/>
    <mergeCell ref="CJ29:CK29"/>
    <mergeCell ref="CL29:CM29"/>
    <mergeCell ref="CH30:CI30"/>
    <mergeCell ref="CJ30:CK30"/>
    <mergeCell ref="CL30:CM30"/>
    <mergeCell ref="CH31:CI31"/>
    <mergeCell ref="CJ31:CK31"/>
    <mergeCell ref="CL31:CM31"/>
    <mergeCell ref="CH32:CI32"/>
    <mergeCell ref="CJ32:CK32"/>
    <mergeCell ref="CL32:CM32"/>
    <mergeCell ref="CB44:CC44"/>
    <mergeCell ref="CD44:CE44"/>
    <mergeCell ref="CF44:CG44"/>
    <mergeCell ref="CB45:CC45"/>
    <mergeCell ref="CD45:CE45"/>
    <mergeCell ref="CF45:CG45"/>
    <mergeCell ref="CB46:CC46"/>
    <mergeCell ref="CD46:CE46"/>
    <mergeCell ref="CH36:CI36"/>
    <mergeCell ref="CJ36:CK36"/>
    <mergeCell ref="CL36:CM36"/>
    <mergeCell ref="CH37:CI37"/>
    <mergeCell ref="CJ37:CK37"/>
    <mergeCell ref="CL37:CM37"/>
    <mergeCell ref="CH38:CI38"/>
    <mergeCell ref="CJ38:CK38"/>
    <mergeCell ref="CL38:CM38"/>
    <mergeCell ref="CH33:CI33"/>
    <mergeCell ref="CJ33:CK33"/>
    <mergeCell ref="CL33:CM33"/>
    <mergeCell ref="CH34:CI34"/>
    <mergeCell ref="CJ34:CK34"/>
    <mergeCell ref="CL34:CM34"/>
    <mergeCell ref="CH35:CI35"/>
    <mergeCell ref="CJ35:CK35"/>
    <mergeCell ref="CL35:CM35"/>
    <mergeCell ref="CL47:CM47"/>
    <mergeCell ref="CH42:CI42"/>
    <mergeCell ref="CJ42:CK42"/>
    <mergeCell ref="CL42:CM42"/>
    <mergeCell ref="CH43:CI43"/>
    <mergeCell ref="CJ43:CK43"/>
    <mergeCell ref="CL43:CM43"/>
    <mergeCell ref="CH44:CI44"/>
    <mergeCell ref="CJ44:CK44"/>
    <mergeCell ref="CL44:CM44"/>
    <mergeCell ref="CH39:CI39"/>
    <mergeCell ref="CJ39:CK39"/>
    <mergeCell ref="CL39:CM39"/>
    <mergeCell ref="CH40:CI40"/>
    <mergeCell ref="CJ40:CK40"/>
    <mergeCell ref="CL40:CM40"/>
    <mergeCell ref="CH41:CI41"/>
    <mergeCell ref="CJ41:CK41"/>
    <mergeCell ref="CL41:CM41"/>
    <mergeCell ref="CN27:CO27"/>
    <mergeCell ref="CP27:CQ27"/>
    <mergeCell ref="CR27:CS27"/>
    <mergeCell ref="CN28:CO28"/>
    <mergeCell ref="CP28:CQ28"/>
    <mergeCell ref="CR28:CS28"/>
    <mergeCell ref="CN29:CO29"/>
    <mergeCell ref="CP29:CQ29"/>
    <mergeCell ref="CR29:CS29"/>
    <mergeCell ref="CN30:CO30"/>
    <mergeCell ref="CP30:CQ30"/>
    <mergeCell ref="CR30:CS30"/>
    <mergeCell ref="CN31:CO31"/>
    <mergeCell ref="CP31:CQ31"/>
    <mergeCell ref="CR31:CS31"/>
    <mergeCell ref="CN32:CO32"/>
    <mergeCell ref="CP32:CQ32"/>
    <mergeCell ref="CR32:CS32"/>
    <mergeCell ref="CN33:CO33"/>
    <mergeCell ref="CP33:CQ33"/>
    <mergeCell ref="CR33:CS33"/>
    <mergeCell ref="CH45:CI45"/>
    <mergeCell ref="CJ45:CK45"/>
    <mergeCell ref="CL45:CM45"/>
    <mergeCell ref="CH46:CI46"/>
    <mergeCell ref="CJ46:CK46"/>
    <mergeCell ref="CL46:CM46"/>
    <mergeCell ref="CH47:CI47"/>
    <mergeCell ref="CJ47:CK47"/>
    <mergeCell ref="CR41:CS41"/>
    <mergeCell ref="CN42:CO42"/>
    <mergeCell ref="CP42:CQ42"/>
    <mergeCell ref="CR42:CS42"/>
    <mergeCell ref="CN37:CO37"/>
    <mergeCell ref="CP37:CQ37"/>
    <mergeCell ref="CR37:CS37"/>
    <mergeCell ref="CN38:CO38"/>
    <mergeCell ref="CP38:CQ38"/>
    <mergeCell ref="CR38:CS38"/>
    <mergeCell ref="CN39:CO39"/>
    <mergeCell ref="CP39:CQ39"/>
    <mergeCell ref="CR39:CS39"/>
    <mergeCell ref="CN34:CO34"/>
    <mergeCell ref="CP34:CQ34"/>
    <mergeCell ref="CR34:CS34"/>
    <mergeCell ref="CN35:CO35"/>
    <mergeCell ref="CP35:CQ35"/>
    <mergeCell ref="CR35:CS35"/>
    <mergeCell ref="CN36:CO36"/>
    <mergeCell ref="CP36:CQ36"/>
    <mergeCell ref="CR36:CS36"/>
    <mergeCell ref="CT27:CU27"/>
    <mergeCell ref="CV27:CW27"/>
    <mergeCell ref="CX27:CY27"/>
    <mergeCell ref="CT28:CU28"/>
    <mergeCell ref="CV28:CW28"/>
    <mergeCell ref="CX28:CY28"/>
    <mergeCell ref="CT29:CU29"/>
    <mergeCell ref="CV29:CW29"/>
    <mergeCell ref="CX29:CY29"/>
    <mergeCell ref="CN46:CO46"/>
    <mergeCell ref="CP46:CQ46"/>
    <mergeCell ref="CR46:CS46"/>
    <mergeCell ref="CN47:CO47"/>
    <mergeCell ref="CP47:CQ47"/>
    <mergeCell ref="CR47:CS47"/>
    <mergeCell ref="CN48:CO48"/>
    <mergeCell ref="CP48:CQ48"/>
    <mergeCell ref="CR48:CS48"/>
    <mergeCell ref="CN43:CO43"/>
    <mergeCell ref="CP43:CQ43"/>
    <mergeCell ref="CR43:CS43"/>
    <mergeCell ref="CN44:CO44"/>
    <mergeCell ref="CP44:CQ44"/>
    <mergeCell ref="CR44:CS44"/>
    <mergeCell ref="CN45:CO45"/>
    <mergeCell ref="CP45:CQ45"/>
    <mergeCell ref="CR45:CS45"/>
    <mergeCell ref="CN40:CO40"/>
    <mergeCell ref="CP40:CQ40"/>
    <mergeCell ref="CR40:CS40"/>
    <mergeCell ref="CN41:CO41"/>
    <mergeCell ref="CP41:CQ41"/>
    <mergeCell ref="CT33:CU33"/>
    <mergeCell ref="CV33:CW33"/>
    <mergeCell ref="CX33:CY33"/>
    <mergeCell ref="CT34:CU34"/>
    <mergeCell ref="CV34:CW34"/>
    <mergeCell ref="CX34:CY34"/>
    <mergeCell ref="CT35:CU35"/>
    <mergeCell ref="CV35:CW35"/>
    <mergeCell ref="CX35:CY35"/>
    <mergeCell ref="CT30:CU30"/>
    <mergeCell ref="CV30:CW30"/>
    <mergeCell ref="CX30:CY30"/>
    <mergeCell ref="CT31:CU31"/>
    <mergeCell ref="CV31:CW31"/>
    <mergeCell ref="CX31:CY31"/>
    <mergeCell ref="CT32:CU32"/>
    <mergeCell ref="CV32:CW32"/>
    <mergeCell ref="CX32:CY32"/>
    <mergeCell ref="CT39:CU39"/>
    <mergeCell ref="CV39:CW39"/>
    <mergeCell ref="CX39:CY39"/>
    <mergeCell ref="CT40:CU40"/>
    <mergeCell ref="CV40:CW40"/>
    <mergeCell ref="CX40:CY40"/>
    <mergeCell ref="CT41:CU41"/>
    <mergeCell ref="CV41:CW41"/>
    <mergeCell ref="CX41:CY41"/>
    <mergeCell ref="CT36:CU36"/>
    <mergeCell ref="CV36:CW36"/>
    <mergeCell ref="CX36:CY36"/>
    <mergeCell ref="CT37:CU37"/>
    <mergeCell ref="CV37:CW37"/>
    <mergeCell ref="CX37:CY37"/>
    <mergeCell ref="CT38:CU38"/>
    <mergeCell ref="CV38:CW38"/>
    <mergeCell ref="CX38:CY38"/>
    <mergeCell ref="CT48:CU48"/>
    <mergeCell ref="CV48:CW48"/>
    <mergeCell ref="CX48:CY48"/>
    <mergeCell ref="CT45:CU45"/>
    <mergeCell ref="CV45:CW45"/>
    <mergeCell ref="CX45:CY45"/>
    <mergeCell ref="CT46:CU46"/>
    <mergeCell ref="CV46:CW46"/>
    <mergeCell ref="CX46:CY46"/>
    <mergeCell ref="CT47:CU47"/>
    <mergeCell ref="CV47:CW47"/>
    <mergeCell ref="CX47:CY47"/>
    <mergeCell ref="CT42:CU42"/>
    <mergeCell ref="CV42:CW42"/>
    <mergeCell ref="CX42:CY42"/>
    <mergeCell ref="CT43:CU43"/>
    <mergeCell ref="CV43:CW43"/>
    <mergeCell ref="CX43:CY43"/>
    <mergeCell ref="CT44:CU44"/>
    <mergeCell ref="CV44:CW44"/>
    <mergeCell ref="CX44:CY44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32"/>
  <sheetViews>
    <sheetView topLeftCell="A9" zoomScale="83" zoomScaleNormal="40" workbookViewId="0">
      <selection activeCell="B56" sqref="B56"/>
    </sheetView>
  </sheetViews>
  <sheetFormatPr defaultColWidth="9.140625" defaultRowHeight="12.75" x14ac:dyDescent="0.2"/>
  <cols>
    <col min="1" max="1" width="38.7109375" style="10" customWidth="1"/>
    <col min="2" max="33" width="19.7109375" style="10" customWidth="1"/>
    <col min="34" max="16384" width="9.140625" style="10"/>
  </cols>
  <sheetData>
    <row r="1" spans="1:33" ht="26.25" thickBot="1" x14ac:dyDescent="0.25">
      <c r="A1" s="37" t="s">
        <v>279</v>
      </c>
      <c r="B1" s="38" t="s">
        <v>280</v>
      </c>
      <c r="C1" s="38" t="s">
        <v>281</v>
      </c>
      <c r="D1" s="38" t="s">
        <v>282</v>
      </c>
      <c r="E1" s="39" t="s">
        <v>283</v>
      </c>
      <c r="F1" s="38" t="s">
        <v>280</v>
      </c>
      <c r="G1" s="38" t="s">
        <v>281</v>
      </c>
      <c r="H1" s="38" t="s">
        <v>282</v>
      </c>
      <c r="I1" s="39" t="s">
        <v>283</v>
      </c>
      <c r="J1" s="38" t="s">
        <v>284</v>
      </c>
      <c r="K1" s="38" t="s">
        <v>281</v>
      </c>
      <c r="L1" s="38" t="s">
        <v>282</v>
      </c>
      <c r="M1" s="39" t="s">
        <v>283</v>
      </c>
      <c r="N1" s="38" t="s">
        <v>280</v>
      </c>
      <c r="O1" s="38" t="s">
        <v>281</v>
      </c>
      <c r="P1" s="38" t="s">
        <v>282</v>
      </c>
      <c r="Q1" s="39" t="s">
        <v>283</v>
      </c>
      <c r="R1" s="38" t="s">
        <v>280</v>
      </c>
      <c r="S1" s="38" t="s">
        <v>281</v>
      </c>
      <c r="T1" s="38" t="s">
        <v>282</v>
      </c>
      <c r="U1" s="39" t="s">
        <v>283</v>
      </c>
      <c r="V1" s="38" t="s">
        <v>280</v>
      </c>
      <c r="W1" s="38" t="s">
        <v>281</v>
      </c>
      <c r="X1" s="38" t="s">
        <v>282</v>
      </c>
      <c r="Y1" s="39" t="s">
        <v>283</v>
      </c>
      <c r="Z1" s="38" t="s">
        <v>280</v>
      </c>
      <c r="AA1" s="38" t="s">
        <v>281</v>
      </c>
      <c r="AB1" s="38" t="s">
        <v>282</v>
      </c>
      <c r="AC1" s="39" t="s">
        <v>283</v>
      </c>
      <c r="AD1" s="38" t="s">
        <v>280</v>
      </c>
      <c r="AE1" s="38" t="s">
        <v>281</v>
      </c>
      <c r="AF1" s="38" t="s">
        <v>282</v>
      </c>
      <c r="AG1" s="39" t="s">
        <v>283</v>
      </c>
    </row>
    <row r="2" spans="1:33" x14ac:dyDescent="0.2">
      <c r="A2" s="40" t="s">
        <v>285</v>
      </c>
      <c r="B2" s="41" t="s">
        <v>286</v>
      </c>
      <c r="C2" s="41" t="s">
        <v>286</v>
      </c>
      <c r="D2" s="41" t="s">
        <v>286</v>
      </c>
      <c r="E2" s="41" t="s">
        <v>286</v>
      </c>
      <c r="F2" s="41" t="s">
        <v>287</v>
      </c>
      <c r="G2" s="41" t="s">
        <v>287</v>
      </c>
      <c r="H2" s="41" t="s">
        <v>287</v>
      </c>
      <c r="I2" s="41" t="s">
        <v>287</v>
      </c>
      <c r="J2" s="41" t="s">
        <v>288</v>
      </c>
      <c r="K2" s="41" t="s">
        <v>288</v>
      </c>
      <c r="L2" s="41" t="s">
        <v>288</v>
      </c>
      <c r="M2" s="41" t="s">
        <v>288</v>
      </c>
      <c r="N2" s="41" t="s">
        <v>289</v>
      </c>
      <c r="O2" s="41" t="s">
        <v>289</v>
      </c>
      <c r="P2" s="41" t="s">
        <v>289</v>
      </c>
      <c r="Q2" s="41" t="s">
        <v>289</v>
      </c>
      <c r="R2" s="41" t="s">
        <v>290</v>
      </c>
      <c r="S2" s="41" t="s">
        <v>290</v>
      </c>
      <c r="T2" s="41" t="s">
        <v>290</v>
      </c>
      <c r="U2" s="41" t="s">
        <v>290</v>
      </c>
      <c r="V2" s="41" t="s">
        <v>291</v>
      </c>
      <c r="W2" s="41" t="s">
        <v>291</v>
      </c>
      <c r="X2" s="41" t="s">
        <v>291</v>
      </c>
      <c r="Y2" s="41" t="s">
        <v>291</v>
      </c>
      <c r="Z2" s="41" t="s">
        <v>292</v>
      </c>
      <c r="AA2" s="41" t="s">
        <v>292</v>
      </c>
      <c r="AB2" s="41" t="s">
        <v>292</v>
      </c>
      <c r="AC2" s="41" t="s">
        <v>292</v>
      </c>
      <c r="AD2" s="41" t="s">
        <v>293</v>
      </c>
      <c r="AE2" s="41" t="s">
        <v>293</v>
      </c>
      <c r="AF2" s="41" t="s">
        <v>293</v>
      </c>
      <c r="AG2" s="41" t="s">
        <v>293</v>
      </c>
    </row>
    <row r="3" spans="1:33" x14ac:dyDescent="0.2">
      <c r="A3" s="42" t="s">
        <v>294</v>
      </c>
      <c r="B3" s="43">
        <v>42394</v>
      </c>
      <c r="C3" s="43">
        <v>42394</v>
      </c>
      <c r="D3" s="43">
        <v>42394</v>
      </c>
      <c r="E3" s="43">
        <v>42394</v>
      </c>
      <c r="F3" s="43">
        <v>42401</v>
      </c>
      <c r="G3" s="44">
        <v>42401</v>
      </c>
      <c r="H3" s="44">
        <v>42401</v>
      </c>
      <c r="I3" s="44">
        <v>42401</v>
      </c>
      <c r="J3" s="44">
        <v>42429</v>
      </c>
      <c r="K3" s="44">
        <v>42429</v>
      </c>
      <c r="L3" s="44">
        <v>42429</v>
      </c>
      <c r="M3" s="44">
        <v>42429</v>
      </c>
      <c r="N3" s="44">
        <v>42457</v>
      </c>
      <c r="O3" s="44">
        <v>42457</v>
      </c>
      <c r="P3" s="44">
        <v>42457</v>
      </c>
      <c r="Q3" s="44">
        <v>42457</v>
      </c>
      <c r="R3" s="44">
        <v>42464</v>
      </c>
      <c r="S3" s="44">
        <v>42464</v>
      </c>
      <c r="T3" s="44">
        <v>42464</v>
      </c>
      <c r="U3" s="44">
        <v>42464</v>
      </c>
      <c r="V3" s="44">
        <v>42478</v>
      </c>
      <c r="W3" s="44">
        <v>42478</v>
      </c>
      <c r="X3" s="44">
        <v>42478</v>
      </c>
      <c r="Y3" s="44">
        <v>42478</v>
      </c>
      <c r="Z3" s="44">
        <v>42485</v>
      </c>
      <c r="AA3" s="44">
        <v>42485</v>
      </c>
      <c r="AB3" s="44">
        <v>42485</v>
      </c>
      <c r="AC3" s="44">
        <v>42485</v>
      </c>
      <c r="AD3" s="44">
        <v>42492</v>
      </c>
      <c r="AE3" s="44">
        <v>42492</v>
      </c>
      <c r="AF3" s="44">
        <v>42492</v>
      </c>
      <c r="AG3" s="44">
        <v>42492</v>
      </c>
    </row>
    <row r="4" spans="1:33" x14ac:dyDescent="0.2">
      <c r="A4" s="40" t="s">
        <v>295</v>
      </c>
      <c r="B4" s="45">
        <v>0.39930555555555558</v>
      </c>
      <c r="C4" s="45">
        <v>0.39444444444444443</v>
      </c>
      <c r="D4" s="45">
        <v>0.40972222222222227</v>
      </c>
      <c r="E4" s="45">
        <v>0.38541666666666669</v>
      </c>
      <c r="F4" s="46">
        <v>0.40625</v>
      </c>
      <c r="G4" s="47">
        <v>0.39583333333333331</v>
      </c>
      <c r="H4" s="47">
        <v>0.37361111111111112</v>
      </c>
      <c r="I4" s="47">
        <v>0.38541666666666669</v>
      </c>
      <c r="J4" s="47">
        <v>0.40763888888888888</v>
      </c>
      <c r="K4" s="47">
        <v>0.40069444444444446</v>
      </c>
      <c r="L4" s="47">
        <v>0.3888888888888889</v>
      </c>
      <c r="M4" s="47">
        <v>0.42499999999999999</v>
      </c>
      <c r="N4" s="47">
        <v>0.37847222222222227</v>
      </c>
      <c r="O4" s="47">
        <v>0.38263888888888892</v>
      </c>
      <c r="P4" s="47">
        <v>0.43402777777777773</v>
      </c>
      <c r="Q4" s="47">
        <v>0.3888888888888889</v>
      </c>
      <c r="R4" s="47">
        <v>0.41319444444444442</v>
      </c>
      <c r="S4" s="47">
        <v>0.40972222222222227</v>
      </c>
      <c r="T4" s="47">
        <v>0.39930555555555558</v>
      </c>
      <c r="U4" s="47">
        <v>0.4201388888888889</v>
      </c>
      <c r="V4" s="47">
        <v>0.40625</v>
      </c>
      <c r="W4" s="47">
        <v>0.40972222222222227</v>
      </c>
      <c r="X4" s="47">
        <v>0.39583333333333331</v>
      </c>
      <c r="Y4" s="47">
        <v>0.41319444444444442</v>
      </c>
      <c r="Z4" s="47">
        <v>0.3923611111111111</v>
      </c>
      <c r="AA4" s="47">
        <v>0.40277777777777773</v>
      </c>
      <c r="AB4" s="47">
        <v>0.40625</v>
      </c>
      <c r="AC4" s="47">
        <v>0.41319444444444442</v>
      </c>
      <c r="AD4" s="47">
        <v>0.3888888888888889</v>
      </c>
      <c r="AE4" s="47">
        <v>0.38541666666666669</v>
      </c>
      <c r="AF4" s="47">
        <v>0.375</v>
      </c>
      <c r="AG4" s="47">
        <v>0.39583333333333331</v>
      </c>
    </row>
    <row r="5" spans="1:33" x14ac:dyDescent="0.2">
      <c r="A5" s="42" t="s">
        <v>296</v>
      </c>
      <c r="B5" s="48">
        <v>2</v>
      </c>
      <c r="C5" s="48">
        <v>1</v>
      </c>
      <c r="D5" s="48">
        <v>1</v>
      </c>
      <c r="E5" s="48">
        <v>1</v>
      </c>
      <c r="F5" s="49">
        <v>1</v>
      </c>
      <c r="G5" s="50">
        <v>1</v>
      </c>
      <c r="H5" s="50">
        <v>1</v>
      </c>
      <c r="I5" s="50">
        <v>1</v>
      </c>
      <c r="J5" s="50">
        <v>1</v>
      </c>
      <c r="K5" s="50">
        <v>1</v>
      </c>
      <c r="L5" s="50">
        <v>1</v>
      </c>
      <c r="M5" s="50">
        <v>1</v>
      </c>
      <c r="N5" s="50">
        <v>1</v>
      </c>
      <c r="O5" s="50">
        <v>1</v>
      </c>
      <c r="P5" s="50">
        <v>1</v>
      </c>
      <c r="Q5" s="50">
        <v>1</v>
      </c>
      <c r="R5" s="50">
        <v>1</v>
      </c>
      <c r="S5" s="50">
        <v>1</v>
      </c>
      <c r="T5" s="50">
        <v>1</v>
      </c>
      <c r="U5" s="50">
        <v>1</v>
      </c>
      <c r="V5" s="50">
        <v>1</v>
      </c>
      <c r="W5" s="50">
        <v>1</v>
      </c>
      <c r="X5" s="50">
        <v>1</v>
      </c>
      <c r="Y5" s="50">
        <v>1</v>
      </c>
      <c r="Z5" s="50">
        <v>1</v>
      </c>
      <c r="AA5" s="50">
        <v>1</v>
      </c>
      <c r="AB5" s="50">
        <v>1</v>
      </c>
      <c r="AC5" s="50">
        <v>1</v>
      </c>
      <c r="AD5" s="50">
        <v>1</v>
      </c>
      <c r="AE5" s="50">
        <v>1</v>
      </c>
      <c r="AF5" s="50">
        <v>1</v>
      </c>
      <c r="AG5" s="50">
        <v>1</v>
      </c>
    </row>
    <row r="6" spans="1:33" x14ac:dyDescent="0.2">
      <c r="A6" s="40" t="s">
        <v>297</v>
      </c>
      <c r="B6" s="41" t="s">
        <v>298</v>
      </c>
      <c r="C6" s="41" t="s">
        <v>298</v>
      </c>
      <c r="D6" s="41" t="s">
        <v>298</v>
      </c>
      <c r="E6" s="41" t="s">
        <v>298</v>
      </c>
      <c r="F6" s="41" t="s">
        <v>298</v>
      </c>
      <c r="G6" s="41" t="s">
        <v>298</v>
      </c>
      <c r="H6" s="41" t="s">
        <v>298</v>
      </c>
      <c r="I6" s="41" t="s">
        <v>298</v>
      </c>
      <c r="J6" s="21" t="s">
        <v>298</v>
      </c>
      <c r="K6" s="21" t="s">
        <v>298</v>
      </c>
      <c r="L6" s="21" t="s">
        <v>298</v>
      </c>
      <c r="M6" s="21" t="s">
        <v>298</v>
      </c>
      <c r="N6" s="21" t="s">
        <v>298</v>
      </c>
      <c r="O6" s="21" t="s">
        <v>298</v>
      </c>
      <c r="P6" s="21" t="s">
        <v>298</v>
      </c>
      <c r="Q6" s="21" t="s">
        <v>298</v>
      </c>
      <c r="R6" s="21" t="s">
        <v>298</v>
      </c>
      <c r="S6" s="21" t="s">
        <v>298</v>
      </c>
      <c r="T6" s="21" t="s">
        <v>298</v>
      </c>
      <c r="U6" s="21" t="s">
        <v>298</v>
      </c>
      <c r="V6" s="21" t="s">
        <v>299</v>
      </c>
      <c r="W6" s="21" t="s">
        <v>299</v>
      </c>
      <c r="X6" s="21" t="s">
        <v>299</v>
      </c>
      <c r="Y6" s="21" t="s">
        <v>299</v>
      </c>
      <c r="Z6" s="21" t="s">
        <v>299</v>
      </c>
      <c r="AA6" s="21" t="s">
        <v>299</v>
      </c>
      <c r="AB6" s="21" t="s">
        <v>299</v>
      </c>
      <c r="AC6" s="21" t="s">
        <v>299</v>
      </c>
      <c r="AD6" s="21" t="s">
        <v>299</v>
      </c>
      <c r="AE6" s="21" t="s">
        <v>299</v>
      </c>
      <c r="AF6" s="21" t="s">
        <v>299</v>
      </c>
      <c r="AG6" s="21" t="s">
        <v>299</v>
      </c>
    </row>
    <row r="7" spans="1:33" x14ac:dyDescent="0.2">
      <c r="A7" s="42" t="s">
        <v>300</v>
      </c>
      <c r="B7" s="49">
        <v>586243</v>
      </c>
      <c r="C7" s="49">
        <v>586257</v>
      </c>
      <c r="D7" s="49">
        <v>586245</v>
      </c>
      <c r="E7" s="49">
        <v>586276</v>
      </c>
      <c r="F7" s="49">
        <v>586253</v>
      </c>
      <c r="G7" s="50">
        <v>586234</v>
      </c>
      <c r="H7" s="50">
        <v>586241</v>
      </c>
      <c r="I7" s="50">
        <v>586246</v>
      </c>
      <c r="J7" s="50">
        <v>586491</v>
      </c>
      <c r="K7" s="50">
        <v>586484</v>
      </c>
      <c r="L7" s="50">
        <v>586493</v>
      </c>
      <c r="M7" s="50">
        <v>586483</v>
      </c>
      <c r="N7" s="50">
        <v>586464</v>
      </c>
      <c r="O7" s="50">
        <v>586461</v>
      </c>
      <c r="P7" s="50">
        <v>586460</v>
      </c>
      <c r="Q7" s="50">
        <v>586463</v>
      </c>
      <c r="R7" s="50">
        <v>586431</v>
      </c>
      <c r="S7" s="50">
        <v>586432</v>
      </c>
      <c r="T7" s="50">
        <v>586430</v>
      </c>
      <c r="U7" s="50">
        <v>586434</v>
      </c>
      <c r="V7" s="50">
        <v>600132</v>
      </c>
      <c r="W7" s="50">
        <v>600128</v>
      </c>
      <c r="X7" s="50">
        <v>600130</v>
      </c>
      <c r="Y7" s="50">
        <v>600124</v>
      </c>
      <c r="Z7" s="50">
        <v>600237</v>
      </c>
      <c r="AA7" s="50">
        <v>600241</v>
      </c>
      <c r="AB7" s="50">
        <v>600242</v>
      </c>
      <c r="AC7" s="50">
        <v>600200</v>
      </c>
      <c r="AD7" s="50">
        <v>600204</v>
      </c>
      <c r="AE7" s="50">
        <v>600236</v>
      </c>
      <c r="AF7" s="50">
        <v>600230</v>
      </c>
      <c r="AG7" s="50">
        <v>600229</v>
      </c>
    </row>
    <row r="8" spans="1:33" x14ac:dyDescent="0.2">
      <c r="A8" s="40" t="s">
        <v>301</v>
      </c>
      <c r="B8" s="46">
        <v>0.46180555555555558</v>
      </c>
      <c r="C8" s="46">
        <v>0.44930555555555557</v>
      </c>
      <c r="D8" s="46">
        <v>0.44097222222222227</v>
      </c>
      <c r="E8" s="46">
        <v>0.42777777777777781</v>
      </c>
      <c r="F8" s="46">
        <v>0.47916666666666669</v>
      </c>
      <c r="G8" s="47">
        <v>0.4597222222222222</v>
      </c>
      <c r="H8" s="47">
        <v>0.43055555555555558</v>
      </c>
      <c r="I8" s="47">
        <v>0.4152777777777778</v>
      </c>
      <c r="J8" s="47">
        <v>0.48888888888888887</v>
      </c>
      <c r="K8" s="47">
        <v>0.4777777777777778</v>
      </c>
      <c r="L8" s="47">
        <v>0.46736111111111112</v>
      </c>
      <c r="M8" s="47">
        <v>0.45555555555555555</v>
      </c>
      <c r="N8" s="47">
        <v>0.47638888888888892</v>
      </c>
      <c r="O8" s="47">
        <v>0.4548611111111111</v>
      </c>
      <c r="P8" s="47">
        <v>0.46527777777777773</v>
      </c>
      <c r="Q8" s="47">
        <v>0.4201388888888889</v>
      </c>
      <c r="R8" s="47">
        <v>0.49236111111111108</v>
      </c>
      <c r="S8" s="47">
        <v>0.48333333333333334</v>
      </c>
      <c r="T8" s="47">
        <v>0.47361111111111115</v>
      </c>
      <c r="U8" s="47">
        <v>0.45833333333333331</v>
      </c>
      <c r="V8" s="47">
        <v>0.42708333333333331</v>
      </c>
      <c r="W8" s="47">
        <v>0.44305555555555554</v>
      </c>
      <c r="X8" s="47">
        <v>0.46319444444444446</v>
      </c>
      <c r="Y8" s="47">
        <v>0.47847222222222219</v>
      </c>
      <c r="Z8" s="47">
        <v>0.4284722222222222</v>
      </c>
      <c r="AA8" s="47">
        <v>0.44375000000000003</v>
      </c>
      <c r="AB8" s="47">
        <v>0.4548611111111111</v>
      </c>
      <c r="AC8" s="47">
        <v>0.48125000000000001</v>
      </c>
      <c r="AD8" s="47">
        <v>0.40833333333333338</v>
      </c>
      <c r="AE8" s="47">
        <v>0.42222222222222222</v>
      </c>
      <c r="AF8" s="47">
        <v>0.43333333333333335</v>
      </c>
      <c r="AG8" s="47">
        <v>0.44791666666666669</v>
      </c>
    </row>
    <row r="9" spans="1:33" x14ac:dyDescent="0.2">
      <c r="A9" s="42" t="s">
        <v>302</v>
      </c>
      <c r="B9" s="51">
        <v>0.47222222222222227</v>
      </c>
      <c r="C9" s="51">
        <v>0.45902777777777781</v>
      </c>
      <c r="D9" s="51">
        <v>0.44791666666666669</v>
      </c>
      <c r="E9" s="51">
        <v>0.4368055555555555</v>
      </c>
      <c r="F9" s="51">
        <v>0.49027777777777781</v>
      </c>
      <c r="G9" s="52">
        <v>0.47500000000000003</v>
      </c>
      <c r="H9" s="52">
        <v>0.45555555555555555</v>
      </c>
      <c r="I9" s="52">
        <v>0.42708333333333331</v>
      </c>
      <c r="J9" s="52">
        <v>0.49374999999999997</v>
      </c>
      <c r="K9" s="52">
        <v>0.48402777777777778</v>
      </c>
      <c r="L9" s="52">
        <v>0.47222222222222227</v>
      </c>
      <c r="M9" s="52">
        <v>0.4604166666666667</v>
      </c>
      <c r="N9" s="52">
        <v>0.47986111111111113</v>
      </c>
      <c r="O9" s="52">
        <v>0.4604166666666667</v>
      </c>
      <c r="P9" s="52">
        <v>0.46875</v>
      </c>
      <c r="Q9" s="52">
        <v>0.4236111111111111</v>
      </c>
      <c r="R9" s="52">
        <v>0.4993055555555555</v>
      </c>
      <c r="S9" s="52">
        <v>0.48888888888888887</v>
      </c>
      <c r="T9" s="52">
        <v>0.47916666666666669</v>
      </c>
      <c r="U9" s="52">
        <v>0.46527777777777773</v>
      </c>
      <c r="V9" s="52">
        <v>0.43611111111111112</v>
      </c>
      <c r="W9" s="52">
        <v>0.45833333333333331</v>
      </c>
      <c r="X9" s="52">
        <v>0.47500000000000003</v>
      </c>
      <c r="Y9" s="52">
        <v>0.49305555555555558</v>
      </c>
      <c r="Z9" s="52">
        <v>0.43402777777777773</v>
      </c>
      <c r="AA9" s="52">
        <v>0.44791666666666669</v>
      </c>
      <c r="AB9" s="52">
        <v>0.4604166666666667</v>
      </c>
      <c r="AC9" s="52">
        <v>0.48541666666666666</v>
      </c>
      <c r="AD9" s="52">
        <v>0.4145833333333333</v>
      </c>
      <c r="AE9" s="52">
        <v>0.4284722222222222</v>
      </c>
      <c r="AF9" s="52">
        <v>0.4375</v>
      </c>
      <c r="AG9" s="52">
        <v>0.45208333333333334</v>
      </c>
    </row>
    <row r="10" spans="1:33" x14ac:dyDescent="0.2">
      <c r="A10" s="40" t="s">
        <v>303</v>
      </c>
      <c r="B10" s="53">
        <v>5</v>
      </c>
      <c r="C10" s="53">
        <v>10</v>
      </c>
      <c r="D10" s="53">
        <v>10</v>
      </c>
      <c r="E10" s="53">
        <v>10</v>
      </c>
      <c r="F10" s="53">
        <v>10</v>
      </c>
      <c r="G10" s="53">
        <v>10</v>
      </c>
      <c r="H10" s="53">
        <v>10</v>
      </c>
      <c r="I10" s="53">
        <v>10</v>
      </c>
      <c r="J10" s="54">
        <v>10</v>
      </c>
      <c r="K10" s="54">
        <v>10</v>
      </c>
      <c r="L10" s="54">
        <v>10</v>
      </c>
      <c r="M10" s="54">
        <v>10</v>
      </c>
      <c r="N10" s="21">
        <v>10</v>
      </c>
      <c r="O10" s="21">
        <v>10.5</v>
      </c>
      <c r="P10" s="21">
        <v>10</v>
      </c>
      <c r="Q10" s="21">
        <v>10</v>
      </c>
      <c r="R10" s="21">
        <v>10</v>
      </c>
      <c r="S10" s="21">
        <v>10</v>
      </c>
      <c r="T10" s="21">
        <v>10</v>
      </c>
      <c r="U10" s="21">
        <v>10</v>
      </c>
      <c r="V10" s="21">
        <v>10</v>
      </c>
      <c r="W10" s="21">
        <v>10</v>
      </c>
      <c r="X10" s="21">
        <v>10</v>
      </c>
      <c r="Y10" s="21">
        <v>10.5</v>
      </c>
      <c r="Z10" s="21">
        <v>10</v>
      </c>
      <c r="AA10" s="21">
        <v>10</v>
      </c>
      <c r="AB10" s="21">
        <v>10.5</v>
      </c>
      <c r="AC10" s="21">
        <v>10</v>
      </c>
      <c r="AD10" s="21">
        <v>10</v>
      </c>
      <c r="AE10" s="21">
        <v>10</v>
      </c>
      <c r="AF10" s="21">
        <v>10</v>
      </c>
      <c r="AG10" s="21">
        <v>10</v>
      </c>
    </row>
    <row r="11" spans="1:33" x14ac:dyDescent="0.2">
      <c r="A11" s="42" t="s">
        <v>304</v>
      </c>
      <c r="B11" s="49" t="s">
        <v>298</v>
      </c>
      <c r="C11" s="55"/>
      <c r="D11" s="55"/>
      <c r="E11" s="55"/>
      <c r="F11" s="49"/>
      <c r="G11" s="50"/>
      <c r="H11" s="50"/>
      <c r="I11" s="50"/>
      <c r="J11" s="50"/>
      <c r="K11" s="50"/>
      <c r="L11" s="50"/>
      <c r="M11" s="50"/>
      <c r="N11" s="50"/>
      <c r="O11" s="50"/>
      <c r="P11" s="50"/>
      <c r="Q11" s="50"/>
      <c r="R11" s="50"/>
      <c r="S11" s="50"/>
      <c r="T11" s="50"/>
      <c r="U11" s="50"/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</row>
    <row r="12" spans="1:33" x14ac:dyDescent="0.2">
      <c r="A12" s="40" t="s">
        <v>305</v>
      </c>
      <c r="B12" s="41">
        <v>586243</v>
      </c>
      <c r="C12" s="53"/>
      <c r="D12" s="53"/>
      <c r="E12" s="53"/>
      <c r="F12" s="4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</row>
    <row r="13" spans="1:33" x14ac:dyDescent="0.2">
      <c r="A13" s="42" t="s">
        <v>306</v>
      </c>
      <c r="B13" s="51">
        <v>0.47291666666666665</v>
      </c>
      <c r="C13" s="55"/>
      <c r="D13" s="55"/>
      <c r="E13" s="55"/>
      <c r="F13" s="49"/>
      <c r="G13" s="50"/>
      <c r="H13" s="50"/>
      <c r="I13" s="50"/>
      <c r="J13" s="50"/>
      <c r="K13" s="50"/>
      <c r="L13" s="50"/>
      <c r="M13" s="50"/>
      <c r="N13" s="50"/>
      <c r="O13" s="50"/>
      <c r="P13" s="50"/>
      <c r="Q13" s="50"/>
      <c r="R13" s="50"/>
      <c r="S13" s="50"/>
      <c r="T13" s="50"/>
      <c r="U13" s="50"/>
      <c r="V13" s="50"/>
      <c r="W13" s="50"/>
      <c r="X13" s="50"/>
      <c r="Y13" s="50"/>
      <c r="Z13" s="50"/>
      <c r="AA13" s="50"/>
      <c r="AB13" s="50"/>
      <c r="AC13" s="50"/>
      <c r="AD13" s="50"/>
      <c r="AE13" s="50"/>
      <c r="AF13" s="50"/>
      <c r="AG13" s="50"/>
    </row>
    <row r="14" spans="1:33" x14ac:dyDescent="0.2">
      <c r="A14" s="40" t="s">
        <v>307</v>
      </c>
      <c r="B14" s="46">
        <v>0.48125000000000001</v>
      </c>
      <c r="C14" s="53"/>
      <c r="D14" s="53"/>
      <c r="E14" s="53"/>
      <c r="F14" s="41"/>
      <c r="G14" s="21"/>
      <c r="H14" s="21"/>
      <c r="I14" s="21"/>
      <c r="J14" s="21"/>
      <c r="K14" s="21"/>
      <c r="L14" s="21"/>
      <c r="M14" s="21"/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</row>
    <row r="15" spans="1:33" x14ac:dyDescent="0.2">
      <c r="A15" s="42" t="s">
        <v>308</v>
      </c>
      <c r="B15" s="55">
        <v>5</v>
      </c>
      <c r="C15" s="55"/>
      <c r="D15" s="55"/>
      <c r="E15" s="55"/>
      <c r="F15" s="49"/>
      <c r="G15" s="50"/>
      <c r="H15" s="50"/>
      <c r="I15" s="50"/>
      <c r="J15" s="50"/>
      <c r="K15" s="50"/>
      <c r="L15" s="50"/>
      <c r="M15" s="50"/>
      <c r="N15" s="50"/>
      <c r="O15" s="50"/>
      <c r="P15" s="50"/>
      <c r="Q15" s="50"/>
      <c r="R15" s="50"/>
      <c r="S15" s="50"/>
      <c r="T15" s="50"/>
      <c r="U15" s="50"/>
      <c r="V15" s="50"/>
      <c r="W15" s="50"/>
      <c r="X15" s="50"/>
      <c r="Y15" s="50"/>
      <c r="Z15" s="50"/>
      <c r="AA15" s="50"/>
      <c r="AB15" s="50"/>
      <c r="AC15" s="50"/>
      <c r="AD15" s="50"/>
      <c r="AE15" s="50"/>
      <c r="AF15" s="50"/>
      <c r="AG15" s="50"/>
    </row>
    <row r="16" spans="1:33" x14ac:dyDescent="0.2">
      <c r="A16" s="33" t="s">
        <v>309</v>
      </c>
      <c r="B16" s="53">
        <f>B10+B15</f>
        <v>10</v>
      </c>
      <c r="C16" s="53">
        <f t="shared" ref="C16:AG16" si="0">C10+C15</f>
        <v>10</v>
      </c>
      <c r="D16" s="53">
        <f t="shared" si="0"/>
        <v>10</v>
      </c>
      <c r="E16" s="53">
        <f t="shared" si="0"/>
        <v>10</v>
      </c>
      <c r="F16" s="53">
        <f t="shared" si="0"/>
        <v>10</v>
      </c>
      <c r="G16" s="53">
        <f t="shared" si="0"/>
        <v>10</v>
      </c>
      <c r="H16" s="53">
        <f t="shared" si="0"/>
        <v>10</v>
      </c>
      <c r="I16" s="53">
        <f t="shared" si="0"/>
        <v>10</v>
      </c>
      <c r="J16" s="53">
        <f t="shared" si="0"/>
        <v>10</v>
      </c>
      <c r="K16" s="53">
        <f t="shared" si="0"/>
        <v>10</v>
      </c>
      <c r="L16" s="53">
        <f t="shared" si="0"/>
        <v>10</v>
      </c>
      <c r="M16" s="53">
        <f t="shared" si="0"/>
        <v>10</v>
      </c>
      <c r="N16" s="53">
        <f t="shared" si="0"/>
        <v>10</v>
      </c>
      <c r="O16" s="53">
        <f t="shared" si="0"/>
        <v>10.5</v>
      </c>
      <c r="P16" s="53">
        <f t="shared" si="0"/>
        <v>10</v>
      </c>
      <c r="Q16" s="53">
        <f t="shared" si="0"/>
        <v>10</v>
      </c>
      <c r="R16" s="53">
        <f t="shared" si="0"/>
        <v>10</v>
      </c>
      <c r="S16" s="53">
        <f t="shared" si="0"/>
        <v>10</v>
      </c>
      <c r="T16" s="53">
        <f t="shared" si="0"/>
        <v>10</v>
      </c>
      <c r="U16" s="53">
        <f t="shared" si="0"/>
        <v>10</v>
      </c>
      <c r="V16" s="53">
        <f t="shared" si="0"/>
        <v>10</v>
      </c>
      <c r="W16" s="53">
        <f t="shared" si="0"/>
        <v>10</v>
      </c>
      <c r="X16" s="53">
        <f t="shared" si="0"/>
        <v>10</v>
      </c>
      <c r="Y16" s="53">
        <f t="shared" si="0"/>
        <v>10.5</v>
      </c>
      <c r="Z16" s="53">
        <f t="shared" si="0"/>
        <v>10</v>
      </c>
      <c r="AA16" s="53">
        <f t="shared" si="0"/>
        <v>10</v>
      </c>
      <c r="AB16" s="53">
        <f t="shared" si="0"/>
        <v>10.5</v>
      </c>
      <c r="AC16" s="53">
        <f t="shared" si="0"/>
        <v>10</v>
      </c>
      <c r="AD16" s="53">
        <f t="shared" si="0"/>
        <v>10</v>
      </c>
      <c r="AE16" s="53">
        <f t="shared" si="0"/>
        <v>10</v>
      </c>
      <c r="AF16" s="53">
        <f t="shared" si="0"/>
        <v>10</v>
      </c>
      <c r="AG16" s="53">
        <f t="shared" si="0"/>
        <v>10</v>
      </c>
    </row>
    <row r="17" spans="1:33" x14ac:dyDescent="0.2">
      <c r="A17" s="42" t="s">
        <v>310</v>
      </c>
      <c r="B17" s="55">
        <v>1</v>
      </c>
      <c r="C17" s="55">
        <v>1</v>
      </c>
      <c r="D17" s="55">
        <v>1</v>
      </c>
      <c r="E17" s="55">
        <v>1</v>
      </c>
      <c r="F17" s="49">
        <v>1</v>
      </c>
      <c r="G17" s="50">
        <v>1</v>
      </c>
      <c r="H17" s="50">
        <v>0.75</v>
      </c>
      <c r="I17" s="50">
        <v>1</v>
      </c>
      <c r="J17" s="50">
        <v>2</v>
      </c>
      <c r="K17" s="50">
        <v>1.5</v>
      </c>
      <c r="L17" s="50">
        <v>2</v>
      </c>
      <c r="M17" s="50">
        <v>2</v>
      </c>
      <c r="N17" s="50">
        <v>2</v>
      </c>
      <c r="O17" s="50">
        <v>2</v>
      </c>
      <c r="P17" s="50">
        <v>2</v>
      </c>
      <c r="Q17" s="50">
        <v>2</v>
      </c>
      <c r="R17" s="50">
        <v>1.75</v>
      </c>
      <c r="S17" s="50">
        <v>1.75</v>
      </c>
      <c r="T17" s="50">
        <v>1.75</v>
      </c>
      <c r="U17" s="50">
        <v>1.5</v>
      </c>
      <c r="V17" s="50">
        <v>2</v>
      </c>
      <c r="W17" s="50">
        <v>2</v>
      </c>
      <c r="X17" s="50">
        <v>2</v>
      </c>
      <c r="Y17" s="50">
        <v>2</v>
      </c>
      <c r="Z17" s="50">
        <v>2</v>
      </c>
      <c r="AA17" s="50">
        <v>2</v>
      </c>
      <c r="AB17" s="50">
        <v>2</v>
      </c>
      <c r="AC17" s="50">
        <v>2</v>
      </c>
      <c r="AD17" s="50">
        <v>2</v>
      </c>
      <c r="AE17" s="50">
        <v>1.75</v>
      </c>
      <c r="AF17" s="50">
        <v>2</v>
      </c>
      <c r="AG17" s="50">
        <v>2</v>
      </c>
    </row>
    <row r="18" spans="1:33" x14ac:dyDescent="0.2">
      <c r="A18" s="40" t="s">
        <v>311</v>
      </c>
      <c r="B18" s="53">
        <v>0.5</v>
      </c>
      <c r="C18" s="53">
        <v>1</v>
      </c>
      <c r="D18" s="53">
        <v>1</v>
      </c>
      <c r="E18" s="53">
        <v>0.5</v>
      </c>
      <c r="F18" s="41">
        <v>0.6</v>
      </c>
      <c r="G18" s="21">
        <v>0.75</v>
      </c>
      <c r="H18" s="21">
        <v>0.5</v>
      </c>
      <c r="I18" s="21">
        <v>0.75</v>
      </c>
      <c r="J18" s="21">
        <v>1.75</v>
      </c>
      <c r="K18" s="21">
        <v>2</v>
      </c>
      <c r="L18" s="21">
        <v>2</v>
      </c>
      <c r="M18" s="21">
        <v>2</v>
      </c>
      <c r="N18" s="21">
        <v>2</v>
      </c>
      <c r="O18" s="21">
        <v>1.5</v>
      </c>
      <c r="P18" s="21">
        <v>2</v>
      </c>
      <c r="Q18" s="21">
        <v>2</v>
      </c>
      <c r="R18" s="21">
        <v>1</v>
      </c>
      <c r="S18" s="21">
        <v>1.5</v>
      </c>
      <c r="T18" s="21">
        <v>1.75</v>
      </c>
      <c r="U18" s="21">
        <v>1.5</v>
      </c>
      <c r="V18" s="21">
        <v>1</v>
      </c>
      <c r="W18" s="21">
        <v>0.5</v>
      </c>
      <c r="X18" s="21">
        <v>0.75</v>
      </c>
      <c r="Y18" s="21">
        <v>1</v>
      </c>
      <c r="Z18" s="21">
        <v>2</v>
      </c>
      <c r="AA18" s="21">
        <v>2</v>
      </c>
      <c r="AB18" s="21">
        <v>2</v>
      </c>
      <c r="AC18" s="21">
        <v>2</v>
      </c>
      <c r="AD18" s="21">
        <v>1.5</v>
      </c>
      <c r="AE18" s="21">
        <v>1.75</v>
      </c>
      <c r="AF18" s="21">
        <v>2</v>
      </c>
      <c r="AG18" s="21">
        <v>2</v>
      </c>
    </row>
    <row r="19" spans="1:33" x14ac:dyDescent="0.2">
      <c r="A19" s="42" t="s">
        <v>312</v>
      </c>
      <c r="B19" s="49"/>
      <c r="C19" s="49">
        <v>1.5</v>
      </c>
      <c r="D19" s="49"/>
      <c r="E19" s="49"/>
      <c r="F19" s="49"/>
      <c r="G19" s="50">
        <v>3</v>
      </c>
      <c r="H19" s="50"/>
      <c r="I19" s="50"/>
      <c r="J19" s="50"/>
      <c r="K19" s="50">
        <v>3</v>
      </c>
      <c r="L19" s="50"/>
      <c r="M19" s="50"/>
      <c r="N19" s="50"/>
      <c r="O19" s="50">
        <v>3</v>
      </c>
      <c r="P19" s="50"/>
      <c r="Q19" s="50"/>
      <c r="R19" s="50"/>
      <c r="S19" s="50">
        <v>3</v>
      </c>
      <c r="T19" s="50"/>
      <c r="U19" s="50"/>
      <c r="V19" s="50"/>
      <c r="W19" s="50">
        <v>3</v>
      </c>
      <c r="X19" s="50"/>
      <c r="Y19" s="50"/>
      <c r="Z19" s="50"/>
      <c r="AA19" s="50">
        <v>2</v>
      </c>
      <c r="AB19" s="50"/>
      <c r="AC19" s="50"/>
      <c r="AD19" s="50"/>
      <c r="AE19" s="50">
        <v>2.7</v>
      </c>
      <c r="AF19" s="50"/>
      <c r="AG19" s="50"/>
    </row>
    <row r="20" spans="1:33" x14ac:dyDescent="0.2">
      <c r="A20" s="40" t="s">
        <v>313</v>
      </c>
      <c r="B20" s="41"/>
      <c r="C20" s="41">
        <v>6</v>
      </c>
      <c r="D20" s="41"/>
      <c r="E20" s="41"/>
      <c r="F20" s="41"/>
      <c r="G20" s="21">
        <v>6</v>
      </c>
      <c r="H20" s="21"/>
      <c r="I20" s="21"/>
      <c r="J20" s="21"/>
      <c r="K20" s="21">
        <v>6</v>
      </c>
      <c r="L20" s="21"/>
      <c r="M20" s="21"/>
      <c r="N20" s="21"/>
      <c r="O20" s="21">
        <v>6</v>
      </c>
      <c r="P20" s="21"/>
      <c r="Q20" s="21"/>
      <c r="R20" s="21"/>
      <c r="S20" s="21">
        <v>6</v>
      </c>
      <c r="T20" s="21"/>
      <c r="U20" s="21"/>
      <c r="V20" s="21"/>
      <c r="W20" s="21">
        <v>6</v>
      </c>
      <c r="X20" s="21"/>
      <c r="Y20" s="21"/>
      <c r="Z20" s="21"/>
      <c r="AA20" s="21">
        <v>6</v>
      </c>
      <c r="AB20" s="21"/>
      <c r="AC20" s="21"/>
      <c r="AD20" s="21"/>
      <c r="AE20" s="21">
        <v>5</v>
      </c>
      <c r="AF20" s="21"/>
      <c r="AG20" s="21"/>
    </row>
    <row r="21" spans="1:33" x14ac:dyDescent="0.2">
      <c r="A21" s="42" t="s">
        <v>314</v>
      </c>
      <c r="B21" s="49"/>
      <c r="C21" s="49"/>
      <c r="D21" s="49"/>
      <c r="E21" s="49"/>
      <c r="F21" s="49"/>
      <c r="G21" s="50"/>
      <c r="H21" s="50"/>
      <c r="I21" s="50"/>
      <c r="J21" s="50"/>
      <c r="K21" s="50"/>
      <c r="L21" s="50"/>
      <c r="M21" s="50"/>
      <c r="N21" s="50"/>
      <c r="O21" s="50"/>
      <c r="P21" s="50"/>
      <c r="Q21" s="50"/>
      <c r="R21" s="50"/>
      <c r="S21" s="50"/>
      <c r="T21" s="50"/>
      <c r="U21" s="50"/>
      <c r="V21" s="50"/>
      <c r="W21" s="50"/>
      <c r="X21" s="50"/>
      <c r="Y21" s="50"/>
      <c r="Z21" s="50"/>
      <c r="AA21" s="50"/>
      <c r="AB21" s="50"/>
      <c r="AC21" s="50"/>
      <c r="AD21" s="50"/>
      <c r="AE21" s="50"/>
      <c r="AF21" s="50"/>
      <c r="AG21" s="50"/>
    </row>
    <row r="22" spans="1:33" x14ac:dyDescent="0.2">
      <c r="A22" s="40" t="s">
        <v>315</v>
      </c>
      <c r="B22" s="41"/>
      <c r="C22" s="41"/>
      <c r="D22" s="53">
        <v>4</v>
      </c>
      <c r="E22" s="41"/>
      <c r="F22" s="41"/>
      <c r="G22" s="21"/>
      <c r="H22" s="54">
        <v>7</v>
      </c>
      <c r="I22" s="21"/>
      <c r="J22" s="21"/>
      <c r="K22" s="21"/>
      <c r="L22" s="21">
        <v>6</v>
      </c>
      <c r="M22" s="21"/>
      <c r="N22" s="21"/>
      <c r="O22" s="21"/>
      <c r="P22" s="21">
        <v>6</v>
      </c>
      <c r="Q22" s="21"/>
      <c r="R22" s="21"/>
      <c r="S22" s="21"/>
      <c r="T22" s="21">
        <v>6</v>
      </c>
      <c r="U22" s="21"/>
      <c r="V22" s="21"/>
      <c r="W22" s="21"/>
      <c r="X22" s="21">
        <v>6</v>
      </c>
      <c r="Y22" s="21"/>
      <c r="Z22" s="21"/>
      <c r="AA22" s="21"/>
      <c r="AB22" s="21">
        <v>4</v>
      </c>
      <c r="AC22" s="21"/>
      <c r="AD22" s="21"/>
      <c r="AE22" s="21"/>
      <c r="AF22" s="21">
        <v>5.2</v>
      </c>
      <c r="AG22" s="21"/>
    </row>
    <row r="23" spans="1:33" x14ac:dyDescent="0.2">
      <c r="A23" s="42" t="s">
        <v>316</v>
      </c>
      <c r="B23" s="49"/>
      <c r="C23" s="49"/>
      <c r="D23" s="49">
        <v>4</v>
      </c>
      <c r="E23" s="49"/>
      <c r="F23" s="49"/>
      <c r="G23" s="50"/>
      <c r="H23" s="50">
        <v>4</v>
      </c>
      <c r="I23" s="50"/>
      <c r="J23" s="50"/>
      <c r="K23" s="50"/>
      <c r="L23" s="50">
        <v>4</v>
      </c>
      <c r="M23" s="50"/>
      <c r="N23" s="50"/>
      <c r="O23" s="50"/>
      <c r="P23" s="50">
        <v>4</v>
      </c>
      <c r="Q23" s="50"/>
      <c r="R23" s="50"/>
      <c r="S23" s="50"/>
      <c r="T23" s="50">
        <v>4</v>
      </c>
      <c r="U23" s="50"/>
      <c r="V23" s="50"/>
      <c r="W23" s="50"/>
      <c r="X23" s="50">
        <v>4</v>
      </c>
      <c r="Y23" s="50"/>
      <c r="Z23" s="50"/>
      <c r="AA23" s="50"/>
      <c r="AB23" s="50">
        <v>4</v>
      </c>
      <c r="AC23" s="50"/>
      <c r="AD23" s="50"/>
      <c r="AE23" s="50"/>
      <c r="AF23" s="50">
        <v>3</v>
      </c>
      <c r="AG23" s="50"/>
    </row>
    <row r="24" spans="1:33" x14ac:dyDescent="0.2">
      <c r="A24" s="40" t="s">
        <v>317</v>
      </c>
      <c r="B24" s="41"/>
      <c r="C24" s="41"/>
      <c r="D24" s="41"/>
      <c r="E24" s="41"/>
      <c r="F24" s="4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</row>
    <row r="25" spans="1:33" x14ac:dyDescent="0.2">
      <c r="A25" s="42" t="s">
        <v>318</v>
      </c>
      <c r="B25" s="49">
        <v>66</v>
      </c>
      <c r="C25" s="49">
        <v>20</v>
      </c>
      <c r="D25" s="49">
        <v>72</v>
      </c>
      <c r="E25" s="49">
        <v>43</v>
      </c>
      <c r="F25" s="56">
        <v>105</v>
      </c>
      <c r="G25" s="57">
        <v>50</v>
      </c>
      <c r="H25" s="57">
        <v>45</v>
      </c>
      <c r="I25" s="57">
        <v>35</v>
      </c>
      <c r="J25" s="50">
        <v>90</v>
      </c>
      <c r="K25" s="50">
        <v>35</v>
      </c>
      <c r="L25" s="50">
        <v>35</v>
      </c>
      <c r="M25" s="50">
        <v>15</v>
      </c>
      <c r="N25" s="50">
        <v>4</v>
      </c>
      <c r="O25" s="50">
        <v>33</v>
      </c>
      <c r="P25" s="50">
        <v>13</v>
      </c>
      <c r="Q25" s="50">
        <v>0.3</v>
      </c>
      <c r="R25" s="50">
        <v>200</v>
      </c>
      <c r="S25" s="50">
        <v>25</v>
      </c>
      <c r="T25" s="50">
        <v>40</v>
      </c>
      <c r="U25" s="50">
        <v>25</v>
      </c>
      <c r="V25" s="50">
        <v>40</v>
      </c>
      <c r="W25" s="50">
        <v>130</v>
      </c>
      <c r="X25" s="50">
        <v>60</v>
      </c>
      <c r="Y25" s="50">
        <v>19.047999999999998</v>
      </c>
      <c r="Z25" s="50">
        <v>115</v>
      </c>
      <c r="AA25" s="50">
        <v>15</v>
      </c>
      <c r="AB25" s="50">
        <v>42.856999999999999</v>
      </c>
      <c r="AC25" s="50">
        <v>25</v>
      </c>
      <c r="AD25" s="50">
        <v>95</v>
      </c>
      <c r="AE25" s="50">
        <v>10</v>
      </c>
      <c r="AF25" s="50">
        <v>25</v>
      </c>
      <c r="AG25" s="50">
        <v>15</v>
      </c>
    </row>
    <row r="26" spans="1:33" x14ac:dyDescent="0.2">
      <c r="A26" s="33" t="s">
        <v>319</v>
      </c>
      <c r="B26" s="41">
        <v>26</v>
      </c>
      <c r="C26" s="41">
        <v>13</v>
      </c>
      <c r="D26" s="41">
        <v>27</v>
      </c>
      <c r="E26" s="41">
        <v>26</v>
      </c>
      <c r="F26" s="58">
        <v>40</v>
      </c>
      <c r="G26" s="59">
        <v>30</v>
      </c>
      <c r="H26" s="59">
        <v>15</v>
      </c>
      <c r="I26" s="59">
        <v>10</v>
      </c>
      <c r="J26" s="21">
        <v>25</v>
      </c>
      <c r="K26" s="21">
        <v>15</v>
      </c>
      <c r="L26" s="21">
        <v>35</v>
      </c>
      <c r="M26" s="21">
        <v>15</v>
      </c>
      <c r="N26" s="21">
        <v>1</v>
      </c>
      <c r="O26" s="21">
        <v>3</v>
      </c>
      <c r="P26" s="21">
        <v>3</v>
      </c>
      <c r="Q26" s="60">
        <v>0.3</v>
      </c>
      <c r="R26" s="21">
        <v>30</v>
      </c>
      <c r="S26" s="21">
        <v>5</v>
      </c>
      <c r="T26" s="21">
        <v>15</v>
      </c>
      <c r="U26" s="21">
        <v>5</v>
      </c>
      <c r="V26" s="21">
        <v>10</v>
      </c>
      <c r="W26" s="21">
        <v>5</v>
      </c>
      <c r="X26" s="21">
        <v>5</v>
      </c>
      <c r="Y26" s="21">
        <v>4.7619999999999996</v>
      </c>
      <c r="Z26" s="21">
        <v>25</v>
      </c>
      <c r="AA26" s="21">
        <v>20</v>
      </c>
      <c r="AB26" s="21">
        <v>14.286</v>
      </c>
      <c r="AC26" s="21">
        <v>10</v>
      </c>
      <c r="AD26" s="21">
        <v>10</v>
      </c>
      <c r="AE26" s="21">
        <v>5</v>
      </c>
      <c r="AF26" s="21">
        <v>5</v>
      </c>
      <c r="AG26" s="21">
        <v>5</v>
      </c>
    </row>
    <row r="29" spans="1:33" x14ac:dyDescent="0.2">
      <c r="A29" s="70" t="s">
        <v>322</v>
      </c>
      <c r="B29" s="70"/>
      <c r="C29" s="70"/>
      <c r="D29" s="70"/>
      <c r="E29" s="70"/>
    </row>
    <row r="30" spans="1:33" x14ac:dyDescent="0.2">
      <c r="A30" s="36"/>
      <c r="B30" s="36" t="s">
        <v>284</v>
      </c>
      <c r="C30" s="36" t="s">
        <v>320</v>
      </c>
      <c r="D30" s="36" t="s">
        <v>321</v>
      </c>
      <c r="E30" s="36" t="s">
        <v>29</v>
      </c>
    </row>
    <row r="31" spans="1:33" x14ac:dyDescent="0.2">
      <c r="A31" s="3" t="s">
        <v>323</v>
      </c>
      <c r="B31" s="61">
        <f>AVERAGEIF($B$1:$AG$1,"TBF-I (FPS)",B25:AG25)*100</f>
        <v>8928.5714285714294</v>
      </c>
      <c r="C31" s="61">
        <f>AVERAGEIF($B$1:$AG$1,"TBF-E (sand filters)",B25:AG25)*100</f>
        <v>3975</v>
      </c>
      <c r="D31" s="61">
        <f>AVERAGEIF($B$1:$AG$1,"SMF-E (fuzzy filter #2)",B25:AG25)*100</f>
        <v>4160.7124999999996</v>
      </c>
      <c r="E31" s="61">
        <f>AVERAGEIF($B$1:$AG$1,"Final (Chlorine Contact Effluent)",B25:AG25)*100</f>
        <v>2216.85</v>
      </c>
    </row>
    <row r="32" spans="1:33" x14ac:dyDescent="0.2">
      <c r="A32" s="3" t="s">
        <v>324</v>
      </c>
      <c r="B32" s="61">
        <f>AVERAGEIF($B$1:$AG$1,"TBF-I (FPS)",B26:AG26)*100</f>
        <v>2028.5714285714284</v>
      </c>
      <c r="C32" s="61">
        <f>AVERAGEIF($B$1:$AG$1,"TBF-E (sand filters)",B26:AG26)*100</f>
        <v>1200</v>
      </c>
      <c r="D32" s="61">
        <f>AVERAGEIF($B$1:$AG$1,"SMF-E (fuzzy filter #2)",B26:AG26)*100</f>
        <v>1491.075</v>
      </c>
      <c r="E32" s="61">
        <f>AVERAGEIF($B$1:$AG$1,"Final (Chlorine Contact Effluent)",B26:AG26)*100</f>
        <v>950.77499999999998</v>
      </c>
    </row>
  </sheetData>
  <mergeCells count="1">
    <mergeCell ref="A29:E2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V395"/>
  <sheetViews>
    <sheetView zoomScale="71" zoomScaleNormal="40" workbookViewId="0">
      <pane ySplit="1" topLeftCell="A2" activePane="bottomLeft" state="frozen"/>
      <selection pane="bottomLeft" activeCell="A2" sqref="A2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3.7109375" style="10" bestFit="1" customWidth="1"/>
    <col min="6" max="6" width="14.85546875" style="10" bestFit="1" customWidth="1"/>
    <col min="7" max="7" width="16" style="10" bestFit="1" customWidth="1"/>
    <col min="8" max="8" width="13.855468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17" width="9.140625" style="10"/>
    <col min="18" max="18" width="9.28515625" style="10" bestFit="1" customWidth="1"/>
    <col min="19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x14ac:dyDescent="0.2">
      <c r="A2" s="10">
        <v>3885016</v>
      </c>
      <c r="B2" s="10" t="s">
        <v>16</v>
      </c>
      <c r="C2" s="10" t="s">
        <v>17</v>
      </c>
      <c r="D2" s="16">
        <v>43165.373611111114</v>
      </c>
      <c r="E2" s="16">
        <v>43166.385416666664</v>
      </c>
      <c r="F2" s="16">
        <v>43169.333333333336</v>
      </c>
      <c r="G2" s="16">
        <v>43173.449305555558</v>
      </c>
      <c r="H2" s="10" t="s">
        <v>18</v>
      </c>
      <c r="I2" s="10" t="s">
        <v>19</v>
      </c>
      <c r="J2" s="10" t="s">
        <v>20</v>
      </c>
      <c r="K2" s="10" t="s">
        <v>21</v>
      </c>
      <c r="L2" s="10" t="s">
        <v>22</v>
      </c>
      <c r="M2" s="10">
        <f>3.1*100</f>
        <v>310</v>
      </c>
      <c r="N2" s="10" t="s">
        <v>27</v>
      </c>
      <c r="O2" s="10">
        <v>0.1</v>
      </c>
      <c r="P2" s="10">
        <v>0.1</v>
      </c>
      <c r="AG2" s="95" t="s">
        <v>242</v>
      </c>
      <c r="AH2" s="96"/>
      <c r="AI2" s="96"/>
      <c r="AJ2" s="96"/>
      <c r="AK2" s="96"/>
      <c r="AL2" s="96"/>
      <c r="AM2" s="97"/>
      <c r="AP2" s="30" t="s">
        <v>226</v>
      </c>
      <c r="AQ2" s="88"/>
      <c r="AR2" s="89"/>
      <c r="AS2" s="89"/>
      <c r="AT2" s="89"/>
      <c r="AU2" s="89"/>
      <c r="AV2" s="90"/>
    </row>
    <row r="3" spans="1:48" x14ac:dyDescent="0.2">
      <c r="A3" s="10">
        <v>3885016</v>
      </c>
      <c r="B3" s="10" t="s">
        <v>16</v>
      </c>
      <c r="C3" s="10" t="s">
        <v>17</v>
      </c>
      <c r="D3" s="16">
        <v>43165.373611111114</v>
      </c>
      <c r="E3" s="16">
        <v>43166.385416666664</v>
      </c>
      <c r="F3" s="16">
        <v>43169.333333333336</v>
      </c>
      <c r="G3" s="16">
        <v>43173.449305555558</v>
      </c>
      <c r="H3" s="10" t="s">
        <v>18</v>
      </c>
      <c r="I3" s="10" t="s">
        <v>23</v>
      </c>
      <c r="J3" s="10" t="s">
        <v>20</v>
      </c>
      <c r="K3" s="10" t="s">
        <v>21</v>
      </c>
      <c r="L3" s="10" t="s">
        <v>22</v>
      </c>
      <c r="M3" s="10">
        <f>42.6*100</f>
        <v>4260</v>
      </c>
      <c r="N3" s="10" t="s">
        <v>28</v>
      </c>
      <c r="O3" s="10">
        <v>0.1</v>
      </c>
      <c r="P3" s="10">
        <v>0.1</v>
      </c>
      <c r="AG3" s="4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30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x14ac:dyDescent="0.2">
      <c r="A4" s="10">
        <v>3885017</v>
      </c>
      <c r="B4" s="10" t="s">
        <v>24</v>
      </c>
      <c r="C4" s="10" t="s">
        <v>17</v>
      </c>
      <c r="D4" s="16">
        <v>43165.370833333334</v>
      </c>
      <c r="E4" s="16">
        <v>43166.385416666664</v>
      </c>
      <c r="F4" s="16">
        <v>43169.333333333336</v>
      </c>
      <c r="G4" s="16">
        <v>43173.463888888888</v>
      </c>
      <c r="H4" s="10">
        <v>1623</v>
      </c>
      <c r="I4" s="10" t="s">
        <v>19</v>
      </c>
      <c r="J4" s="10" t="s">
        <v>20</v>
      </c>
      <c r="K4" s="10" t="s">
        <v>25</v>
      </c>
      <c r="L4" s="10" t="s">
        <v>26</v>
      </c>
      <c r="M4" s="10">
        <v>10</v>
      </c>
      <c r="N4" s="10" t="s">
        <v>27</v>
      </c>
      <c r="O4" s="10">
        <v>10</v>
      </c>
      <c r="P4" s="10">
        <v>10</v>
      </c>
      <c r="AG4" s="11" t="s">
        <v>19</v>
      </c>
      <c r="AH4" s="93">
        <f>IF((M2-M4)/M2*100&lt;0,"NR",((M2-M4)/M2*100))</f>
        <v>96.774193548387103</v>
      </c>
      <c r="AI4" s="93"/>
      <c r="AJ4" s="93" t="str">
        <f>IF(((M4)-(M6))/(M2)*100&lt;0,"NR",((M4)-(M6))/(M2)*100)</f>
        <v>NR</v>
      </c>
      <c r="AK4" s="93"/>
      <c r="AL4" s="93">
        <f>IF(((M2)-(M6))/(M2)*100&lt;0,"NR",((M2)-(M6))/(M2)*100)</f>
        <v>64.516129032258064</v>
      </c>
      <c r="AM4" s="93"/>
      <c r="AP4" s="11" t="s">
        <v>227</v>
      </c>
      <c r="AQ4" s="12"/>
      <c r="AR4" s="12"/>
      <c r="AS4" s="12"/>
      <c r="AT4" s="12"/>
      <c r="AU4" s="12"/>
      <c r="AV4" s="12"/>
    </row>
    <row r="5" spans="1:48" x14ac:dyDescent="0.2">
      <c r="A5" s="10">
        <v>3885017</v>
      </c>
      <c r="B5" s="10" t="s">
        <v>24</v>
      </c>
      <c r="C5" s="10" t="s">
        <v>17</v>
      </c>
      <c r="D5" s="16">
        <v>43165.370833333334</v>
      </c>
      <c r="E5" s="16">
        <v>43166.385416666664</v>
      </c>
      <c r="F5" s="16">
        <v>43169.333333333336</v>
      </c>
      <c r="G5" s="16">
        <v>43173.463888888888</v>
      </c>
      <c r="H5" s="10">
        <v>1623</v>
      </c>
      <c r="I5" s="10" t="s">
        <v>23</v>
      </c>
      <c r="J5" s="10" t="s">
        <v>20</v>
      </c>
      <c r="K5" s="10" t="s">
        <v>25</v>
      </c>
      <c r="L5" s="10" t="s">
        <v>26</v>
      </c>
      <c r="M5" s="10">
        <v>10</v>
      </c>
      <c r="N5" s="10" t="s">
        <v>28</v>
      </c>
      <c r="O5" s="10">
        <v>10</v>
      </c>
      <c r="P5" s="10">
        <v>10</v>
      </c>
      <c r="AG5" s="17" t="s">
        <v>23</v>
      </c>
      <c r="AH5" s="93">
        <f>IF((M3-M5)/M3*100&lt;0,"NR",((M3-M5)/M3*100))</f>
        <v>99.765258215962433</v>
      </c>
      <c r="AI5" s="93"/>
      <c r="AJ5" s="93">
        <f>IF(((M5)-(M7))/(M3)*100&lt;0,"NR",((M5)-(M7))/(M3)*100)</f>
        <v>0</v>
      </c>
      <c r="AK5" s="93"/>
      <c r="AL5" s="93">
        <f>IF(((M3)-(M7))/(M3)*100&lt;0,"NR",((M3)-(M7))/(M3)*100)</f>
        <v>99.765258215962433</v>
      </c>
      <c r="AM5" s="93"/>
      <c r="AP5" s="3" t="s">
        <v>19</v>
      </c>
      <c r="AQ5" s="13">
        <f>IF(ISBLANK(M2)=TRUE,"NO DATA",M2)</f>
        <v>310</v>
      </c>
      <c r="AR5" s="13" t="s">
        <v>27</v>
      </c>
      <c r="AS5" s="13">
        <f>IF(ISBLANK(M4)=TRUE,"NO DATA",M4)</f>
        <v>10</v>
      </c>
      <c r="AT5" s="13" t="s">
        <v>27</v>
      </c>
      <c r="AU5" s="13">
        <f>IF(ISBLANK(M6)=TRUE,"NO DATA",M6)</f>
        <v>110</v>
      </c>
      <c r="AV5" s="13" t="s">
        <v>27</v>
      </c>
    </row>
    <row r="6" spans="1:48" x14ac:dyDescent="0.2">
      <c r="A6" s="10">
        <v>3885018</v>
      </c>
      <c r="B6" s="10" t="s">
        <v>29</v>
      </c>
      <c r="C6" s="10" t="s">
        <v>17</v>
      </c>
      <c r="D6" s="16">
        <v>43165.375694444447</v>
      </c>
      <c r="E6" s="16">
        <v>43166.385416666664</v>
      </c>
      <c r="F6" s="16">
        <v>43169.333333333336</v>
      </c>
      <c r="G6" s="16">
        <v>43173.490277777775</v>
      </c>
      <c r="H6" s="10">
        <v>1623</v>
      </c>
      <c r="I6" s="10" t="s">
        <v>19</v>
      </c>
      <c r="J6" s="10" t="s">
        <v>20</v>
      </c>
      <c r="K6" s="10" t="s">
        <v>25</v>
      </c>
      <c r="L6" s="10" t="s">
        <v>22</v>
      </c>
      <c r="M6" s="10">
        <v>110</v>
      </c>
      <c r="N6" s="10" t="s">
        <v>27</v>
      </c>
      <c r="O6" s="10">
        <v>10</v>
      </c>
      <c r="P6" s="10">
        <v>10</v>
      </c>
      <c r="AP6" s="3" t="s">
        <v>23</v>
      </c>
      <c r="AQ6" s="13">
        <f>IF(ISBLANK(M3)=TRUE,"NO DATA",M3)</f>
        <v>4260</v>
      </c>
      <c r="AR6" s="13" t="s">
        <v>28</v>
      </c>
      <c r="AS6" s="13">
        <f>IF(ISBLANK(M5)=TRUE,"NO DATA",M5)</f>
        <v>10</v>
      </c>
      <c r="AT6" s="13" t="s">
        <v>28</v>
      </c>
      <c r="AU6" s="13">
        <f>IF(ISBLANK(M7)=TRUE,"NO DATA",M7)</f>
        <v>10</v>
      </c>
      <c r="AV6" s="13" t="s">
        <v>28</v>
      </c>
    </row>
    <row r="7" spans="1:48" x14ac:dyDescent="0.2">
      <c r="A7" s="10">
        <v>3885018</v>
      </c>
      <c r="B7" s="10" t="s">
        <v>29</v>
      </c>
      <c r="C7" s="10" t="s">
        <v>17</v>
      </c>
      <c r="D7" s="16">
        <v>43165.375694444447</v>
      </c>
      <c r="E7" s="16">
        <v>43166.385416666664</v>
      </c>
      <c r="F7" s="16">
        <v>43169.333333333336</v>
      </c>
      <c r="G7" s="16">
        <v>43173.490277777775</v>
      </c>
      <c r="H7" s="10">
        <v>1623</v>
      </c>
      <c r="I7" s="10" t="s">
        <v>23</v>
      </c>
      <c r="J7" s="10" t="s">
        <v>20</v>
      </c>
      <c r="K7" s="10" t="s">
        <v>25</v>
      </c>
      <c r="L7" s="10" t="s">
        <v>22</v>
      </c>
      <c r="M7" s="10">
        <v>10</v>
      </c>
      <c r="N7" s="10" t="s">
        <v>28</v>
      </c>
      <c r="O7" s="10">
        <v>10</v>
      </c>
      <c r="P7" s="10">
        <v>10</v>
      </c>
      <c r="AP7" s="11" t="s">
        <v>228</v>
      </c>
      <c r="AQ7" s="11"/>
      <c r="AR7" s="11"/>
      <c r="AS7" s="11"/>
      <c r="AT7" s="11"/>
      <c r="AU7" s="11"/>
      <c r="AV7" s="11"/>
    </row>
    <row r="8" spans="1:48" x14ac:dyDescent="0.2">
      <c r="A8" s="10">
        <v>3885586</v>
      </c>
      <c r="B8" s="10" t="s">
        <v>29</v>
      </c>
      <c r="C8" s="10" t="s">
        <v>17</v>
      </c>
      <c r="D8" s="16">
        <v>43165.375694444447</v>
      </c>
      <c r="E8" s="16">
        <v>43166.385416666664</v>
      </c>
      <c r="G8" s="16">
        <v>43173.95416666667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2300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68</v>
      </c>
      <c r="AR8" s="13" t="s">
        <v>33</v>
      </c>
      <c r="AS8" s="13">
        <f>IF(ISBLANK(M164)=TRUE,"NO DATA",M164)</f>
        <v>67</v>
      </c>
      <c r="AT8" s="13" t="s">
        <v>33</v>
      </c>
      <c r="AU8" s="13">
        <f>IF(ISBLANK(M67)=TRUE,"NO DATA",M67)</f>
        <v>110</v>
      </c>
      <c r="AV8" s="13" t="s">
        <v>33</v>
      </c>
    </row>
    <row r="9" spans="1:48" x14ac:dyDescent="0.2">
      <c r="A9" s="10">
        <v>3885586</v>
      </c>
      <c r="B9" s="10" t="s">
        <v>29</v>
      </c>
      <c r="C9" s="10" t="s">
        <v>17</v>
      </c>
      <c r="D9" s="16">
        <v>43165.375694444447</v>
      </c>
      <c r="E9" s="16">
        <v>43166.385416666664</v>
      </c>
      <c r="G9" s="16">
        <v>43173.95416666667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22</v>
      </c>
      <c r="M9" s="10">
        <v>100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45</v>
      </c>
      <c r="AR9" s="13" t="s">
        <v>33</v>
      </c>
      <c r="AS9" s="13">
        <f>IF(ISBLANK(M139)=TRUE,"NO DATA",M139)</f>
        <v>98</v>
      </c>
      <c r="AT9" s="13" t="s">
        <v>33</v>
      </c>
      <c r="AU9" s="13">
        <f>IF(ISBLANK(M42)=TRUE,"NO DATA",M42)</f>
        <v>34</v>
      </c>
      <c r="AV9" s="13" t="s">
        <v>33</v>
      </c>
    </row>
    <row r="10" spans="1:48" x14ac:dyDescent="0.2">
      <c r="A10" s="10">
        <v>3885586</v>
      </c>
      <c r="B10" s="10" t="s">
        <v>29</v>
      </c>
      <c r="C10" s="10" t="s">
        <v>17</v>
      </c>
      <c r="D10" s="16">
        <v>43165.375694444447</v>
      </c>
      <c r="E10" s="16">
        <v>43166.385416666664</v>
      </c>
      <c r="G10" s="16">
        <v>43173.95416666667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22</v>
      </c>
      <c r="M10" s="10">
        <v>27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1200</v>
      </c>
      <c r="AR10" s="13" t="s">
        <v>33</v>
      </c>
      <c r="AS10" s="13">
        <f>IF(ISBLANK(M189)=TRUE,"NO DATA",M189)</f>
        <v>1900</v>
      </c>
      <c r="AT10" s="13" t="s">
        <v>33</v>
      </c>
      <c r="AU10" s="13">
        <f>IF(ISBLANK(M92)=TRUE,"NO DATA",M92)</f>
        <v>1900</v>
      </c>
      <c r="AV10" s="13" t="s">
        <v>33</v>
      </c>
    </row>
    <row r="11" spans="1:48" x14ac:dyDescent="0.2">
      <c r="A11" s="10">
        <v>3885586</v>
      </c>
      <c r="B11" s="10" t="s">
        <v>29</v>
      </c>
      <c r="C11" s="10" t="s">
        <v>17</v>
      </c>
      <c r="D11" s="16">
        <v>43165.375694444447</v>
      </c>
      <c r="E11" s="16">
        <v>43166.385416666664</v>
      </c>
      <c r="G11" s="16">
        <v>43173.95416666667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830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3885586</v>
      </c>
      <c r="B12" s="10" t="s">
        <v>29</v>
      </c>
      <c r="C12" s="10" t="s">
        <v>17</v>
      </c>
      <c r="D12" s="16">
        <v>43165.375694444447</v>
      </c>
      <c r="E12" s="16">
        <v>43166.385416666664</v>
      </c>
      <c r="G12" s="16">
        <v>43173.95416666667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22</v>
      </c>
      <c r="M12" s="10">
        <v>16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3000</v>
      </c>
      <c r="AR12" s="13" t="s">
        <v>33</v>
      </c>
      <c r="AS12" s="13">
        <f>IF(ISBLANK(M199)=TRUE,"NO DATA",M199)</f>
        <v>140</v>
      </c>
      <c r="AT12" s="13" t="s">
        <v>33</v>
      </c>
      <c r="AU12" s="13">
        <f>IF(ISBLANK(M102)=TRUE,"NO DATA",M102)</f>
        <v>200</v>
      </c>
      <c r="AV12" s="13" t="s">
        <v>33</v>
      </c>
    </row>
    <row r="13" spans="1:48" x14ac:dyDescent="0.2">
      <c r="A13" s="10">
        <v>3885586</v>
      </c>
      <c r="B13" s="10" t="s">
        <v>29</v>
      </c>
      <c r="C13" s="10" t="s">
        <v>17</v>
      </c>
      <c r="D13" s="16">
        <v>43165.375694444447</v>
      </c>
      <c r="E13" s="16">
        <v>43166.385416666664</v>
      </c>
      <c r="G13" s="16">
        <v>43173.95416666667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1600</v>
      </c>
      <c r="AR13" s="13" t="s">
        <v>33</v>
      </c>
      <c r="AS13" s="13">
        <f>IF(ISBLANK(M200)=TRUE,"NO DATA",M200)</f>
        <v>590</v>
      </c>
      <c r="AT13" s="13" t="s">
        <v>33</v>
      </c>
      <c r="AU13" s="13">
        <f>IF(ISBLANK(M103)=TRUE,"NO DATA",M103)</f>
        <v>940</v>
      </c>
      <c r="AV13" s="13" t="s">
        <v>33</v>
      </c>
    </row>
    <row r="14" spans="1:48" x14ac:dyDescent="0.2">
      <c r="A14" s="10">
        <v>3885586</v>
      </c>
      <c r="B14" s="10" t="s">
        <v>29</v>
      </c>
      <c r="C14" s="10" t="s">
        <v>17</v>
      </c>
      <c r="D14" s="16">
        <v>43165.375694444447</v>
      </c>
      <c r="E14" s="16">
        <v>43166.385416666664</v>
      </c>
      <c r="G14" s="16">
        <v>43173.95416666667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1100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270</v>
      </c>
      <c r="AR14" s="13" t="s">
        <v>33</v>
      </c>
      <c r="AS14" s="13">
        <f>IF(ISBLANK(M122)=TRUE,"NO DATA",M122)</f>
        <v>230</v>
      </c>
      <c r="AT14" s="13" t="s">
        <v>33</v>
      </c>
      <c r="AU14" s="13">
        <f>IF(ISBLANK(M25)=TRUE,"NO DATA",M25)</f>
        <v>200</v>
      </c>
      <c r="AV14" s="13" t="s">
        <v>33</v>
      </c>
    </row>
    <row r="15" spans="1:48" x14ac:dyDescent="0.2">
      <c r="A15" s="10">
        <v>3885586</v>
      </c>
      <c r="B15" s="10" t="s">
        <v>29</v>
      </c>
      <c r="C15" s="10" t="s">
        <v>17</v>
      </c>
      <c r="D15" s="16">
        <v>43165.375694444447</v>
      </c>
      <c r="E15" s="16">
        <v>43166.385416666664</v>
      </c>
      <c r="G15" s="16">
        <v>43173.95416666667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84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3885586</v>
      </c>
      <c r="B16" s="10" t="s">
        <v>29</v>
      </c>
      <c r="C16" s="10" t="s">
        <v>17</v>
      </c>
      <c r="D16" s="16">
        <v>43165.375694444447</v>
      </c>
      <c r="E16" s="16">
        <v>43166.385416666664</v>
      </c>
      <c r="G16" s="16">
        <v>43173.95416666667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3885586</v>
      </c>
      <c r="B17" s="10" t="s">
        <v>29</v>
      </c>
      <c r="C17" s="10" t="s">
        <v>17</v>
      </c>
      <c r="D17" s="16">
        <v>43165.375694444447</v>
      </c>
      <c r="E17" s="16">
        <v>43166.385416666664</v>
      </c>
      <c r="G17" s="16">
        <v>43173.95416666667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1800</v>
      </c>
      <c r="AR17" s="13" t="s">
        <v>33</v>
      </c>
      <c r="AS17" s="13">
        <f>IF(ISBLANK(M151)=TRUE,"NO DATA",M151)</f>
        <v>1700</v>
      </c>
      <c r="AT17" s="13" t="s">
        <v>33</v>
      </c>
      <c r="AU17" s="13">
        <f>IF(ISBLANK(M54)=TRUE,"NO DATA",M54)</f>
        <v>1600</v>
      </c>
      <c r="AV17" s="13" t="s">
        <v>33</v>
      </c>
    </row>
    <row r="18" spans="1:48" x14ac:dyDescent="0.2">
      <c r="A18" s="10">
        <v>3885586</v>
      </c>
      <c r="B18" s="10" t="s">
        <v>29</v>
      </c>
      <c r="C18" s="10" t="s">
        <v>17</v>
      </c>
      <c r="D18" s="16">
        <v>43165.375694444447</v>
      </c>
      <c r="E18" s="16">
        <v>43166.385416666664</v>
      </c>
      <c r="G18" s="16">
        <v>43173.95416666667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390</v>
      </c>
      <c r="AR18" s="13" t="s">
        <v>33</v>
      </c>
      <c r="AS18" s="13">
        <f>IF(ISBLANK(M152)=TRUE,"NO DATA",M152)</f>
        <v>10</v>
      </c>
      <c r="AT18" s="13" t="s">
        <v>33</v>
      </c>
      <c r="AU18" s="13">
        <f>IF(ISBLANK(M55)=TRUE,"NO DATA",M55)</f>
        <v>10</v>
      </c>
      <c r="AV18" s="13" t="s">
        <v>33</v>
      </c>
    </row>
    <row r="19" spans="1:48" x14ac:dyDescent="0.2">
      <c r="A19" s="10">
        <v>3885586</v>
      </c>
      <c r="B19" s="10" t="s">
        <v>29</v>
      </c>
      <c r="C19" s="10" t="s">
        <v>17</v>
      </c>
      <c r="D19" s="16">
        <v>43165.375694444447</v>
      </c>
      <c r="E19" s="16">
        <v>43166.385416666664</v>
      </c>
      <c r="G19" s="16">
        <v>43173.95416666667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130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3885586</v>
      </c>
      <c r="B20" s="10" t="s">
        <v>29</v>
      </c>
      <c r="C20" s="10" t="s">
        <v>17</v>
      </c>
      <c r="D20" s="16">
        <v>43165.375694444447</v>
      </c>
      <c r="E20" s="16">
        <v>43166.385416666664</v>
      </c>
      <c r="G20" s="16">
        <v>43173.95416666667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110</v>
      </c>
      <c r="AR20" s="13" t="s">
        <v>33</v>
      </c>
      <c r="AS20" s="13">
        <f>IF(ISBLANK(M106)=TRUE,"NO DATA",M106)</f>
        <v>110</v>
      </c>
      <c r="AT20" s="13" t="s">
        <v>33</v>
      </c>
      <c r="AU20" s="13">
        <f>IF(ISBLANK(M9)=TRUE,"NO DATA",M9)</f>
        <v>100</v>
      </c>
      <c r="AV20" s="13" t="s">
        <v>33</v>
      </c>
    </row>
    <row r="21" spans="1:48" x14ac:dyDescent="0.2">
      <c r="A21" s="10">
        <v>3885586</v>
      </c>
      <c r="B21" s="10" t="s">
        <v>29</v>
      </c>
      <c r="C21" s="10" t="s">
        <v>17</v>
      </c>
      <c r="D21" s="16">
        <v>43165.375694444447</v>
      </c>
      <c r="E21" s="16">
        <v>43166.385416666664</v>
      </c>
      <c r="G21" s="16">
        <v>43173.95416666667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100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200</v>
      </c>
      <c r="AR21" s="13" t="s">
        <v>33</v>
      </c>
      <c r="AS21" s="13">
        <f>IF(ISBLANK(M116)=TRUE,"NO DATA",M116)</f>
        <v>160</v>
      </c>
      <c r="AT21" s="13" t="s">
        <v>33</v>
      </c>
      <c r="AU21" s="13">
        <f>IF(ISBLANK(M19)=TRUE,"NO DATA",M19)</f>
        <v>130</v>
      </c>
      <c r="AV21" s="13" t="s">
        <v>33</v>
      </c>
    </row>
    <row r="22" spans="1:48" x14ac:dyDescent="0.2">
      <c r="A22" s="10">
        <v>3885586</v>
      </c>
      <c r="B22" s="10" t="s">
        <v>29</v>
      </c>
      <c r="C22" s="10" t="s">
        <v>17</v>
      </c>
      <c r="D22" s="16">
        <v>43165.375694444447</v>
      </c>
      <c r="E22" s="16">
        <v>43166.385416666664</v>
      </c>
      <c r="G22" s="16">
        <v>43173.95416666667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870</v>
      </c>
      <c r="AR22" s="13" t="s">
        <v>33</v>
      </c>
      <c r="AS22" s="13">
        <f>IF(ISBLANK(M197)=TRUE,"NO DATA",M197)</f>
        <v>860</v>
      </c>
      <c r="AT22" s="13" t="s">
        <v>33</v>
      </c>
      <c r="AU22" s="13">
        <f>IF(ISBLANK(M100)=TRUE,"NO DATA",M100)</f>
        <v>720</v>
      </c>
      <c r="AV22" s="13" t="s">
        <v>33</v>
      </c>
    </row>
    <row r="23" spans="1:48" x14ac:dyDescent="0.2">
      <c r="A23" s="10">
        <v>3885586</v>
      </c>
      <c r="B23" s="10" t="s">
        <v>29</v>
      </c>
      <c r="C23" s="10" t="s">
        <v>17</v>
      </c>
      <c r="D23" s="16">
        <v>43165.375694444447</v>
      </c>
      <c r="E23" s="16">
        <v>43166.385416666664</v>
      </c>
      <c r="G23" s="16">
        <v>43173.95416666667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1300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1200</v>
      </c>
      <c r="AR23" s="13" t="s">
        <v>33</v>
      </c>
      <c r="AS23" s="13">
        <f>IF(ISBLANK(M120)=TRUE,"NO DATA",M120)</f>
        <v>1100</v>
      </c>
      <c r="AT23" s="13" t="s">
        <v>33</v>
      </c>
      <c r="AU23" s="13">
        <f>IF(ISBLANK(M23)=TRUE,"NO DATA",M23)</f>
        <v>1300</v>
      </c>
      <c r="AV23" s="13" t="s">
        <v>33</v>
      </c>
    </row>
    <row r="24" spans="1:48" x14ac:dyDescent="0.2">
      <c r="A24" s="10">
        <v>3885586</v>
      </c>
      <c r="B24" s="10" t="s">
        <v>29</v>
      </c>
      <c r="C24" s="10" t="s">
        <v>17</v>
      </c>
      <c r="D24" s="16">
        <v>43165.375694444447</v>
      </c>
      <c r="E24" s="16">
        <v>43166.385416666664</v>
      </c>
      <c r="G24" s="16">
        <v>43173.95416666667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130</v>
      </c>
      <c r="AR24" s="13" t="s">
        <v>33</v>
      </c>
      <c r="AS24" s="13">
        <f>IF(ISBLANK(M150)=TRUE,"NO DATA",M150)</f>
        <v>83</v>
      </c>
      <c r="AT24" s="13" t="s">
        <v>33</v>
      </c>
      <c r="AU24" s="13">
        <f>IF(ISBLANK(M53)=TRUE,"NO DATA",M53)</f>
        <v>160</v>
      </c>
      <c r="AV24" s="13" t="s">
        <v>33</v>
      </c>
    </row>
    <row r="25" spans="1:48" x14ac:dyDescent="0.2">
      <c r="A25" s="10">
        <v>3885586</v>
      </c>
      <c r="B25" s="10" t="s">
        <v>29</v>
      </c>
      <c r="C25" s="10" t="s">
        <v>17</v>
      </c>
      <c r="D25" s="16">
        <v>43165.375694444447</v>
      </c>
      <c r="E25" s="16">
        <v>43166.385416666664</v>
      </c>
      <c r="G25" s="16">
        <v>43173.95416666667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200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3885586</v>
      </c>
      <c r="B26" s="10" t="s">
        <v>29</v>
      </c>
      <c r="C26" s="10" t="s">
        <v>17</v>
      </c>
      <c r="D26" s="16">
        <v>43165.375694444447</v>
      </c>
      <c r="E26" s="16">
        <v>43166.385416666664</v>
      </c>
      <c r="G26" s="16">
        <v>43173.95416666667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39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3885586</v>
      </c>
      <c r="B27" s="10" t="s">
        <v>29</v>
      </c>
      <c r="C27" s="10" t="s">
        <v>17</v>
      </c>
      <c r="D27" s="16">
        <v>43165.375694444447</v>
      </c>
      <c r="E27" s="16">
        <v>43166.385416666664</v>
      </c>
      <c r="G27" s="16">
        <v>43173.95416666667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30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3885586</v>
      </c>
      <c r="B28" s="10" t="s">
        <v>29</v>
      </c>
      <c r="C28" s="10" t="s">
        <v>17</v>
      </c>
      <c r="D28" s="16">
        <v>43165.375694444447</v>
      </c>
      <c r="E28" s="16">
        <v>43166.385416666664</v>
      </c>
      <c r="G28" s="16">
        <v>43173.95416666667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30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3885586</v>
      </c>
      <c r="B29" s="10" t="s">
        <v>29</v>
      </c>
      <c r="C29" s="10" t="s">
        <v>17</v>
      </c>
      <c r="D29" s="16">
        <v>43165.375694444447</v>
      </c>
      <c r="E29" s="16">
        <v>43166.385416666664</v>
      </c>
      <c r="G29" s="16">
        <v>43173.95416666667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3885586</v>
      </c>
      <c r="B30" s="10" t="s">
        <v>29</v>
      </c>
      <c r="C30" s="10" t="s">
        <v>17</v>
      </c>
      <c r="D30" s="16">
        <v>43165.375694444447</v>
      </c>
      <c r="E30" s="16">
        <v>43166.385416666664</v>
      </c>
      <c r="G30" s="16">
        <v>43173.95416666667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>
        <f>IF(ISERR(AH4),"NO DATA",AH4)</f>
        <v>96.774193548387103</v>
      </c>
      <c r="AR30" s="82"/>
      <c r="AS30" s="81" t="str">
        <f t="shared" ref="AS30:AS31" si="0">IF(ISERR(AJ4),"NO DATA",AJ4)</f>
        <v>NR</v>
      </c>
      <c r="AT30" s="82"/>
      <c r="AU30" s="81">
        <f t="shared" ref="AU30:AU31" si="1">IF(ISERR(AL4),"NO DATA",AL4)</f>
        <v>64.516129032258064</v>
      </c>
      <c r="AV30" s="82"/>
    </row>
    <row r="31" spans="1:48" x14ac:dyDescent="0.2">
      <c r="A31" s="10">
        <v>3885586</v>
      </c>
      <c r="B31" s="10" t="s">
        <v>29</v>
      </c>
      <c r="C31" s="10" t="s">
        <v>17</v>
      </c>
      <c r="D31" s="16">
        <v>43165.375694444447</v>
      </c>
      <c r="E31" s="16">
        <v>43166.385416666664</v>
      </c>
      <c r="G31" s="16">
        <v>43173.95416666667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>
        <f>IF(ISERR(AH5),"NO DATA",AH5)</f>
        <v>99.765258215962433</v>
      </c>
      <c r="AR31" s="82"/>
      <c r="AS31" s="81">
        <f t="shared" si="0"/>
        <v>0</v>
      </c>
      <c r="AT31" s="82"/>
      <c r="AU31" s="81">
        <f t="shared" si="1"/>
        <v>99.765258215962433</v>
      </c>
      <c r="AV31" s="82"/>
    </row>
    <row r="32" spans="1:48" x14ac:dyDescent="0.2">
      <c r="A32" s="10">
        <v>3885586</v>
      </c>
      <c r="B32" s="10" t="s">
        <v>29</v>
      </c>
      <c r="C32" s="10" t="s">
        <v>17</v>
      </c>
      <c r="D32" s="16">
        <v>43165.375694444447</v>
      </c>
      <c r="E32" s="16">
        <v>43166.385416666664</v>
      </c>
      <c r="G32" s="16">
        <v>43173.95416666667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26</v>
      </c>
      <c r="M32" s="10">
        <v>10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3885586</v>
      </c>
      <c r="B33" s="10" t="s">
        <v>29</v>
      </c>
      <c r="C33" s="10" t="s">
        <v>17</v>
      </c>
      <c r="D33" s="16">
        <v>43165.375694444447</v>
      </c>
      <c r="E33" s="16">
        <v>43166.385416666664</v>
      </c>
      <c r="G33" s="16">
        <v>43173.95416666667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1.4705882352941175</v>
      </c>
      <c r="AR33" s="82"/>
      <c r="AS33" s="81" t="str">
        <f t="shared" ref="AS33:AS35" si="2">IF(ISERR(AJ38),"NO DATA",AJ38)</f>
        <v>NR</v>
      </c>
      <c r="AT33" s="82"/>
      <c r="AU33" s="81" t="str">
        <f t="shared" ref="AU33:AU35" si="3">IF(ISERR(AL38),"NO DATA",AL38)</f>
        <v>NR</v>
      </c>
      <c r="AV33" s="82"/>
    </row>
    <row r="34" spans="1:48" x14ac:dyDescent="0.2">
      <c r="A34" s="10">
        <v>3885586</v>
      </c>
      <c r="B34" s="10" t="s">
        <v>29</v>
      </c>
      <c r="C34" s="10" t="s">
        <v>17</v>
      </c>
      <c r="D34" s="16">
        <v>43165.375694444447</v>
      </c>
      <c r="E34" s="16">
        <v>43166.385416666664</v>
      </c>
      <c r="G34" s="16">
        <v>43173.95416666667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22</v>
      </c>
      <c r="M34" s="10">
        <v>62</v>
      </c>
      <c r="N34" s="10" t="s">
        <v>33</v>
      </c>
      <c r="O34" s="10">
        <v>5</v>
      </c>
      <c r="P34" s="10">
        <v>1</v>
      </c>
      <c r="AP34" s="3" t="s">
        <v>99</v>
      </c>
      <c r="AQ34" s="81" t="str">
        <f t="shared" ref="AQ34:AQ35" si="4">IF(ISERR(AH39),"NO DATA",AH39)</f>
        <v>NR</v>
      </c>
      <c r="AR34" s="82"/>
      <c r="AS34" s="81">
        <f t="shared" si="2"/>
        <v>142.22222222222223</v>
      </c>
      <c r="AT34" s="82"/>
      <c r="AU34" s="81">
        <f t="shared" si="3"/>
        <v>24.444444444444443</v>
      </c>
      <c r="AV34" s="82"/>
    </row>
    <row r="35" spans="1:48" x14ac:dyDescent="0.2">
      <c r="A35" s="10">
        <v>3885586</v>
      </c>
      <c r="B35" s="10" t="s">
        <v>29</v>
      </c>
      <c r="C35" s="10" t="s">
        <v>17</v>
      </c>
      <c r="D35" s="16">
        <v>43165.375694444447</v>
      </c>
      <c r="E35" s="16">
        <v>43166.385416666664</v>
      </c>
      <c r="G35" s="16">
        <v>43173.95416666667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220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0</v>
      </c>
      <c r="AT35" s="82"/>
      <c r="AU35" s="81" t="str">
        <f t="shared" si="3"/>
        <v>NR</v>
      </c>
      <c r="AV35" s="82"/>
    </row>
    <row r="36" spans="1:48" x14ac:dyDescent="0.2">
      <c r="A36" s="10">
        <v>3885586</v>
      </c>
      <c r="B36" s="10" t="s">
        <v>29</v>
      </c>
      <c r="C36" s="10" t="s">
        <v>17</v>
      </c>
      <c r="D36" s="16">
        <v>43165.375694444447</v>
      </c>
      <c r="E36" s="16">
        <v>43166.385416666664</v>
      </c>
      <c r="G36" s="16">
        <v>43173.95416666667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13</v>
      </c>
      <c r="N36" s="10" t="s">
        <v>33</v>
      </c>
      <c r="O36" s="10">
        <v>5</v>
      </c>
      <c r="P36" s="10">
        <v>1</v>
      </c>
      <c r="AG36" s="70" t="s">
        <v>243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3885586</v>
      </c>
      <c r="B37" s="10" t="s">
        <v>29</v>
      </c>
      <c r="C37" s="10" t="s">
        <v>17</v>
      </c>
      <c r="D37" s="16">
        <v>43165.375694444447</v>
      </c>
      <c r="E37" s="16">
        <v>43166.385416666664</v>
      </c>
      <c r="G37" s="16">
        <v>43173.95416666667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4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95.333333333333343</v>
      </c>
      <c r="AR37" s="82"/>
      <c r="AS37" s="81" t="str">
        <f t="shared" ref="AS37:AS39" si="5">IF(ISERR(AJ72),"NO DATA",AJ72)</f>
        <v>NR</v>
      </c>
      <c r="AT37" s="82"/>
      <c r="AU37" s="81">
        <f t="shared" ref="AU37:AU39" si="6">IF(ISERR(AL72),"NO DATA",AL72)</f>
        <v>93.333333333333329</v>
      </c>
      <c r="AV37" s="82"/>
    </row>
    <row r="38" spans="1:48" x14ac:dyDescent="0.2">
      <c r="A38" s="10">
        <v>3885586</v>
      </c>
      <c r="B38" s="10" t="s">
        <v>29</v>
      </c>
      <c r="C38" s="10" t="s">
        <v>17</v>
      </c>
      <c r="D38" s="16">
        <v>43165.375694444447</v>
      </c>
      <c r="E38" s="16">
        <v>43166.385416666664</v>
      </c>
      <c r="G38" s="16">
        <v>43173.95416666667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1.4705882352941175</v>
      </c>
      <c r="AI38" s="93"/>
      <c r="AJ38" s="93" t="str">
        <f>IF((M164-M67)/M261*100&lt;0,"NR",(M164-M67)/M261*100)</f>
        <v>NR</v>
      </c>
      <c r="AK38" s="93"/>
      <c r="AL38" s="93" t="str">
        <f>IF((M261-M67)/M261*100&lt;0,"NR",(M261-M67)/M261*100)</f>
        <v>NR</v>
      </c>
      <c r="AM38" s="93"/>
      <c r="AP38" s="3" t="s">
        <v>219</v>
      </c>
      <c r="AQ38" s="81">
        <f t="shared" ref="AQ38:AQ39" si="7">IF(ISERR(AH73),"NO DATA",AH73)</f>
        <v>63.125</v>
      </c>
      <c r="AR38" s="82"/>
      <c r="AS38" s="81" t="str">
        <f t="shared" si="5"/>
        <v>NR</v>
      </c>
      <c r="AT38" s="82"/>
      <c r="AU38" s="81">
        <f t="shared" si="6"/>
        <v>41.25</v>
      </c>
      <c r="AV38" s="82"/>
    </row>
    <row r="39" spans="1:48" x14ac:dyDescent="0.2">
      <c r="A39" s="10">
        <v>3885586</v>
      </c>
      <c r="B39" s="10" t="s">
        <v>29</v>
      </c>
      <c r="C39" s="10" t="s">
        <v>17</v>
      </c>
      <c r="D39" s="16">
        <v>43165.375694444447</v>
      </c>
      <c r="E39" s="16">
        <v>43166.385416666664</v>
      </c>
      <c r="G39" s="16">
        <v>43173.95416666667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 t="str">
        <f>IF((M236-M139)/M236*100&lt;0,"NR",(M236-M139)/M236*100)</f>
        <v>NR</v>
      </c>
      <c r="AI39" s="93"/>
      <c r="AJ39" s="93">
        <f>IF((M139-M42)/M236*100&lt;0,"NR",(M139-M42)/M236*100)</f>
        <v>142.22222222222223</v>
      </c>
      <c r="AK39" s="93"/>
      <c r="AL39" s="93">
        <f>IF((M236-M42)/M236*100&lt;0,"NR",(M236-M42)/M236*100)</f>
        <v>24.444444444444443</v>
      </c>
      <c r="AM39" s="93"/>
      <c r="AP39" s="3" t="s">
        <v>65</v>
      </c>
      <c r="AQ39" s="81">
        <f t="shared" si="7"/>
        <v>14.814814814814813</v>
      </c>
      <c r="AR39" s="82"/>
      <c r="AS39" s="81">
        <f t="shared" si="5"/>
        <v>11.111111111111111</v>
      </c>
      <c r="AT39" s="82"/>
      <c r="AU39" s="81">
        <f t="shared" si="6"/>
        <v>25.925925925925924</v>
      </c>
      <c r="AV39" s="82"/>
    </row>
    <row r="40" spans="1:48" x14ac:dyDescent="0.2">
      <c r="A40" s="10">
        <v>3885586</v>
      </c>
      <c r="B40" s="10" t="s">
        <v>29</v>
      </c>
      <c r="C40" s="10" t="s">
        <v>17</v>
      </c>
      <c r="D40" s="16">
        <v>43165.375694444447</v>
      </c>
      <c r="E40" s="16">
        <v>43166.385416666664</v>
      </c>
      <c r="G40" s="16">
        <v>43173.95416666667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0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3885586</v>
      </c>
      <c r="B41" s="10" t="s">
        <v>29</v>
      </c>
      <c r="C41" s="10" t="s">
        <v>17</v>
      </c>
      <c r="D41" s="16">
        <v>43165.375694444447</v>
      </c>
      <c r="E41" s="16">
        <v>43166.385416666664</v>
      </c>
      <c r="G41" s="16">
        <v>43173.95416666667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380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3885586</v>
      </c>
      <c r="B42" s="10" t="s">
        <v>29</v>
      </c>
      <c r="C42" s="10" t="s">
        <v>17</v>
      </c>
      <c r="D42" s="16">
        <v>43165.375694444447</v>
      </c>
      <c r="E42" s="16">
        <v>43166.385416666664</v>
      </c>
      <c r="G42" s="16">
        <v>43173.95416666667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34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5.5555555555555554</v>
      </c>
      <c r="AR42" s="82"/>
      <c r="AS42" s="81">
        <f t="shared" si="8"/>
        <v>5.5555555555555554</v>
      </c>
      <c r="AT42" s="82"/>
      <c r="AU42" s="81">
        <f t="shared" si="9"/>
        <v>11.111111111111111</v>
      </c>
      <c r="AV42" s="82"/>
    </row>
    <row r="43" spans="1:48" x14ac:dyDescent="0.2">
      <c r="A43" s="10">
        <v>3885586</v>
      </c>
      <c r="B43" s="10" t="s">
        <v>29</v>
      </c>
      <c r="C43" s="10" t="s">
        <v>17</v>
      </c>
      <c r="D43" s="16">
        <v>43165.375694444447</v>
      </c>
      <c r="E43" s="16">
        <v>43166.385416666664</v>
      </c>
      <c r="G43" s="16">
        <v>43173.95416666667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220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97.435897435897431</v>
      </c>
      <c r="AR43" s="82"/>
      <c r="AS43" s="81">
        <f t="shared" si="8"/>
        <v>0</v>
      </c>
      <c r="AT43" s="82"/>
      <c r="AU43" s="81">
        <f t="shared" si="9"/>
        <v>97.435897435897431</v>
      </c>
      <c r="AV43" s="82"/>
    </row>
    <row r="44" spans="1:48" x14ac:dyDescent="0.2">
      <c r="A44" s="10">
        <v>3885586</v>
      </c>
      <c r="B44" s="10" t="s">
        <v>29</v>
      </c>
      <c r="C44" s="10" t="s">
        <v>17</v>
      </c>
      <c r="D44" s="16">
        <v>43165.375694444447</v>
      </c>
      <c r="E44" s="16">
        <v>43166.385416666664</v>
      </c>
      <c r="G44" s="16">
        <v>43173.95416666667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22</v>
      </c>
      <c r="M44" s="10">
        <v>730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3885586</v>
      </c>
      <c r="B45" s="10" t="s">
        <v>29</v>
      </c>
      <c r="C45" s="10" t="s">
        <v>17</v>
      </c>
      <c r="D45" s="16">
        <v>43165.375694444447</v>
      </c>
      <c r="E45" s="16">
        <v>43166.385416666664</v>
      </c>
      <c r="G45" s="16">
        <v>43173.95416666667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39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9.0909090909090917</v>
      </c>
      <c r="AT45" s="82"/>
      <c r="AU45" s="81">
        <f t="shared" ref="AU45:AU49" si="12">IF(ISERR(AL140),"NO DATA",AL140)</f>
        <v>9.0909090909090917</v>
      </c>
      <c r="AV45" s="82"/>
    </row>
    <row r="46" spans="1:48" x14ac:dyDescent="0.2">
      <c r="A46" s="10">
        <v>3885586</v>
      </c>
      <c r="B46" s="10" t="s">
        <v>29</v>
      </c>
      <c r="C46" s="10" t="s">
        <v>17</v>
      </c>
      <c r="D46" s="16">
        <v>43165.375694444447</v>
      </c>
      <c r="E46" s="16">
        <v>43166.385416666664</v>
      </c>
      <c r="G46" s="16">
        <v>43173.95416666667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26</v>
      </c>
      <c r="M46" s="10">
        <v>10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25</v>
      </c>
      <c r="AR46" s="82"/>
      <c r="AS46" s="81">
        <f t="shared" si="11"/>
        <v>15</v>
      </c>
      <c r="AT46" s="82"/>
      <c r="AU46" s="81">
        <f t="shared" si="12"/>
        <v>35</v>
      </c>
      <c r="AV46" s="82"/>
    </row>
    <row r="47" spans="1:48" x14ac:dyDescent="0.2">
      <c r="A47" s="10">
        <v>3885586</v>
      </c>
      <c r="B47" s="10" t="s">
        <v>29</v>
      </c>
      <c r="C47" s="10" t="s">
        <v>17</v>
      </c>
      <c r="D47" s="16">
        <v>43165.375694444447</v>
      </c>
      <c r="E47" s="16">
        <v>43166.385416666664</v>
      </c>
      <c r="G47" s="16">
        <v>43173.95416666667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>
        <f t="shared" si="13"/>
        <v>1.1494252873563218</v>
      </c>
      <c r="AR47" s="82"/>
      <c r="AS47" s="81">
        <f t="shared" si="11"/>
        <v>16.091954022988507</v>
      </c>
      <c r="AT47" s="82"/>
      <c r="AU47" s="81">
        <f t="shared" si="12"/>
        <v>17.241379310344829</v>
      </c>
      <c r="AV47" s="82"/>
    </row>
    <row r="48" spans="1:48" x14ac:dyDescent="0.2">
      <c r="A48" s="10">
        <v>3885586</v>
      </c>
      <c r="B48" s="10" t="s">
        <v>29</v>
      </c>
      <c r="C48" s="10" t="s">
        <v>17</v>
      </c>
      <c r="D48" s="16">
        <v>43165.375694444447</v>
      </c>
      <c r="E48" s="16">
        <v>43166.385416666664</v>
      </c>
      <c r="G48" s="16">
        <v>43173.95416666667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8.3333333333333321</v>
      </c>
      <c r="AR48" s="82"/>
      <c r="AS48" s="81" t="str">
        <f t="shared" si="11"/>
        <v>NR</v>
      </c>
      <c r="AT48" s="82"/>
      <c r="AU48" s="81" t="str">
        <f t="shared" si="12"/>
        <v>NR</v>
      </c>
      <c r="AV48" s="82"/>
    </row>
    <row r="49" spans="1:48" x14ac:dyDescent="0.2">
      <c r="A49" s="10">
        <v>3885586</v>
      </c>
      <c r="B49" s="10" t="s">
        <v>29</v>
      </c>
      <c r="C49" s="10" t="s">
        <v>17</v>
      </c>
      <c r="D49" s="16">
        <v>43165.375694444447</v>
      </c>
      <c r="E49" s="16">
        <v>43166.385416666664</v>
      </c>
      <c r="G49" s="16">
        <v>43173.95416666667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6.1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36.153846153846153</v>
      </c>
      <c r="AR49" s="82"/>
      <c r="AS49" s="81" t="str">
        <f t="shared" si="11"/>
        <v>NR</v>
      </c>
      <c r="AT49" s="82"/>
      <c r="AU49" s="81" t="str">
        <f t="shared" si="12"/>
        <v>NR</v>
      </c>
      <c r="AV49" s="82"/>
    </row>
    <row r="50" spans="1:48" x14ac:dyDescent="0.2">
      <c r="A50" s="10">
        <v>3885586</v>
      </c>
      <c r="B50" s="10" t="s">
        <v>29</v>
      </c>
      <c r="C50" s="10" t="s">
        <v>17</v>
      </c>
      <c r="D50" s="16">
        <v>43165.375694444447</v>
      </c>
      <c r="E50" s="16">
        <v>43166.385416666664</v>
      </c>
      <c r="G50" s="16">
        <v>43173.95416666667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3885586</v>
      </c>
      <c r="B51" s="10" t="s">
        <v>29</v>
      </c>
      <c r="C51" s="10" t="s">
        <v>17</v>
      </c>
      <c r="D51" s="16">
        <v>43165.375694444447</v>
      </c>
      <c r="E51" s="16">
        <v>43166.385416666664</v>
      </c>
      <c r="G51" s="16">
        <v>43173.95416666667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22</v>
      </c>
      <c r="M51" s="10">
        <v>160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3885586</v>
      </c>
      <c r="B52" s="10" t="s">
        <v>29</v>
      </c>
      <c r="C52" s="10" t="s">
        <v>17</v>
      </c>
      <c r="D52" s="16">
        <v>43165.375694444447</v>
      </c>
      <c r="E52" s="16">
        <v>43166.385416666664</v>
      </c>
      <c r="G52" s="16">
        <v>43173.95416666667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3885586</v>
      </c>
      <c r="B53" s="10" t="s">
        <v>29</v>
      </c>
      <c r="C53" s="10" t="s">
        <v>17</v>
      </c>
      <c r="D53" s="16">
        <v>43165.375694444447</v>
      </c>
      <c r="E53" s="16">
        <v>43166.385416666664</v>
      </c>
      <c r="G53" s="16">
        <v>43173.95416666667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160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3885586</v>
      </c>
      <c r="B54" s="10" t="s">
        <v>29</v>
      </c>
      <c r="C54" s="10" t="s">
        <v>17</v>
      </c>
      <c r="D54" s="16">
        <v>43165.375694444447</v>
      </c>
      <c r="E54" s="16">
        <v>43166.385416666664</v>
      </c>
      <c r="G54" s="16">
        <v>43173.95416666667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1600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3885586</v>
      </c>
      <c r="B55" s="10" t="s">
        <v>29</v>
      </c>
      <c r="C55" s="10" t="s">
        <v>17</v>
      </c>
      <c r="D55" s="16">
        <v>43165.375694444447</v>
      </c>
      <c r="E55" s="16">
        <v>43166.385416666664</v>
      </c>
      <c r="G55" s="16">
        <v>43173.95416666667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26</v>
      </c>
      <c r="M55" s="10">
        <v>10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3885586</v>
      </c>
      <c r="B56" s="10" t="s">
        <v>29</v>
      </c>
      <c r="C56" s="10" t="s">
        <v>17</v>
      </c>
      <c r="D56" s="16">
        <v>43165.375694444447</v>
      </c>
      <c r="E56" s="16">
        <v>43166.385416666664</v>
      </c>
      <c r="G56" s="16">
        <v>43173.95416666667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810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3885586</v>
      </c>
      <c r="B57" s="10" t="s">
        <v>29</v>
      </c>
      <c r="C57" s="10" t="s">
        <v>17</v>
      </c>
      <c r="D57" s="16">
        <v>43165.375694444447</v>
      </c>
      <c r="E57" s="16">
        <v>43166.385416666664</v>
      </c>
      <c r="G57" s="16">
        <v>43173.95416666667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3885586</v>
      </c>
      <c r="B58" s="10" t="s">
        <v>29</v>
      </c>
      <c r="C58" s="10" t="s">
        <v>17</v>
      </c>
      <c r="D58" s="16">
        <v>43165.375694444447</v>
      </c>
      <c r="E58" s="16">
        <v>43166.385416666664</v>
      </c>
      <c r="G58" s="16">
        <v>43173.95416666667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3885586</v>
      </c>
      <c r="B59" s="10" t="s">
        <v>29</v>
      </c>
      <c r="C59" s="10" t="s">
        <v>17</v>
      </c>
      <c r="D59" s="16">
        <v>43165.375694444447</v>
      </c>
      <c r="E59" s="16">
        <v>43166.385416666664</v>
      </c>
      <c r="G59" s="16">
        <v>43173.95416666667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3885586</v>
      </c>
      <c r="B60" s="10" t="s">
        <v>29</v>
      </c>
      <c r="C60" s="10" t="s">
        <v>17</v>
      </c>
      <c r="D60" s="16">
        <v>43165.375694444447</v>
      </c>
      <c r="E60" s="16">
        <v>43166.385416666664</v>
      </c>
      <c r="G60" s="16">
        <v>43173.95416666667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59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3885586</v>
      </c>
      <c r="B61" s="10" t="s">
        <v>29</v>
      </c>
      <c r="C61" s="10" t="s">
        <v>17</v>
      </c>
      <c r="D61" s="16">
        <v>43165.375694444447</v>
      </c>
      <c r="E61" s="16">
        <v>43166.385416666664</v>
      </c>
      <c r="G61" s="16">
        <v>43173.95416666667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26</v>
      </c>
      <c r="M61" s="10">
        <v>5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3885586</v>
      </c>
      <c r="B62" s="10" t="s">
        <v>29</v>
      </c>
      <c r="C62" s="10" t="s">
        <v>17</v>
      </c>
      <c r="D62" s="16">
        <v>43165.375694444447</v>
      </c>
      <c r="E62" s="16">
        <v>43166.385416666664</v>
      </c>
      <c r="G62" s="16">
        <v>43173.95416666667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550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3885586</v>
      </c>
      <c r="B63" s="10" t="s">
        <v>29</v>
      </c>
      <c r="C63" s="10" t="s">
        <v>17</v>
      </c>
      <c r="D63" s="16">
        <v>43165.375694444447</v>
      </c>
      <c r="E63" s="16">
        <v>43166.385416666664</v>
      </c>
      <c r="G63" s="16">
        <v>43173.95416666667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3885586</v>
      </c>
      <c r="B64" s="10" t="s">
        <v>29</v>
      </c>
      <c r="C64" s="10" t="s">
        <v>17</v>
      </c>
      <c r="D64" s="16">
        <v>43165.375694444447</v>
      </c>
      <c r="E64" s="16">
        <v>43166.385416666664</v>
      </c>
      <c r="G64" s="16">
        <v>43173.95416666667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3885586</v>
      </c>
      <c r="B65" s="10" t="s">
        <v>29</v>
      </c>
      <c r="C65" s="10" t="s">
        <v>17</v>
      </c>
      <c r="D65" s="16">
        <v>43165.375694444447</v>
      </c>
      <c r="E65" s="16">
        <v>43166.385416666664</v>
      </c>
      <c r="G65" s="16">
        <v>43173.95416666667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1700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3885586</v>
      </c>
      <c r="B66" s="10" t="s">
        <v>29</v>
      </c>
      <c r="C66" s="10" t="s">
        <v>17</v>
      </c>
      <c r="D66" s="16">
        <v>43165.375694444447</v>
      </c>
      <c r="E66" s="16">
        <v>43166.385416666664</v>
      </c>
      <c r="G66" s="16">
        <v>43173.95416666667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22</v>
      </c>
      <c r="M66" s="10">
        <v>560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3885586</v>
      </c>
      <c r="B67" s="10" t="s">
        <v>29</v>
      </c>
      <c r="C67" s="10" t="s">
        <v>17</v>
      </c>
      <c r="D67" s="16">
        <v>43165.375694444447</v>
      </c>
      <c r="E67" s="16">
        <v>43166.385416666664</v>
      </c>
      <c r="G67" s="16">
        <v>43173.95416666667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110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3885586</v>
      </c>
      <c r="B68" s="10" t="s">
        <v>29</v>
      </c>
      <c r="C68" s="10" t="s">
        <v>17</v>
      </c>
      <c r="D68" s="16">
        <v>43165.375694444447</v>
      </c>
      <c r="E68" s="16">
        <v>43166.385416666664</v>
      </c>
      <c r="G68" s="16">
        <v>43173.95416666667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3885586</v>
      </c>
      <c r="B69" s="10" t="s">
        <v>29</v>
      </c>
      <c r="C69" s="10" t="s">
        <v>17</v>
      </c>
      <c r="D69" s="16">
        <v>43165.375694444447</v>
      </c>
      <c r="E69" s="16">
        <v>43166.385416666664</v>
      </c>
      <c r="G69" s="16">
        <v>43173.95416666667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3885586</v>
      </c>
      <c r="B70" s="10" t="s">
        <v>29</v>
      </c>
      <c r="C70" s="10" t="s">
        <v>17</v>
      </c>
      <c r="D70" s="16">
        <v>43165.375694444447</v>
      </c>
      <c r="E70" s="16">
        <v>43166.385416666664</v>
      </c>
      <c r="G70" s="16">
        <v>43173.95416666667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244</v>
      </c>
      <c r="AH70" s="70"/>
      <c r="AI70" s="70"/>
      <c r="AJ70" s="70"/>
      <c r="AK70" s="70"/>
      <c r="AL70" s="70"/>
      <c r="AM70" s="70"/>
    </row>
    <row r="71" spans="1:39" x14ac:dyDescent="0.2">
      <c r="A71" s="10">
        <v>3885586</v>
      </c>
      <c r="B71" s="10" t="s">
        <v>29</v>
      </c>
      <c r="C71" s="10" t="s">
        <v>17</v>
      </c>
      <c r="D71" s="16">
        <v>43165.375694444447</v>
      </c>
      <c r="E71" s="16">
        <v>43166.385416666664</v>
      </c>
      <c r="G71" s="16">
        <v>43173.95416666667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26</v>
      </c>
      <c r="M71" s="10">
        <v>10</v>
      </c>
      <c r="N71" s="10" t="s">
        <v>33</v>
      </c>
      <c r="O71" s="10">
        <v>10</v>
      </c>
      <c r="P71" s="10">
        <v>1</v>
      </c>
      <c r="AG71" s="4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3885586</v>
      </c>
      <c r="B72" s="10" t="s">
        <v>29</v>
      </c>
      <c r="C72" s="10" t="s">
        <v>17</v>
      </c>
      <c r="D72" s="16">
        <v>43165.375694444447</v>
      </c>
      <c r="E72" s="16">
        <v>43166.385416666664</v>
      </c>
      <c r="G72" s="16">
        <v>43173.95416666667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44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95.333333333333343</v>
      </c>
      <c r="AI72" s="93"/>
      <c r="AJ72" s="93" t="str">
        <f>IF((M199-M102)/M296*100&lt;0,"NR",(M199-M102)/M296*100)</f>
        <v>NR</v>
      </c>
      <c r="AK72" s="93"/>
      <c r="AL72" s="93">
        <f>IF((M296-M102)/M296*100&lt;0,"NR",(M296-M102)/M296*100)</f>
        <v>93.333333333333329</v>
      </c>
      <c r="AM72" s="93"/>
    </row>
    <row r="73" spans="1:39" x14ac:dyDescent="0.2">
      <c r="A73" s="10">
        <v>3885586</v>
      </c>
      <c r="B73" s="10" t="s">
        <v>29</v>
      </c>
      <c r="C73" s="10" t="s">
        <v>17</v>
      </c>
      <c r="D73" s="16">
        <v>43165.375694444447</v>
      </c>
      <c r="E73" s="16">
        <v>43166.385416666664</v>
      </c>
      <c r="G73" s="16">
        <v>43173.95416666667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4500</v>
      </c>
      <c r="N73" s="10" t="s">
        <v>33</v>
      </c>
      <c r="O73" s="10">
        <v>100</v>
      </c>
      <c r="P73" s="10">
        <v>1</v>
      </c>
      <c r="AG73" s="17" t="s">
        <v>219</v>
      </c>
      <c r="AH73" s="93">
        <f>IF((M297-M200)/M297*100&lt;0,"NR",(M297-M200)/M297*100)</f>
        <v>63.125</v>
      </c>
      <c r="AI73" s="93"/>
      <c r="AJ73" s="93" t="str">
        <f>IF((M200-M103)/M297*100&lt;0,"NR",(M200-M103)/M297*100)</f>
        <v>NR</v>
      </c>
      <c r="AK73" s="93"/>
      <c r="AL73" s="93">
        <f>IF((M297-M103)/M297*100&lt;0,"NR",(M297-M103)/M297*100)</f>
        <v>41.25</v>
      </c>
      <c r="AM73" s="93"/>
    </row>
    <row r="74" spans="1:39" x14ac:dyDescent="0.2">
      <c r="A74" s="10">
        <v>3885586</v>
      </c>
      <c r="B74" s="10" t="s">
        <v>29</v>
      </c>
      <c r="C74" s="10" t="s">
        <v>17</v>
      </c>
      <c r="D74" s="16">
        <v>43165.375694444447</v>
      </c>
      <c r="E74" s="16">
        <v>43166.385416666664</v>
      </c>
      <c r="G74" s="16">
        <v>43173.95416666667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14.814814814814813</v>
      </c>
      <c r="AI74" s="93"/>
      <c r="AJ74" s="93">
        <f>IF((M122-M25)/M219*100&lt;0,"NR",(M122-M25)/M219*100)</f>
        <v>11.111111111111111</v>
      </c>
      <c r="AK74" s="93"/>
      <c r="AL74" s="93">
        <f>IF((M219-M25)/M219*100&lt;0,"NR",(M219-M25)/M219*100)</f>
        <v>25.925925925925924</v>
      </c>
      <c r="AM74" s="93"/>
    </row>
    <row r="75" spans="1:39" x14ac:dyDescent="0.2">
      <c r="A75" s="10">
        <v>3885586</v>
      </c>
      <c r="B75" s="10" t="s">
        <v>29</v>
      </c>
      <c r="C75" s="10" t="s">
        <v>17</v>
      </c>
      <c r="D75" s="16">
        <v>43165.375694444447</v>
      </c>
      <c r="E75" s="16">
        <v>43166.385416666664</v>
      </c>
      <c r="G75" s="16">
        <v>43173.95416666667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22</v>
      </c>
      <c r="M75" s="10">
        <v>360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3885586</v>
      </c>
      <c r="B76" s="10" t="s">
        <v>29</v>
      </c>
      <c r="C76" s="10" t="s">
        <v>17</v>
      </c>
      <c r="D76" s="16">
        <v>43165.375694444447</v>
      </c>
      <c r="E76" s="16">
        <v>43166.385416666664</v>
      </c>
      <c r="G76" s="16">
        <v>43173.95416666667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3885586</v>
      </c>
      <c r="B77" s="10" t="s">
        <v>29</v>
      </c>
      <c r="C77" s="10" t="s">
        <v>17</v>
      </c>
      <c r="D77" s="16">
        <v>43165.375694444447</v>
      </c>
      <c r="E77" s="16">
        <v>43166.385416666664</v>
      </c>
      <c r="G77" s="16">
        <v>43173.95416666667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22</v>
      </c>
      <c r="M77" s="10">
        <v>15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3885586</v>
      </c>
      <c r="B78" s="10" t="s">
        <v>29</v>
      </c>
      <c r="C78" s="10" t="s">
        <v>17</v>
      </c>
      <c r="D78" s="16">
        <v>43165.375694444447</v>
      </c>
      <c r="E78" s="16">
        <v>43166.385416666664</v>
      </c>
      <c r="G78" s="16">
        <v>43173.95416666667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310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3885586</v>
      </c>
      <c r="B79" s="10" t="s">
        <v>29</v>
      </c>
      <c r="C79" s="10" t="s">
        <v>17</v>
      </c>
      <c r="D79" s="16">
        <v>43165.375694444447</v>
      </c>
      <c r="E79" s="16">
        <v>43166.385416666664</v>
      </c>
      <c r="G79" s="16">
        <v>43173.95416666667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3885586</v>
      </c>
      <c r="B80" s="10" t="s">
        <v>29</v>
      </c>
      <c r="C80" s="10" t="s">
        <v>17</v>
      </c>
      <c r="D80" s="16">
        <v>43165.375694444447</v>
      </c>
      <c r="E80" s="16">
        <v>43166.385416666664</v>
      </c>
      <c r="G80" s="16">
        <v>43173.95416666667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3885586</v>
      </c>
      <c r="B81" s="10" t="s">
        <v>29</v>
      </c>
      <c r="C81" s="10" t="s">
        <v>17</v>
      </c>
      <c r="D81" s="16">
        <v>43165.375694444447</v>
      </c>
      <c r="E81" s="16">
        <v>43166.385416666664</v>
      </c>
      <c r="G81" s="16">
        <v>43173.95416666667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22</v>
      </c>
      <c r="M81" s="10">
        <v>14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3885586</v>
      </c>
      <c r="B82" s="10" t="s">
        <v>29</v>
      </c>
      <c r="C82" s="10" t="s">
        <v>17</v>
      </c>
      <c r="D82" s="16">
        <v>43165.375694444447</v>
      </c>
      <c r="E82" s="16">
        <v>43166.385416666664</v>
      </c>
      <c r="G82" s="16">
        <v>43173.95416666667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59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3885586</v>
      </c>
      <c r="B83" s="10" t="s">
        <v>29</v>
      </c>
      <c r="C83" s="10" t="s">
        <v>17</v>
      </c>
      <c r="D83" s="16">
        <v>43165.375694444447</v>
      </c>
      <c r="E83" s="16">
        <v>43166.385416666664</v>
      </c>
      <c r="G83" s="16">
        <v>43173.95416666667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3885586</v>
      </c>
      <c r="B84" s="10" t="s">
        <v>29</v>
      </c>
      <c r="C84" s="10" t="s">
        <v>17</v>
      </c>
      <c r="D84" s="16">
        <v>43165.375694444447</v>
      </c>
      <c r="E84" s="16">
        <v>43166.385416666664</v>
      </c>
      <c r="G84" s="16">
        <v>43173.95416666667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3885586</v>
      </c>
      <c r="B85" s="10" t="s">
        <v>29</v>
      </c>
      <c r="C85" s="10" t="s">
        <v>17</v>
      </c>
      <c r="D85" s="16">
        <v>43165.375694444447</v>
      </c>
      <c r="E85" s="16">
        <v>43166.385416666664</v>
      </c>
      <c r="G85" s="16">
        <v>43173.95416666667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61000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3885586</v>
      </c>
      <c r="B86" s="10" t="s">
        <v>29</v>
      </c>
      <c r="C86" s="10" t="s">
        <v>17</v>
      </c>
      <c r="D86" s="16">
        <v>43165.375694444447</v>
      </c>
      <c r="E86" s="16">
        <v>43166.385416666664</v>
      </c>
      <c r="G86" s="16">
        <v>43173.95416666667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3885586</v>
      </c>
      <c r="B87" s="10" t="s">
        <v>29</v>
      </c>
      <c r="C87" s="10" t="s">
        <v>17</v>
      </c>
      <c r="D87" s="16">
        <v>43165.375694444447</v>
      </c>
      <c r="E87" s="16">
        <v>43166.385416666664</v>
      </c>
      <c r="G87" s="16">
        <v>43173.95416666667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3885586</v>
      </c>
      <c r="B88" s="10" t="s">
        <v>29</v>
      </c>
      <c r="C88" s="10" t="s">
        <v>17</v>
      </c>
      <c r="D88" s="16">
        <v>43165.375694444447</v>
      </c>
      <c r="E88" s="16">
        <v>43166.385416666664</v>
      </c>
      <c r="G88" s="16">
        <v>43173.95416666667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3885586</v>
      </c>
      <c r="B89" s="10" t="s">
        <v>29</v>
      </c>
      <c r="C89" s="10" t="s">
        <v>17</v>
      </c>
      <c r="D89" s="16">
        <v>43165.375694444447</v>
      </c>
      <c r="E89" s="16">
        <v>43166.385416666664</v>
      </c>
      <c r="G89" s="16">
        <v>43173.95416666667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3885586</v>
      </c>
      <c r="B90" s="10" t="s">
        <v>29</v>
      </c>
      <c r="C90" s="10" t="s">
        <v>17</v>
      </c>
      <c r="D90" s="16">
        <v>43165.375694444447</v>
      </c>
      <c r="E90" s="16">
        <v>43166.385416666664</v>
      </c>
      <c r="G90" s="16">
        <v>43173.95416666667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3885586</v>
      </c>
      <c r="B91" s="10" t="s">
        <v>29</v>
      </c>
      <c r="C91" s="10" t="s">
        <v>17</v>
      </c>
      <c r="D91" s="16">
        <v>43165.375694444447</v>
      </c>
      <c r="E91" s="16">
        <v>43166.385416666664</v>
      </c>
      <c r="G91" s="16">
        <v>43173.95416666667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3885586</v>
      </c>
      <c r="B92" s="10" t="s">
        <v>29</v>
      </c>
      <c r="C92" s="10" t="s">
        <v>17</v>
      </c>
      <c r="D92" s="16">
        <v>43165.375694444447</v>
      </c>
      <c r="E92" s="16">
        <v>43166.385416666664</v>
      </c>
      <c r="G92" s="16">
        <v>43173.95416666667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1900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3885586</v>
      </c>
      <c r="B93" s="10" t="s">
        <v>29</v>
      </c>
      <c r="C93" s="10" t="s">
        <v>17</v>
      </c>
      <c r="D93" s="16">
        <v>43165.375694444447</v>
      </c>
      <c r="E93" s="16">
        <v>43166.385416666664</v>
      </c>
      <c r="G93" s="16">
        <v>43173.95416666667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3885586</v>
      </c>
      <c r="B94" s="10" t="s">
        <v>29</v>
      </c>
      <c r="C94" s="10" t="s">
        <v>17</v>
      </c>
      <c r="D94" s="16">
        <v>43165.375694444447</v>
      </c>
      <c r="E94" s="16">
        <v>43166.385416666664</v>
      </c>
      <c r="G94" s="16">
        <v>43173.95416666667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3885586</v>
      </c>
      <c r="B95" s="10" t="s">
        <v>29</v>
      </c>
      <c r="C95" s="10" t="s">
        <v>17</v>
      </c>
      <c r="D95" s="16">
        <v>43165.375694444447</v>
      </c>
      <c r="E95" s="16">
        <v>43166.385416666664</v>
      </c>
      <c r="G95" s="16">
        <v>43173.95416666667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3885586</v>
      </c>
      <c r="B96" s="10" t="s">
        <v>29</v>
      </c>
      <c r="C96" s="10" t="s">
        <v>17</v>
      </c>
      <c r="D96" s="16">
        <v>43165.375694444447</v>
      </c>
      <c r="E96" s="16">
        <v>43166.385416666664</v>
      </c>
      <c r="G96" s="16">
        <v>43173.95416666667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280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3885586</v>
      </c>
      <c r="B97" s="10" t="s">
        <v>29</v>
      </c>
      <c r="C97" s="10" t="s">
        <v>17</v>
      </c>
      <c r="D97" s="16">
        <v>43165.375694444447</v>
      </c>
      <c r="E97" s="16">
        <v>43166.385416666664</v>
      </c>
      <c r="G97" s="16">
        <v>43173.95416666667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140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3885586</v>
      </c>
      <c r="B98" s="10" t="s">
        <v>29</v>
      </c>
      <c r="C98" s="10" t="s">
        <v>17</v>
      </c>
      <c r="D98" s="16">
        <v>43165.375694444447</v>
      </c>
      <c r="E98" s="16">
        <v>43166.385416666664</v>
      </c>
      <c r="G98" s="16">
        <v>43173.95416666667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22</v>
      </c>
      <c r="M98" s="10">
        <v>19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3885586</v>
      </c>
      <c r="B99" s="10" t="s">
        <v>29</v>
      </c>
      <c r="C99" s="10" t="s">
        <v>17</v>
      </c>
      <c r="D99" s="16">
        <v>43165.375694444447</v>
      </c>
      <c r="E99" s="16">
        <v>43166.385416666664</v>
      </c>
      <c r="G99" s="16">
        <v>43173.95416666667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22</v>
      </c>
      <c r="M99" s="10">
        <v>28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3885586</v>
      </c>
      <c r="B100" s="10" t="s">
        <v>29</v>
      </c>
      <c r="C100" s="10" t="s">
        <v>17</v>
      </c>
      <c r="D100" s="16">
        <v>43165.375694444447</v>
      </c>
      <c r="E100" s="16">
        <v>43166.385416666664</v>
      </c>
      <c r="G100" s="16">
        <v>43173.95416666667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720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3885586</v>
      </c>
      <c r="B101" s="10" t="s">
        <v>29</v>
      </c>
      <c r="C101" s="10" t="s">
        <v>17</v>
      </c>
      <c r="D101" s="16">
        <v>43165.375694444447</v>
      </c>
      <c r="E101" s="16">
        <v>43166.385416666664</v>
      </c>
      <c r="G101" s="16">
        <v>43173.95416666667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770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3885586</v>
      </c>
      <c r="B102" s="10" t="s">
        <v>29</v>
      </c>
      <c r="C102" s="10" t="s">
        <v>17</v>
      </c>
      <c r="D102" s="16">
        <v>43165.375694444447</v>
      </c>
      <c r="E102" s="16">
        <v>43166.385416666664</v>
      </c>
      <c r="G102" s="16">
        <v>43173.95416666667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200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3885586</v>
      </c>
      <c r="B103" s="10" t="s">
        <v>29</v>
      </c>
      <c r="C103" s="10" t="s">
        <v>17</v>
      </c>
      <c r="D103" s="16">
        <v>43165.375694444447</v>
      </c>
      <c r="E103" s="16">
        <v>43166.385416666664</v>
      </c>
      <c r="G103" s="16">
        <v>43173.95416666667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940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3885586</v>
      </c>
      <c r="B104" s="10" t="s">
        <v>29</v>
      </c>
      <c r="C104" s="10" t="s">
        <v>17</v>
      </c>
      <c r="D104" s="16">
        <v>43165.375694444447</v>
      </c>
      <c r="E104" s="16">
        <v>43166.385416666664</v>
      </c>
      <c r="G104" s="16">
        <v>43173.95416666667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245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3885587</v>
      </c>
      <c r="B105" s="10" t="s">
        <v>24</v>
      </c>
      <c r="C105" s="10" t="s">
        <v>17</v>
      </c>
      <c r="D105" s="16">
        <v>43165.370833333334</v>
      </c>
      <c r="E105" s="16">
        <v>43166.385416666664</v>
      </c>
      <c r="G105" s="16">
        <v>43173.970138888886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2100</v>
      </c>
      <c r="N105" s="10" t="s">
        <v>33</v>
      </c>
      <c r="O105" s="10">
        <v>20</v>
      </c>
      <c r="P105" s="10">
        <v>1</v>
      </c>
      <c r="AG105" s="4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3885587</v>
      </c>
      <c r="B106" s="10" t="s">
        <v>24</v>
      </c>
      <c r="C106" s="10" t="s">
        <v>17</v>
      </c>
      <c r="D106" s="16">
        <v>43165.370833333334</v>
      </c>
      <c r="E106" s="16">
        <v>43166.385416666664</v>
      </c>
      <c r="G106" s="16">
        <v>43173.970138888886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22</v>
      </c>
      <c r="M106" s="10">
        <v>110</v>
      </c>
      <c r="N106" s="10" t="s">
        <v>33</v>
      </c>
      <c r="O106" s="10">
        <v>5</v>
      </c>
      <c r="P106" s="10">
        <v>1</v>
      </c>
      <c r="AG106" s="11" t="s">
        <v>231</v>
      </c>
      <c r="AH106" s="93">
        <f>IF((M277-M180)/M277*100&lt;0,"NR",(M277-M180)/M277*100)</f>
        <v>0</v>
      </c>
      <c r="AI106" s="93"/>
      <c r="AJ106" s="93">
        <f>IF((M180-M83)/M277*100&lt;0,"NR",(M180-M83)/M277*100)</f>
        <v>0</v>
      </c>
      <c r="AK106" s="93"/>
      <c r="AL106" s="93">
        <f>IF((M277-M83)/M277*100&lt;0,"NR",(M277-M83)/M277*100)</f>
        <v>0</v>
      </c>
      <c r="AM106" s="93"/>
    </row>
    <row r="107" spans="1:39" x14ac:dyDescent="0.2">
      <c r="A107" s="10">
        <v>3885587</v>
      </c>
      <c r="B107" s="10" t="s">
        <v>24</v>
      </c>
      <c r="C107" s="10" t="s">
        <v>17</v>
      </c>
      <c r="D107" s="16">
        <v>43165.370833333334</v>
      </c>
      <c r="E107" s="16">
        <v>43166.385416666664</v>
      </c>
      <c r="G107" s="16">
        <v>43173.970138888886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26</v>
      </c>
      <c r="N107" s="10" t="s">
        <v>33</v>
      </c>
      <c r="O107" s="10">
        <v>5</v>
      </c>
      <c r="P107" s="10">
        <v>1</v>
      </c>
      <c r="AG107" s="17" t="s">
        <v>123</v>
      </c>
      <c r="AH107" s="93">
        <f>IF((M248-M151)/M248*100&lt;0,"NR",(M248-M151)/M248*100)</f>
        <v>5.5555555555555554</v>
      </c>
      <c r="AI107" s="93"/>
      <c r="AJ107" s="93">
        <f>IF((M151-M54)/M248*100&lt;0,"NR",(M151-M54)/M248*100)</f>
        <v>5.5555555555555554</v>
      </c>
      <c r="AK107" s="93"/>
      <c r="AL107" s="93">
        <f>IF((M248-M54)/M248*100&lt;0,"NR",(M248-M54)/M248*100)</f>
        <v>11.111111111111111</v>
      </c>
      <c r="AM107" s="93"/>
    </row>
    <row r="108" spans="1:39" x14ac:dyDescent="0.2">
      <c r="A108" s="10">
        <v>3885587</v>
      </c>
      <c r="B108" s="10" t="s">
        <v>24</v>
      </c>
      <c r="C108" s="10" t="s">
        <v>17</v>
      </c>
      <c r="D108" s="16">
        <v>43165.370833333334</v>
      </c>
      <c r="E108" s="16">
        <v>43166.385416666664</v>
      </c>
      <c r="G108" s="16">
        <v>43173.970138888886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4700</v>
      </c>
      <c r="N108" s="10" t="s">
        <v>33</v>
      </c>
      <c r="O108" s="10">
        <v>20</v>
      </c>
      <c r="P108" s="10">
        <v>1</v>
      </c>
      <c r="AG108" s="2" t="s">
        <v>125</v>
      </c>
      <c r="AH108" s="93">
        <f>IF((M249-M152)/M249*100&lt;0,"NR",(M249-M152)/M249*100)</f>
        <v>97.435897435897431</v>
      </c>
      <c r="AI108" s="93"/>
      <c r="AJ108" s="93">
        <f>IF((M152-M55)/M249*100&lt;0,"NR",(M152-M55)/M249*100)</f>
        <v>0</v>
      </c>
      <c r="AK108" s="93"/>
      <c r="AL108" s="93">
        <f>IF((M249-M55)/M249*100&lt;0,"NR",(M249-M55)/M249*100)</f>
        <v>97.435897435897431</v>
      </c>
      <c r="AM108" s="93"/>
    </row>
    <row r="109" spans="1:39" x14ac:dyDescent="0.2">
      <c r="A109" s="10">
        <v>3885587</v>
      </c>
      <c r="B109" s="10" t="s">
        <v>24</v>
      </c>
      <c r="C109" s="10" t="s">
        <v>17</v>
      </c>
      <c r="D109" s="16">
        <v>43165.370833333334</v>
      </c>
      <c r="E109" s="16">
        <v>43166.385416666664</v>
      </c>
      <c r="G109" s="16">
        <v>43173.970138888886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3885587</v>
      </c>
      <c r="B110" s="10" t="s">
        <v>24</v>
      </c>
      <c r="C110" s="10" t="s">
        <v>17</v>
      </c>
      <c r="D110" s="16">
        <v>43165.370833333334</v>
      </c>
      <c r="E110" s="16">
        <v>43166.385416666664</v>
      </c>
      <c r="G110" s="16">
        <v>43173.970138888886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3885587</v>
      </c>
      <c r="B111" s="10" t="s">
        <v>24</v>
      </c>
      <c r="C111" s="10" t="s">
        <v>17</v>
      </c>
      <c r="D111" s="16">
        <v>43165.370833333334</v>
      </c>
      <c r="E111" s="16">
        <v>43166.385416666664</v>
      </c>
      <c r="G111" s="16">
        <v>43173.970138888886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1100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3885587</v>
      </c>
      <c r="B112" s="10" t="s">
        <v>24</v>
      </c>
      <c r="C112" s="10" t="s">
        <v>17</v>
      </c>
      <c r="D112" s="16">
        <v>43165.370833333334</v>
      </c>
      <c r="E112" s="16">
        <v>43166.385416666664</v>
      </c>
      <c r="G112" s="16">
        <v>43173.970138888886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130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3885587</v>
      </c>
      <c r="B113" s="10" t="s">
        <v>24</v>
      </c>
      <c r="C113" s="10" t="s">
        <v>17</v>
      </c>
      <c r="D113" s="16">
        <v>43165.370833333334</v>
      </c>
      <c r="E113" s="16">
        <v>43166.385416666664</v>
      </c>
      <c r="G113" s="16">
        <v>43173.970138888886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3885587</v>
      </c>
      <c r="B114" s="10" t="s">
        <v>24</v>
      </c>
      <c r="C114" s="10" t="s">
        <v>17</v>
      </c>
      <c r="D114" s="16">
        <v>43165.370833333334</v>
      </c>
      <c r="E114" s="16">
        <v>43166.385416666664</v>
      </c>
      <c r="G114" s="16">
        <v>43173.970138888886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3885587</v>
      </c>
      <c r="B115" s="10" t="s">
        <v>24</v>
      </c>
      <c r="C115" s="10" t="s">
        <v>17</v>
      </c>
      <c r="D115" s="16">
        <v>43165.370833333334</v>
      </c>
      <c r="E115" s="16">
        <v>43166.385416666664</v>
      </c>
      <c r="G115" s="16">
        <v>43173.970138888886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3885587</v>
      </c>
      <c r="B116" s="10" t="s">
        <v>24</v>
      </c>
      <c r="C116" s="10" t="s">
        <v>17</v>
      </c>
      <c r="D116" s="16">
        <v>43165.370833333334</v>
      </c>
      <c r="E116" s="16">
        <v>43166.385416666664</v>
      </c>
      <c r="G116" s="16">
        <v>43173.970138888886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160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3885587</v>
      </c>
      <c r="B117" s="10" t="s">
        <v>24</v>
      </c>
      <c r="C117" s="10" t="s">
        <v>17</v>
      </c>
      <c r="D117" s="16">
        <v>43165.370833333334</v>
      </c>
      <c r="E117" s="16">
        <v>43166.385416666664</v>
      </c>
      <c r="G117" s="16">
        <v>43173.970138888886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3885587</v>
      </c>
      <c r="B118" s="10" t="s">
        <v>24</v>
      </c>
      <c r="C118" s="10" t="s">
        <v>17</v>
      </c>
      <c r="D118" s="16">
        <v>43165.370833333334</v>
      </c>
      <c r="E118" s="16">
        <v>43166.385416666664</v>
      </c>
      <c r="G118" s="16">
        <v>43173.970138888886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120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3885587</v>
      </c>
      <c r="B119" s="10" t="s">
        <v>24</v>
      </c>
      <c r="C119" s="10" t="s">
        <v>17</v>
      </c>
      <c r="D119" s="16">
        <v>43165.370833333334</v>
      </c>
      <c r="E119" s="16">
        <v>43166.385416666664</v>
      </c>
      <c r="G119" s="16">
        <v>43173.970138888886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3885587</v>
      </c>
      <c r="B120" s="10" t="s">
        <v>24</v>
      </c>
      <c r="C120" s="10" t="s">
        <v>17</v>
      </c>
      <c r="D120" s="16">
        <v>43165.370833333334</v>
      </c>
      <c r="E120" s="16">
        <v>43166.385416666664</v>
      </c>
      <c r="G120" s="16">
        <v>43173.970138888886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1100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3885587</v>
      </c>
      <c r="B121" s="10" t="s">
        <v>24</v>
      </c>
      <c r="C121" s="10" t="s">
        <v>17</v>
      </c>
      <c r="D121" s="16">
        <v>43165.370833333334</v>
      </c>
      <c r="E121" s="16">
        <v>43166.385416666664</v>
      </c>
      <c r="G121" s="16">
        <v>43173.970138888886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3885587</v>
      </c>
      <c r="B122" s="10" t="s">
        <v>24</v>
      </c>
      <c r="C122" s="10" t="s">
        <v>17</v>
      </c>
      <c r="D122" s="16">
        <v>43165.370833333334</v>
      </c>
      <c r="E122" s="16">
        <v>43166.385416666664</v>
      </c>
      <c r="G122" s="16">
        <v>43173.970138888886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230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3885587</v>
      </c>
      <c r="B123" s="10" t="s">
        <v>24</v>
      </c>
      <c r="C123" s="10" t="s">
        <v>17</v>
      </c>
      <c r="D123" s="16">
        <v>43165.370833333334</v>
      </c>
      <c r="E123" s="16">
        <v>43166.385416666664</v>
      </c>
      <c r="G123" s="16">
        <v>43173.970138888886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64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3885587</v>
      </c>
      <c r="B124" s="10" t="s">
        <v>24</v>
      </c>
      <c r="C124" s="10" t="s">
        <v>17</v>
      </c>
      <c r="D124" s="16">
        <v>43165.370833333334</v>
      </c>
      <c r="E124" s="16">
        <v>43166.385416666664</v>
      </c>
      <c r="G124" s="16">
        <v>43173.970138888886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3885587</v>
      </c>
      <c r="B125" s="10" t="s">
        <v>24</v>
      </c>
      <c r="C125" s="10" t="s">
        <v>17</v>
      </c>
      <c r="D125" s="16">
        <v>43165.370833333334</v>
      </c>
      <c r="E125" s="16">
        <v>43166.385416666664</v>
      </c>
      <c r="G125" s="16">
        <v>43173.970138888886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3885587</v>
      </c>
      <c r="B126" s="10" t="s">
        <v>24</v>
      </c>
      <c r="C126" s="10" t="s">
        <v>17</v>
      </c>
      <c r="D126" s="16">
        <v>43165.370833333334</v>
      </c>
      <c r="E126" s="16">
        <v>43166.385416666664</v>
      </c>
      <c r="G126" s="16">
        <v>43173.970138888886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3885587</v>
      </c>
      <c r="B127" s="10" t="s">
        <v>24</v>
      </c>
      <c r="C127" s="10" t="s">
        <v>17</v>
      </c>
      <c r="D127" s="16">
        <v>43165.370833333334</v>
      </c>
      <c r="E127" s="16">
        <v>43166.385416666664</v>
      </c>
      <c r="G127" s="16">
        <v>43173.970138888886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360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3885587</v>
      </c>
      <c r="B128" s="10" t="s">
        <v>24</v>
      </c>
      <c r="C128" s="10" t="s">
        <v>17</v>
      </c>
      <c r="D128" s="16">
        <v>43165.370833333334</v>
      </c>
      <c r="E128" s="16">
        <v>43166.385416666664</v>
      </c>
      <c r="G128" s="16">
        <v>43173.970138888886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3885587</v>
      </c>
      <c r="B129" s="10" t="s">
        <v>24</v>
      </c>
      <c r="C129" s="10" t="s">
        <v>17</v>
      </c>
      <c r="D129" s="16">
        <v>43165.370833333334</v>
      </c>
      <c r="E129" s="16">
        <v>43166.385416666664</v>
      </c>
      <c r="G129" s="16">
        <v>43173.970138888886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26</v>
      </c>
      <c r="M129" s="10">
        <v>10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3885587</v>
      </c>
      <c r="B130" s="10" t="s">
        <v>24</v>
      </c>
      <c r="C130" s="10" t="s">
        <v>17</v>
      </c>
      <c r="D130" s="16">
        <v>43165.370833333334</v>
      </c>
      <c r="E130" s="16">
        <v>43166.385416666664</v>
      </c>
      <c r="G130" s="16">
        <v>43173.970138888886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3885587</v>
      </c>
      <c r="B131" s="10" t="s">
        <v>24</v>
      </c>
      <c r="C131" s="10" t="s">
        <v>17</v>
      </c>
      <c r="D131" s="16">
        <v>43165.370833333334</v>
      </c>
      <c r="E131" s="16">
        <v>43166.385416666664</v>
      </c>
      <c r="G131" s="16">
        <v>43173.970138888886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22</v>
      </c>
      <c r="M131" s="10">
        <v>70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3885587</v>
      </c>
      <c r="B132" s="10" t="s">
        <v>24</v>
      </c>
      <c r="C132" s="10" t="s">
        <v>17</v>
      </c>
      <c r="D132" s="16">
        <v>43165.370833333334</v>
      </c>
      <c r="E132" s="16">
        <v>43166.385416666664</v>
      </c>
      <c r="G132" s="16">
        <v>43173.970138888886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240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3885587</v>
      </c>
      <c r="B133" s="10" t="s">
        <v>24</v>
      </c>
      <c r="C133" s="10" t="s">
        <v>17</v>
      </c>
      <c r="D133" s="16">
        <v>43165.370833333334</v>
      </c>
      <c r="E133" s="16">
        <v>43166.385416666664</v>
      </c>
      <c r="G133" s="16">
        <v>43173.970138888886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29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3885587</v>
      </c>
      <c r="B134" s="10" t="s">
        <v>24</v>
      </c>
      <c r="C134" s="10" t="s">
        <v>17</v>
      </c>
      <c r="D134" s="16">
        <v>43165.370833333334</v>
      </c>
      <c r="E134" s="16">
        <v>43166.385416666664</v>
      </c>
      <c r="G134" s="16">
        <v>43173.970138888886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3885587</v>
      </c>
      <c r="B135" s="10" t="s">
        <v>24</v>
      </c>
      <c r="C135" s="10" t="s">
        <v>17</v>
      </c>
      <c r="D135" s="16">
        <v>43165.370833333334</v>
      </c>
      <c r="E135" s="16">
        <v>43166.385416666664</v>
      </c>
      <c r="G135" s="16">
        <v>43173.970138888886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3885587</v>
      </c>
      <c r="B136" s="10" t="s">
        <v>24</v>
      </c>
      <c r="C136" s="10" t="s">
        <v>17</v>
      </c>
      <c r="D136" s="16">
        <v>43165.370833333334</v>
      </c>
      <c r="E136" s="16">
        <v>43166.385416666664</v>
      </c>
      <c r="G136" s="16">
        <v>43173.970138888886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3885587</v>
      </c>
      <c r="B137" s="10" t="s">
        <v>24</v>
      </c>
      <c r="C137" s="10" t="s">
        <v>17</v>
      </c>
      <c r="D137" s="16">
        <v>43165.370833333334</v>
      </c>
      <c r="E137" s="16">
        <v>43166.385416666664</v>
      </c>
      <c r="G137" s="16">
        <v>43173.970138888886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3885587</v>
      </c>
      <c r="B138" s="10" t="s">
        <v>24</v>
      </c>
      <c r="C138" s="10" t="s">
        <v>17</v>
      </c>
      <c r="D138" s="16">
        <v>43165.370833333334</v>
      </c>
      <c r="E138" s="16">
        <v>43166.385416666664</v>
      </c>
      <c r="G138" s="16">
        <v>43173.970138888886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430</v>
      </c>
      <c r="N138" s="10" t="s">
        <v>33</v>
      </c>
      <c r="O138" s="10">
        <v>5</v>
      </c>
      <c r="P138" s="10">
        <v>1</v>
      </c>
      <c r="AG138" s="70" t="s">
        <v>246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3885587</v>
      </c>
      <c r="B139" s="10" t="s">
        <v>24</v>
      </c>
      <c r="C139" s="10" t="s">
        <v>17</v>
      </c>
      <c r="D139" s="16">
        <v>43165.370833333334</v>
      </c>
      <c r="E139" s="16">
        <v>43166.385416666664</v>
      </c>
      <c r="G139" s="16">
        <v>43173.970138888886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98</v>
      </c>
      <c r="N139" s="10" t="s">
        <v>33</v>
      </c>
      <c r="O139" s="10">
        <v>20</v>
      </c>
      <c r="P139" s="10">
        <v>1</v>
      </c>
      <c r="AG139" s="4"/>
      <c r="AH139" s="70" t="s">
        <v>238</v>
      </c>
      <c r="AI139" s="70"/>
      <c r="AJ139" s="4" t="s">
        <v>236</v>
      </c>
      <c r="AK139" s="4"/>
      <c r="AL139" s="94" t="s">
        <v>237</v>
      </c>
      <c r="AM139" s="94"/>
    </row>
    <row r="140" spans="1:39" x14ac:dyDescent="0.2">
      <c r="A140" s="10">
        <v>3885587</v>
      </c>
      <c r="B140" s="10" t="s">
        <v>24</v>
      </c>
      <c r="C140" s="10" t="s">
        <v>17</v>
      </c>
      <c r="D140" s="16">
        <v>43165.370833333334</v>
      </c>
      <c r="E140" s="16">
        <v>43166.385416666664</v>
      </c>
      <c r="G140" s="16">
        <v>43173.970138888886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560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9.0909090909090917</v>
      </c>
      <c r="AK140" s="93"/>
      <c r="AL140" s="93">
        <f>IF((M203-M9)/M203*100&lt;0,"NR",(M203-M9)/M203*100)</f>
        <v>9.0909090909090917</v>
      </c>
      <c r="AM140" s="93"/>
    </row>
    <row r="141" spans="1:39" x14ac:dyDescent="0.2">
      <c r="A141" s="10">
        <v>3885587</v>
      </c>
      <c r="B141" s="10" t="s">
        <v>24</v>
      </c>
      <c r="C141" s="10" t="s">
        <v>17</v>
      </c>
      <c r="D141" s="16">
        <v>43165.370833333334</v>
      </c>
      <c r="E141" s="16">
        <v>43166.385416666664</v>
      </c>
      <c r="G141" s="16">
        <v>43173.970138888886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440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25</v>
      </c>
      <c r="AI141" s="93"/>
      <c r="AJ141" s="93">
        <f>IF((M116-M19)/M213*100&lt;0,"NR",(M116-M19)/M213*100)</f>
        <v>15</v>
      </c>
      <c r="AK141" s="93"/>
      <c r="AL141" s="93">
        <f>IF((M213-M19)/M213*100&lt;0,"NR",(M213-M19)/M213*100)</f>
        <v>35</v>
      </c>
      <c r="AM141" s="93"/>
    </row>
    <row r="142" spans="1:39" x14ac:dyDescent="0.2">
      <c r="A142" s="10">
        <v>3885587</v>
      </c>
      <c r="B142" s="10" t="s">
        <v>24</v>
      </c>
      <c r="C142" s="10" t="s">
        <v>17</v>
      </c>
      <c r="D142" s="16">
        <v>43165.370833333334</v>
      </c>
      <c r="E142" s="16">
        <v>43166.385416666664</v>
      </c>
      <c r="G142" s="16">
        <v>43173.970138888886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42</v>
      </c>
      <c r="N142" s="10" t="s">
        <v>33</v>
      </c>
      <c r="O142" s="10">
        <v>5</v>
      </c>
      <c r="P142" s="10">
        <v>1</v>
      </c>
      <c r="AG142" s="2" t="s">
        <v>213</v>
      </c>
      <c r="AH142" s="93">
        <f>IF((M294-M197)/M294*100&lt;0,"NR",(M294-M197)/M294*100)</f>
        <v>1.1494252873563218</v>
      </c>
      <c r="AI142" s="93"/>
      <c r="AJ142" s="93">
        <f>IF((M197-M100)/M294*100&lt;0,"NR",(M197-M100)/M294*100)</f>
        <v>16.091954022988507</v>
      </c>
      <c r="AK142" s="93"/>
      <c r="AL142" s="93">
        <f>IF((M294-M100)/M294*100&lt;0,"NR",(M294-M100)/M294*100)</f>
        <v>17.241379310344829</v>
      </c>
      <c r="AM142" s="93"/>
    </row>
    <row r="143" spans="1:39" x14ac:dyDescent="0.2">
      <c r="A143" s="10">
        <v>3885587</v>
      </c>
      <c r="B143" s="10" t="s">
        <v>24</v>
      </c>
      <c r="C143" s="10" t="s">
        <v>17</v>
      </c>
      <c r="D143" s="16">
        <v>43165.370833333334</v>
      </c>
      <c r="E143" s="16">
        <v>43166.385416666664</v>
      </c>
      <c r="G143" s="16">
        <v>43173.970138888886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15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8.3333333333333321</v>
      </c>
      <c r="AI143" s="93"/>
      <c r="AJ143" s="93" t="str">
        <f>IF((M120-M23)/M217*100&lt;0,"NR",(M120-M23)/M217*100)</f>
        <v>NR</v>
      </c>
      <c r="AK143" s="93"/>
      <c r="AL143" s="93" t="str">
        <f>IF((M217-M23)/M217*100&lt;0,"NR",(M217-M23)/M217*100)</f>
        <v>NR</v>
      </c>
      <c r="AM143" s="93"/>
    </row>
    <row r="144" spans="1:39" x14ac:dyDescent="0.2">
      <c r="A144" s="10">
        <v>3885587</v>
      </c>
      <c r="B144" s="10" t="s">
        <v>24</v>
      </c>
      <c r="C144" s="10" t="s">
        <v>17</v>
      </c>
      <c r="D144" s="16">
        <v>43165.370833333334</v>
      </c>
      <c r="E144" s="16">
        <v>43166.385416666664</v>
      </c>
      <c r="G144" s="16">
        <v>43173.970138888886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36.153846153846153</v>
      </c>
      <c r="AI144" s="93"/>
      <c r="AJ144" s="93" t="str">
        <f>IF((M150-M53)/M247*100&lt;0,"NR",(M150-M53)/M247*100)</f>
        <v>NR</v>
      </c>
      <c r="AK144" s="93"/>
      <c r="AL144" s="93" t="str">
        <f>IF((M247-M53)/M247*100&lt;0,"NR",(M247-M53)/M247*100)</f>
        <v>NR</v>
      </c>
      <c r="AM144" s="93"/>
    </row>
    <row r="145" spans="1:16" x14ac:dyDescent="0.2">
      <c r="A145" s="10">
        <v>3885587</v>
      </c>
      <c r="B145" s="10" t="s">
        <v>24</v>
      </c>
      <c r="C145" s="10" t="s">
        <v>17</v>
      </c>
      <c r="D145" s="16">
        <v>43165.370833333334</v>
      </c>
      <c r="E145" s="16">
        <v>43166.385416666664</v>
      </c>
      <c r="G145" s="16">
        <v>43173.970138888886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3885587</v>
      </c>
      <c r="B146" s="10" t="s">
        <v>24</v>
      </c>
      <c r="C146" s="10" t="s">
        <v>17</v>
      </c>
      <c r="D146" s="16">
        <v>43165.370833333334</v>
      </c>
      <c r="E146" s="16">
        <v>43166.385416666664</v>
      </c>
      <c r="G146" s="16">
        <v>43173.970138888886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8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3885587</v>
      </c>
      <c r="B147" s="10" t="s">
        <v>24</v>
      </c>
      <c r="C147" s="10" t="s">
        <v>17</v>
      </c>
      <c r="D147" s="16">
        <v>43165.370833333334</v>
      </c>
      <c r="E147" s="16">
        <v>43166.385416666664</v>
      </c>
      <c r="G147" s="16">
        <v>43173.970138888886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3885587</v>
      </c>
      <c r="B148" s="10" t="s">
        <v>24</v>
      </c>
      <c r="C148" s="10" t="s">
        <v>17</v>
      </c>
      <c r="D148" s="16">
        <v>43165.370833333334</v>
      </c>
      <c r="E148" s="16">
        <v>43166.385416666664</v>
      </c>
      <c r="G148" s="16">
        <v>43173.970138888886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22</v>
      </c>
      <c r="M148" s="10">
        <v>130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3885587</v>
      </c>
      <c r="B149" s="10" t="s">
        <v>24</v>
      </c>
      <c r="C149" s="10" t="s">
        <v>17</v>
      </c>
      <c r="D149" s="16">
        <v>43165.370833333334</v>
      </c>
      <c r="E149" s="16">
        <v>43166.385416666664</v>
      </c>
      <c r="G149" s="16">
        <v>43173.970138888886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3885587</v>
      </c>
      <c r="B150" s="10" t="s">
        <v>24</v>
      </c>
      <c r="C150" s="10" t="s">
        <v>17</v>
      </c>
      <c r="D150" s="16">
        <v>43165.370833333334</v>
      </c>
      <c r="E150" s="16">
        <v>43166.385416666664</v>
      </c>
      <c r="G150" s="16">
        <v>43173.970138888886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83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3885587</v>
      </c>
      <c r="B151" s="10" t="s">
        <v>24</v>
      </c>
      <c r="C151" s="10" t="s">
        <v>17</v>
      </c>
      <c r="D151" s="16">
        <v>43165.370833333334</v>
      </c>
      <c r="E151" s="16">
        <v>43166.385416666664</v>
      </c>
      <c r="G151" s="16">
        <v>43173.970138888886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1700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3885587</v>
      </c>
      <c r="B152" s="10" t="s">
        <v>24</v>
      </c>
      <c r="C152" s="10" t="s">
        <v>17</v>
      </c>
      <c r="D152" s="16">
        <v>43165.370833333334</v>
      </c>
      <c r="E152" s="16">
        <v>43166.385416666664</v>
      </c>
      <c r="G152" s="16">
        <v>43173.970138888886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26</v>
      </c>
      <c r="M152" s="10">
        <v>10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3885587</v>
      </c>
      <c r="B153" s="10" t="s">
        <v>24</v>
      </c>
      <c r="C153" s="10" t="s">
        <v>17</v>
      </c>
      <c r="D153" s="16">
        <v>43165.370833333334</v>
      </c>
      <c r="E153" s="16">
        <v>43166.385416666664</v>
      </c>
      <c r="G153" s="16">
        <v>43173.970138888886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790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3885587</v>
      </c>
      <c r="B154" s="10" t="s">
        <v>24</v>
      </c>
      <c r="C154" s="10" t="s">
        <v>17</v>
      </c>
      <c r="D154" s="16">
        <v>43165.370833333334</v>
      </c>
      <c r="E154" s="16">
        <v>43166.385416666664</v>
      </c>
      <c r="G154" s="16">
        <v>43173.970138888886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3885587</v>
      </c>
      <c r="B155" s="10" t="s">
        <v>24</v>
      </c>
      <c r="C155" s="10" t="s">
        <v>17</v>
      </c>
      <c r="D155" s="16">
        <v>43165.370833333334</v>
      </c>
      <c r="E155" s="16">
        <v>43166.385416666664</v>
      </c>
      <c r="G155" s="16">
        <v>43173.970138888886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3885587</v>
      </c>
      <c r="B156" s="10" t="s">
        <v>24</v>
      </c>
      <c r="C156" s="10" t="s">
        <v>17</v>
      </c>
      <c r="D156" s="16">
        <v>43165.370833333334</v>
      </c>
      <c r="E156" s="16">
        <v>43166.385416666664</v>
      </c>
      <c r="G156" s="16">
        <v>43173.970138888886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3885587</v>
      </c>
      <c r="B157" s="10" t="s">
        <v>24</v>
      </c>
      <c r="C157" s="10" t="s">
        <v>17</v>
      </c>
      <c r="D157" s="16">
        <v>43165.370833333334</v>
      </c>
      <c r="E157" s="16">
        <v>43166.385416666664</v>
      </c>
      <c r="G157" s="16">
        <v>43173.970138888886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44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3885587</v>
      </c>
      <c r="B158" s="10" t="s">
        <v>24</v>
      </c>
      <c r="C158" s="10" t="s">
        <v>17</v>
      </c>
      <c r="D158" s="16">
        <v>43165.370833333334</v>
      </c>
      <c r="E158" s="16">
        <v>43166.385416666664</v>
      </c>
      <c r="G158" s="16">
        <v>43173.970138888886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26</v>
      </c>
      <c r="M158" s="10">
        <v>5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3885587</v>
      </c>
      <c r="B159" s="10" t="s">
        <v>24</v>
      </c>
      <c r="C159" s="10" t="s">
        <v>17</v>
      </c>
      <c r="D159" s="16">
        <v>43165.370833333334</v>
      </c>
      <c r="E159" s="16">
        <v>43166.385416666664</v>
      </c>
      <c r="G159" s="16">
        <v>43173.970138888886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510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3885587</v>
      </c>
      <c r="B160" s="10" t="s">
        <v>24</v>
      </c>
      <c r="C160" s="10" t="s">
        <v>17</v>
      </c>
      <c r="D160" s="16">
        <v>43165.370833333334</v>
      </c>
      <c r="E160" s="16">
        <v>43166.385416666664</v>
      </c>
      <c r="G160" s="16">
        <v>43173.970138888886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3885587</v>
      </c>
      <c r="B161" s="10" t="s">
        <v>24</v>
      </c>
      <c r="C161" s="10" t="s">
        <v>17</v>
      </c>
      <c r="D161" s="16">
        <v>43165.370833333334</v>
      </c>
      <c r="E161" s="16">
        <v>43166.385416666664</v>
      </c>
      <c r="G161" s="16">
        <v>43173.970138888886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3885587</v>
      </c>
      <c r="B162" s="10" t="s">
        <v>24</v>
      </c>
      <c r="C162" s="10" t="s">
        <v>17</v>
      </c>
      <c r="D162" s="16">
        <v>43165.370833333334</v>
      </c>
      <c r="E162" s="16">
        <v>43166.385416666664</v>
      </c>
      <c r="G162" s="16">
        <v>43173.970138888886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1500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3885587</v>
      </c>
      <c r="B163" s="10" t="s">
        <v>24</v>
      </c>
      <c r="C163" s="10" t="s">
        <v>17</v>
      </c>
      <c r="D163" s="16">
        <v>43165.370833333334</v>
      </c>
      <c r="E163" s="16">
        <v>43166.385416666664</v>
      </c>
      <c r="G163" s="16">
        <v>43173.970138888886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22</v>
      </c>
      <c r="M163" s="10">
        <v>990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3885587</v>
      </c>
      <c r="B164" s="10" t="s">
        <v>24</v>
      </c>
      <c r="C164" s="10" t="s">
        <v>17</v>
      </c>
      <c r="D164" s="16">
        <v>43165.370833333334</v>
      </c>
      <c r="E164" s="16">
        <v>43166.385416666664</v>
      </c>
      <c r="G164" s="16">
        <v>43173.970138888886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67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3885587</v>
      </c>
      <c r="B165" s="10" t="s">
        <v>24</v>
      </c>
      <c r="C165" s="10" t="s">
        <v>17</v>
      </c>
      <c r="D165" s="16">
        <v>43165.370833333334</v>
      </c>
      <c r="E165" s="16">
        <v>43166.385416666664</v>
      </c>
      <c r="G165" s="16">
        <v>43173.970138888886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3885587</v>
      </c>
      <c r="B166" s="10" t="s">
        <v>24</v>
      </c>
      <c r="C166" s="10" t="s">
        <v>17</v>
      </c>
      <c r="D166" s="16">
        <v>43165.370833333334</v>
      </c>
      <c r="E166" s="16">
        <v>43166.385416666664</v>
      </c>
      <c r="G166" s="16">
        <v>43173.970138888886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3885587</v>
      </c>
      <c r="B167" s="10" t="s">
        <v>24</v>
      </c>
      <c r="C167" s="10" t="s">
        <v>17</v>
      </c>
      <c r="D167" s="16">
        <v>43165.370833333334</v>
      </c>
      <c r="E167" s="16">
        <v>43166.385416666664</v>
      </c>
      <c r="G167" s="16">
        <v>43173.970138888886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3885587</v>
      </c>
      <c r="B168" s="10" t="s">
        <v>24</v>
      </c>
      <c r="C168" s="10" t="s">
        <v>17</v>
      </c>
      <c r="D168" s="16">
        <v>43165.370833333334</v>
      </c>
      <c r="E168" s="16">
        <v>43166.385416666664</v>
      </c>
      <c r="G168" s="16">
        <v>43173.970138888886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26</v>
      </c>
      <c r="M168" s="10">
        <v>10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3885587</v>
      </c>
      <c r="B169" s="10" t="s">
        <v>24</v>
      </c>
      <c r="C169" s="10" t="s">
        <v>17</v>
      </c>
      <c r="D169" s="16">
        <v>43165.370833333334</v>
      </c>
      <c r="E169" s="16">
        <v>43166.385416666664</v>
      </c>
      <c r="G169" s="16">
        <v>43173.970138888886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45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3885587</v>
      </c>
      <c r="B170" s="10" t="s">
        <v>24</v>
      </c>
      <c r="C170" s="10" t="s">
        <v>17</v>
      </c>
      <c r="D170" s="16">
        <v>43165.370833333334</v>
      </c>
      <c r="E170" s="16">
        <v>43166.385416666664</v>
      </c>
      <c r="G170" s="16">
        <v>43173.970138888886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4200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3885587</v>
      </c>
      <c r="B171" s="10" t="s">
        <v>24</v>
      </c>
      <c r="C171" s="10" t="s">
        <v>17</v>
      </c>
      <c r="D171" s="16">
        <v>43165.370833333334</v>
      </c>
      <c r="E171" s="16">
        <v>43166.385416666664</v>
      </c>
      <c r="G171" s="16">
        <v>43173.970138888886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3885587</v>
      </c>
      <c r="B172" s="10" t="s">
        <v>24</v>
      </c>
      <c r="C172" s="10" t="s">
        <v>17</v>
      </c>
      <c r="D172" s="16">
        <v>43165.370833333334</v>
      </c>
      <c r="E172" s="16">
        <v>43166.385416666664</v>
      </c>
      <c r="G172" s="16">
        <v>43173.970138888886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22</v>
      </c>
      <c r="M172" s="10">
        <v>350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3885587</v>
      </c>
      <c r="B173" s="10" t="s">
        <v>24</v>
      </c>
      <c r="C173" s="10" t="s">
        <v>17</v>
      </c>
      <c r="D173" s="16">
        <v>43165.370833333334</v>
      </c>
      <c r="E173" s="16">
        <v>43166.385416666664</v>
      </c>
      <c r="G173" s="16">
        <v>43173.970138888886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3885587</v>
      </c>
      <c r="B174" s="10" t="s">
        <v>24</v>
      </c>
      <c r="C174" s="10" t="s">
        <v>17</v>
      </c>
      <c r="D174" s="16">
        <v>43165.370833333334</v>
      </c>
      <c r="E174" s="16">
        <v>43166.385416666664</v>
      </c>
      <c r="G174" s="16">
        <v>43173.970138888886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22</v>
      </c>
      <c r="M174" s="10">
        <v>17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3885587</v>
      </c>
      <c r="B175" s="10" t="s">
        <v>24</v>
      </c>
      <c r="C175" s="10" t="s">
        <v>17</v>
      </c>
      <c r="D175" s="16">
        <v>43165.370833333334</v>
      </c>
      <c r="E175" s="16">
        <v>43166.385416666664</v>
      </c>
      <c r="G175" s="16">
        <v>43173.970138888886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290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3885587</v>
      </c>
      <c r="B176" s="10" t="s">
        <v>24</v>
      </c>
      <c r="C176" s="10" t="s">
        <v>17</v>
      </c>
      <c r="D176" s="16">
        <v>43165.370833333334</v>
      </c>
      <c r="E176" s="16">
        <v>43166.385416666664</v>
      </c>
      <c r="G176" s="16">
        <v>43173.970138888886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3885587</v>
      </c>
      <c r="B177" s="10" t="s">
        <v>24</v>
      </c>
      <c r="C177" s="10" t="s">
        <v>17</v>
      </c>
      <c r="D177" s="16">
        <v>43165.370833333334</v>
      </c>
      <c r="E177" s="16">
        <v>43166.385416666664</v>
      </c>
      <c r="G177" s="16">
        <v>43173.970138888886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3885587</v>
      </c>
      <c r="B178" s="10" t="s">
        <v>24</v>
      </c>
      <c r="C178" s="10" t="s">
        <v>17</v>
      </c>
      <c r="D178" s="16">
        <v>43165.370833333334</v>
      </c>
      <c r="E178" s="16">
        <v>43166.385416666664</v>
      </c>
      <c r="G178" s="16">
        <v>43173.970138888886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22</v>
      </c>
      <c r="M178" s="10">
        <v>17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3885587</v>
      </c>
      <c r="B179" s="10" t="s">
        <v>24</v>
      </c>
      <c r="C179" s="10" t="s">
        <v>17</v>
      </c>
      <c r="D179" s="16">
        <v>43165.370833333334</v>
      </c>
      <c r="E179" s="16">
        <v>43166.385416666664</v>
      </c>
      <c r="G179" s="16">
        <v>43173.970138888886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44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3885587</v>
      </c>
      <c r="B180" s="10" t="s">
        <v>24</v>
      </c>
      <c r="C180" s="10" t="s">
        <v>17</v>
      </c>
      <c r="D180" s="16">
        <v>43165.370833333334</v>
      </c>
      <c r="E180" s="16">
        <v>43166.385416666664</v>
      </c>
      <c r="G180" s="16">
        <v>43173.970138888886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3885587</v>
      </c>
      <c r="B181" s="10" t="s">
        <v>24</v>
      </c>
      <c r="C181" s="10" t="s">
        <v>17</v>
      </c>
      <c r="D181" s="16">
        <v>43165.370833333334</v>
      </c>
      <c r="E181" s="16">
        <v>43166.385416666664</v>
      </c>
      <c r="G181" s="16">
        <v>43173.970138888886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3885587</v>
      </c>
      <c r="B182" s="10" t="s">
        <v>24</v>
      </c>
      <c r="C182" s="10" t="s">
        <v>17</v>
      </c>
      <c r="D182" s="16">
        <v>43165.370833333334</v>
      </c>
      <c r="E182" s="16">
        <v>43166.385416666664</v>
      </c>
      <c r="G182" s="16">
        <v>43173.970138888886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67000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3885587</v>
      </c>
      <c r="B183" s="10" t="s">
        <v>24</v>
      </c>
      <c r="C183" s="10" t="s">
        <v>17</v>
      </c>
      <c r="D183" s="16">
        <v>43165.370833333334</v>
      </c>
      <c r="E183" s="16">
        <v>43166.385416666664</v>
      </c>
      <c r="G183" s="16">
        <v>43173.970138888886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3885587</v>
      </c>
      <c r="B184" s="10" t="s">
        <v>24</v>
      </c>
      <c r="C184" s="10" t="s">
        <v>17</v>
      </c>
      <c r="D184" s="16">
        <v>43165.370833333334</v>
      </c>
      <c r="E184" s="16">
        <v>43166.385416666664</v>
      </c>
      <c r="G184" s="16">
        <v>43173.970138888886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3885587</v>
      </c>
      <c r="B185" s="10" t="s">
        <v>24</v>
      </c>
      <c r="C185" s="10" t="s">
        <v>17</v>
      </c>
      <c r="D185" s="16">
        <v>43165.370833333334</v>
      </c>
      <c r="E185" s="16">
        <v>43166.385416666664</v>
      </c>
      <c r="G185" s="16">
        <v>43173.970138888886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3885587</v>
      </c>
      <c r="B186" s="10" t="s">
        <v>24</v>
      </c>
      <c r="C186" s="10" t="s">
        <v>17</v>
      </c>
      <c r="D186" s="16">
        <v>43165.370833333334</v>
      </c>
      <c r="E186" s="16">
        <v>43166.385416666664</v>
      </c>
      <c r="G186" s="16">
        <v>43173.970138888886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3885587</v>
      </c>
      <c r="B187" s="10" t="s">
        <v>24</v>
      </c>
      <c r="C187" s="10" t="s">
        <v>17</v>
      </c>
      <c r="D187" s="16">
        <v>43165.370833333334</v>
      </c>
      <c r="E187" s="16">
        <v>43166.385416666664</v>
      </c>
      <c r="G187" s="16">
        <v>43173.970138888886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3885587</v>
      </c>
      <c r="B188" s="10" t="s">
        <v>24</v>
      </c>
      <c r="C188" s="10" t="s">
        <v>17</v>
      </c>
      <c r="D188" s="16">
        <v>43165.370833333334</v>
      </c>
      <c r="E188" s="16">
        <v>43166.385416666664</v>
      </c>
      <c r="G188" s="16">
        <v>43173.970138888886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3885587</v>
      </c>
      <c r="B189" s="10" t="s">
        <v>24</v>
      </c>
      <c r="C189" s="10" t="s">
        <v>17</v>
      </c>
      <c r="D189" s="16">
        <v>43165.370833333334</v>
      </c>
      <c r="E189" s="16">
        <v>43166.385416666664</v>
      </c>
      <c r="G189" s="16">
        <v>43173.970138888886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1900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3885587</v>
      </c>
      <c r="B190" s="10" t="s">
        <v>24</v>
      </c>
      <c r="C190" s="10" t="s">
        <v>17</v>
      </c>
      <c r="D190" s="16">
        <v>43165.370833333334</v>
      </c>
      <c r="E190" s="16">
        <v>43166.385416666664</v>
      </c>
      <c r="G190" s="16">
        <v>43173.970138888886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3885587</v>
      </c>
      <c r="B191" s="10" t="s">
        <v>24</v>
      </c>
      <c r="C191" s="10" t="s">
        <v>17</v>
      </c>
      <c r="D191" s="16">
        <v>43165.370833333334</v>
      </c>
      <c r="E191" s="16">
        <v>43166.385416666664</v>
      </c>
      <c r="G191" s="16">
        <v>43173.970138888886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3885587</v>
      </c>
      <c r="B192" s="10" t="s">
        <v>24</v>
      </c>
      <c r="C192" s="10" t="s">
        <v>17</v>
      </c>
      <c r="D192" s="16">
        <v>43165.370833333334</v>
      </c>
      <c r="E192" s="16">
        <v>43166.385416666664</v>
      </c>
      <c r="G192" s="16">
        <v>43173.970138888886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3885587</v>
      </c>
      <c r="B193" s="10" t="s">
        <v>24</v>
      </c>
      <c r="C193" s="10" t="s">
        <v>17</v>
      </c>
      <c r="D193" s="16">
        <v>43165.370833333334</v>
      </c>
      <c r="E193" s="16">
        <v>43166.385416666664</v>
      </c>
      <c r="G193" s="16">
        <v>43173.970138888886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280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3885587</v>
      </c>
      <c r="B194" s="10" t="s">
        <v>24</v>
      </c>
      <c r="C194" s="10" t="s">
        <v>17</v>
      </c>
      <c r="D194" s="16">
        <v>43165.370833333334</v>
      </c>
      <c r="E194" s="16">
        <v>43166.385416666664</v>
      </c>
      <c r="G194" s="16">
        <v>43173.970138888886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150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3885587</v>
      </c>
      <c r="B195" s="10" t="s">
        <v>24</v>
      </c>
      <c r="C195" s="10" t="s">
        <v>17</v>
      </c>
      <c r="D195" s="16">
        <v>43165.370833333334</v>
      </c>
      <c r="E195" s="16">
        <v>43166.385416666664</v>
      </c>
      <c r="G195" s="16">
        <v>43173.970138888886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22</v>
      </c>
      <c r="M195" s="10">
        <v>36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3885587</v>
      </c>
      <c r="B196" s="10" t="s">
        <v>24</v>
      </c>
      <c r="C196" s="10" t="s">
        <v>17</v>
      </c>
      <c r="D196" s="16">
        <v>43165.370833333334</v>
      </c>
      <c r="E196" s="16">
        <v>43166.385416666664</v>
      </c>
      <c r="G196" s="16">
        <v>43173.970138888886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22</v>
      </c>
      <c r="M196" s="10">
        <v>24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3885587</v>
      </c>
      <c r="B197" s="10" t="s">
        <v>24</v>
      </c>
      <c r="C197" s="10" t="s">
        <v>17</v>
      </c>
      <c r="D197" s="16">
        <v>43165.370833333334</v>
      </c>
      <c r="E197" s="16">
        <v>43166.385416666664</v>
      </c>
      <c r="G197" s="16">
        <v>43173.970138888886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860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3885587</v>
      </c>
      <c r="B198" s="10" t="s">
        <v>24</v>
      </c>
      <c r="C198" s="10" t="s">
        <v>17</v>
      </c>
      <c r="D198" s="16">
        <v>43165.370833333334</v>
      </c>
      <c r="E198" s="16">
        <v>43166.385416666664</v>
      </c>
      <c r="G198" s="16">
        <v>43173.970138888886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800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3885587</v>
      </c>
      <c r="B199" s="10" t="s">
        <v>24</v>
      </c>
      <c r="C199" s="10" t="s">
        <v>17</v>
      </c>
      <c r="D199" s="16">
        <v>43165.370833333334</v>
      </c>
      <c r="E199" s="16">
        <v>43166.385416666664</v>
      </c>
      <c r="G199" s="16">
        <v>43173.970138888886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140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3885587</v>
      </c>
      <c r="B200" s="10" t="s">
        <v>24</v>
      </c>
      <c r="C200" s="10" t="s">
        <v>17</v>
      </c>
      <c r="D200" s="16">
        <v>43165.370833333334</v>
      </c>
      <c r="E200" s="16">
        <v>43166.385416666664</v>
      </c>
      <c r="G200" s="16">
        <v>43173.970138888886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590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3885587</v>
      </c>
      <c r="B201" s="10" t="s">
        <v>24</v>
      </c>
      <c r="C201" s="10" t="s">
        <v>17</v>
      </c>
      <c r="D201" s="16">
        <v>43165.370833333334</v>
      </c>
      <c r="E201" s="16">
        <v>43166.385416666664</v>
      </c>
      <c r="G201" s="16">
        <v>43173.970138888886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16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3885588</v>
      </c>
      <c r="B202" s="10" t="s">
        <v>16</v>
      </c>
      <c r="C202" s="10" t="s">
        <v>17</v>
      </c>
      <c r="D202" s="16">
        <v>43165.373611111114</v>
      </c>
      <c r="E202" s="16">
        <v>43166.385416666664</v>
      </c>
      <c r="G202" s="16">
        <v>43173.859722222223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14000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3885588</v>
      </c>
      <c r="B203" s="10" t="s">
        <v>16</v>
      </c>
      <c r="C203" s="10" t="s">
        <v>17</v>
      </c>
      <c r="D203" s="16">
        <v>43165.373611111114</v>
      </c>
      <c r="E203" s="16">
        <v>43166.385416666664</v>
      </c>
      <c r="G203" s="16">
        <v>43173.859722222223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22</v>
      </c>
      <c r="M203" s="10">
        <v>110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3885588</v>
      </c>
      <c r="B204" s="10" t="s">
        <v>16</v>
      </c>
      <c r="C204" s="10" t="s">
        <v>17</v>
      </c>
      <c r="D204" s="16">
        <v>43165.373611111114</v>
      </c>
      <c r="E204" s="16">
        <v>43166.385416666664</v>
      </c>
      <c r="G204" s="16">
        <v>43173.859722222223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27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3885588</v>
      </c>
      <c r="B205" s="10" t="s">
        <v>16</v>
      </c>
      <c r="C205" s="10" t="s">
        <v>17</v>
      </c>
      <c r="D205" s="16">
        <v>43165.373611111114</v>
      </c>
      <c r="E205" s="16">
        <v>43166.385416666664</v>
      </c>
      <c r="G205" s="16">
        <v>43173.859722222223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1400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3885588</v>
      </c>
      <c r="B206" s="10" t="s">
        <v>16</v>
      </c>
      <c r="C206" s="10" t="s">
        <v>17</v>
      </c>
      <c r="D206" s="16">
        <v>43165.373611111114</v>
      </c>
      <c r="E206" s="16">
        <v>43166.385416666664</v>
      </c>
      <c r="G206" s="16">
        <v>43173.859722222223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40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3885588</v>
      </c>
      <c r="B207" s="10" t="s">
        <v>16</v>
      </c>
      <c r="C207" s="10" t="s">
        <v>17</v>
      </c>
      <c r="D207" s="16">
        <v>43165.373611111114</v>
      </c>
      <c r="E207" s="16">
        <v>43166.385416666664</v>
      </c>
      <c r="G207" s="16">
        <v>43173.859722222223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3885588</v>
      </c>
      <c r="B208" s="10" t="s">
        <v>16</v>
      </c>
      <c r="C208" s="10" t="s">
        <v>17</v>
      </c>
      <c r="D208" s="16">
        <v>43165.373611111114</v>
      </c>
      <c r="E208" s="16">
        <v>43166.385416666664</v>
      </c>
      <c r="G208" s="16">
        <v>43173.859722222223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2200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3885588</v>
      </c>
      <c r="B209" s="10" t="s">
        <v>16</v>
      </c>
      <c r="C209" s="10" t="s">
        <v>17</v>
      </c>
      <c r="D209" s="16">
        <v>43165.373611111114</v>
      </c>
      <c r="E209" s="16">
        <v>43166.385416666664</v>
      </c>
      <c r="G209" s="16">
        <v>43173.859722222223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95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3885588</v>
      </c>
      <c r="B210" s="10" t="s">
        <v>16</v>
      </c>
      <c r="C210" s="10" t="s">
        <v>17</v>
      </c>
      <c r="D210" s="16">
        <v>43165.373611111114</v>
      </c>
      <c r="E210" s="16">
        <v>43166.385416666664</v>
      </c>
      <c r="G210" s="16">
        <v>43173.859722222223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3885588</v>
      </c>
      <c r="B211" s="10" t="s">
        <v>16</v>
      </c>
      <c r="C211" s="10" t="s">
        <v>17</v>
      </c>
      <c r="D211" s="16">
        <v>43165.373611111114</v>
      </c>
      <c r="E211" s="16">
        <v>43166.385416666664</v>
      </c>
      <c r="G211" s="16">
        <v>43173.859722222223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3885588</v>
      </c>
      <c r="B212" s="10" t="s">
        <v>16</v>
      </c>
      <c r="C212" s="10" t="s">
        <v>17</v>
      </c>
      <c r="D212" s="16">
        <v>43165.373611111114</v>
      </c>
      <c r="E212" s="16">
        <v>43166.385416666664</v>
      </c>
      <c r="G212" s="16">
        <v>43173.859722222223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3885588</v>
      </c>
      <c r="B213" s="10" t="s">
        <v>16</v>
      </c>
      <c r="C213" s="10" t="s">
        <v>17</v>
      </c>
      <c r="D213" s="16">
        <v>43165.373611111114</v>
      </c>
      <c r="E213" s="16">
        <v>43166.385416666664</v>
      </c>
      <c r="G213" s="16">
        <v>43173.859722222223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200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3885588</v>
      </c>
      <c r="B214" s="10" t="s">
        <v>16</v>
      </c>
      <c r="C214" s="10" t="s">
        <v>17</v>
      </c>
      <c r="D214" s="16">
        <v>43165.373611111114</v>
      </c>
      <c r="E214" s="16">
        <v>43166.385416666664</v>
      </c>
      <c r="G214" s="16">
        <v>43173.859722222223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3885588</v>
      </c>
      <c r="B215" s="10" t="s">
        <v>16</v>
      </c>
      <c r="C215" s="10" t="s">
        <v>17</v>
      </c>
      <c r="D215" s="16">
        <v>43165.373611111114</v>
      </c>
      <c r="E215" s="16">
        <v>43166.385416666664</v>
      </c>
      <c r="G215" s="16">
        <v>43173.859722222223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120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3885588</v>
      </c>
      <c r="B216" s="10" t="s">
        <v>16</v>
      </c>
      <c r="C216" s="10" t="s">
        <v>17</v>
      </c>
      <c r="D216" s="16">
        <v>43165.373611111114</v>
      </c>
      <c r="E216" s="16">
        <v>43166.385416666664</v>
      </c>
      <c r="G216" s="16">
        <v>43173.859722222223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3885588</v>
      </c>
      <c r="B217" s="10" t="s">
        <v>16</v>
      </c>
      <c r="C217" s="10" t="s">
        <v>17</v>
      </c>
      <c r="D217" s="16">
        <v>43165.373611111114</v>
      </c>
      <c r="E217" s="16">
        <v>43166.385416666664</v>
      </c>
      <c r="G217" s="16">
        <v>43173.859722222223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1200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3885588</v>
      </c>
      <c r="B218" s="10" t="s">
        <v>16</v>
      </c>
      <c r="C218" s="10" t="s">
        <v>17</v>
      </c>
      <c r="D218" s="16">
        <v>43165.373611111114</v>
      </c>
      <c r="E218" s="16">
        <v>43166.385416666664</v>
      </c>
      <c r="G218" s="16">
        <v>43173.859722222223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3885588</v>
      </c>
      <c r="B219" s="10" t="s">
        <v>16</v>
      </c>
      <c r="C219" s="10" t="s">
        <v>17</v>
      </c>
      <c r="D219" s="16">
        <v>43165.373611111114</v>
      </c>
      <c r="E219" s="16">
        <v>43166.385416666664</v>
      </c>
      <c r="G219" s="16">
        <v>43173.859722222223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270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3885588</v>
      </c>
      <c r="B220" s="10" t="s">
        <v>16</v>
      </c>
      <c r="C220" s="10" t="s">
        <v>17</v>
      </c>
      <c r="D220" s="16">
        <v>43165.373611111114</v>
      </c>
      <c r="E220" s="16">
        <v>43166.385416666664</v>
      </c>
      <c r="G220" s="16">
        <v>43173.859722222223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30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3885588</v>
      </c>
      <c r="B221" s="10" t="s">
        <v>16</v>
      </c>
      <c r="C221" s="10" t="s">
        <v>17</v>
      </c>
      <c r="D221" s="16">
        <v>43165.373611111114</v>
      </c>
      <c r="E221" s="16">
        <v>43166.385416666664</v>
      </c>
      <c r="G221" s="16">
        <v>43173.859722222223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3885588</v>
      </c>
      <c r="B222" s="10" t="s">
        <v>16</v>
      </c>
      <c r="C222" s="10" t="s">
        <v>17</v>
      </c>
      <c r="D222" s="16">
        <v>43165.373611111114</v>
      </c>
      <c r="E222" s="16">
        <v>43166.385416666664</v>
      </c>
      <c r="G222" s="16">
        <v>43173.859722222223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3885588</v>
      </c>
      <c r="B223" s="10" t="s">
        <v>16</v>
      </c>
      <c r="C223" s="10" t="s">
        <v>17</v>
      </c>
      <c r="D223" s="16">
        <v>43165.373611111114</v>
      </c>
      <c r="E223" s="16">
        <v>43166.385416666664</v>
      </c>
      <c r="G223" s="16">
        <v>43173.859722222223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3885588</v>
      </c>
      <c r="B224" s="10" t="s">
        <v>16</v>
      </c>
      <c r="C224" s="10" t="s">
        <v>17</v>
      </c>
      <c r="D224" s="16">
        <v>43165.373611111114</v>
      </c>
      <c r="E224" s="16">
        <v>43166.385416666664</v>
      </c>
      <c r="G224" s="16">
        <v>43173.859722222223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100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3885588</v>
      </c>
      <c r="B225" s="10" t="s">
        <v>16</v>
      </c>
      <c r="C225" s="10" t="s">
        <v>17</v>
      </c>
      <c r="D225" s="16">
        <v>43165.373611111114</v>
      </c>
      <c r="E225" s="16">
        <v>43166.385416666664</v>
      </c>
      <c r="G225" s="16">
        <v>43173.859722222223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3885588</v>
      </c>
      <c r="B226" s="10" t="s">
        <v>16</v>
      </c>
      <c r="C226" s="10" t="s">
        <v>17</v>
      </c>
      <c r="D226" s="16">
        <v>43165.373611111114</v>
      </c>
      <c r="E226" s="16">
        <v>43166.385416666664</v>
      </c>
      <c r="G226" s="16">
        <v>43173.859722222223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26</v>
      </c>
      <c r="M226" s="10">
        <v>10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3885588</v>
      </c>
      <c r="B227" s="10" t="s">
        <v>16</v>
      </c>
      <c r="C227" s="10" t="s">
        <v>17</v>
      </c>
      <c r="D227" s="16">
        <v>43165.373611111114</v>
      </c>
      <c r="E227" s="16">
        <v>43166.385416666664</v>
      </c>
      <c r="G227" s="16">
        <v>43173.859722222223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3885588</v>
      </c>
      <c r="B228" s="10" t="s">
        <v>16</v>
      </c>
      <c r="C228" s="10" t="s">
        <v>17</v>
      </c>
      <c r="D228" s="16">
        <v>43165.373611111114</v>
      </c>
      <c r="E228" s="16">
        <v>43166.385416666664</v>
      </c>
      <c r="G228" s="16">
        <v>43173.859722222223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22</v>
      </c>
      <c r="M228" s="10">
        <v>74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3885588</v>
      </c>
      <c r="B229" s="10" t="s">
        <v>16</v>
      </c>
      <c r="C229" s="10" t="s">
        <v>17</v>
      </c>
      <c r="D229" s="16">
        <v>43165.373611111114</v>
      </c>
      <c r="E229" s="16">
        <v>43166.385416666664</v>
      </c>
      <c r="G229" s="16">
        <v>43173.859722222223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240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3885588</v>
      </c>
      <c r="B230" s="10" t="s">
        <v>16</v>
      </c>
      <c r="C230" s="10" t="s">
        <v>17</v>
      </c>
      <c r="D230" s="16">
        <v>43165.373611111114</v>
      </c>
      <c r="E230" s="16">
        <v>43166.385416666664</v>
      </c>
      <c r="G230" s="16">
        <v>43173.859722222223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12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3885588</v>
      </c>
      <c r="B231" s="10" t="s">
        <v>16</v>
      </c>
      <c r="C231" s="10" t="s">
        <v>17</v>
      </c>
      <c r="D231" s="16">
        <v>43165.373611111114</v>
      </c>
      <c r="E231" s="16">
        <v>43166.385416666664</v>
      </c>
      <c r="G231" s="16">
        <v>43173.859722222223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3885588</v>
      </c>
      <c r="B232" s="10" t="s">
        <v>16</v>
      </c>
      <c r="C232" s="10" t="s">
        <v>17</v>
      </c>
      <c r="D232" s="16">
        <v>43165.373611111114</v>
      </c>
      <c r="E232" s="16">
        <v>43166.385416666664</v>
      </c>
      <c r="G232" s="16">
        <v>43173.859722222223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3885588</v>
      </c>
      <c r="B233" s="10" t="s">
        <v>16</v>
      </c>
      <c r="C233" s="10" t="s">
        <v>17</v>
      </c>
      <c r="D233" s="16">
        <v>43165.373611111114</v>
      </c>
      <c r="E233" s="16">
        <v>43166.385416666664</v>
      </c>
      <c r="G233" s="16">
        <v>43173.859722222223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3885588</v>
      </c>
      <c r="B234" s="10" t="s">
        <v>16</v>
      </c>
      <c r="C234" s="10" t="s">
        <v>17</v>
      </c>
      <c r="D234" s="16">
        <v>43165.373611111114</v>
      </c>
      <c r="E234" s="16">
        <v>43166.385416666664</v>
      </c>
      <c r="G234" s="16">
        <v>43173.859722222223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3885588</v>
      </c>
      <c r="B235" s="10" t="s">
        <v>16</v>
      </c>
      <c r="C235" s="10" t="s">
        <v>17</v>
      </c>
      <c r="D235" s="16">
        <v>43165.373611111114</v>
      </c>
      <c r="E235" s="16">
        <v>43166.385416666664</v>
      </c>
      <c r="G235" s="16">
        <v>43173.859722222223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430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3885588</v>
      </c>
      <c r="B236" s="10" t="s">
        <v>16</v>
      </c>
      <c r="C236" s="10" t="s">
        <v>17</v>
      </c>
      <c r="D236" s="16">
        <v>43165.373611111114</v>
      </c>
      <c r="E236" s="16">
        <v>43166.385416666664</v>
      </c>
      <c r="G236" s="16">
        <v>43173.859722222223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45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3885588</v>
      </c>
      <c r="B237" s="10" t="s">
        <v>16</v>
      </c>
      <c r="C237" s="10" t="s">
        <v>17</v>
      </c>
      <c r="D237" s="16">
        <v>43165.373611111114</v>
      </c>
      <c r="E237" s="16">
        <v>43166.385416666664</v>
      </c>
      <c r="G237" s="16">
        <v>43173.859722222223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240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3885588</v>
      </c>
      <c r="B238" s="10" t="s">
        <v>16</v>
      </c>
      <c r="C238" s="10" t="s">
        <v>17</v>
      </c>
      <c r="D238" s="16">
        <v>43165.373611111114</v>
      </c>
      <c r="E238" s="16">
        <v>43166.385416666664</v>
      </c>
      <c r="G238" s="16">
        <v>43173.859722222223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720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3885588</v>
      </c>
      <c r="B239" s="10" t="s">
        <v>16</v>
      </c>
      <c r="C239" s="10" t="s">
        <v>17</v>
      </c>
      <c r="D239" s="16">
        <v>43165.373611111114</v>
      </c>
      <c r="E239" s="16">
        <v>43166.385416666664</v>
      </c>
      <c r="G239" s="16">
        <v>43173.859722222223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48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3885588</v>
      </c>
      <c r="B240" s="10" t="s">
        <v>16</v>
      </c>
      <c r="C240" s="10" t="s">
        <v>17</v>
      </c>
      <c r="D240" s="16">
        <v>43165.373611111114</v>
      </c>
      <c r="E240" s="16">
        <v>43166.385416666664</v>
      </c>
      <c r="G240" s="16">
        <v>43173.859722222223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26</v>
      </c>
      <c r="M240" s="10">
        <v>10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3885588</v>
      </c>
      <c r="B241" s="10" t="s">
        <v>16</v>
      </c>
      <c r="C241" s="10" t="s">
        <v>17</v>
      </c>
      <c r="D241" s="16">
        <v>43165.373611111114</v>
      </c>
      <c r="E241" s="16">
        <v>43166.385416666664</v>
      </c>
      <c r="G241" s="16">
        <v>43173.859722222223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22</v>
      </c>
      <c r="M241" s="10">
        <v>24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3885588</v>
      </c>
      <c r="B242" s="10" t="s">
        <v>16</v>
      </c>
      <c r="C242" s="10" t="s">
        <v>17</v>
      </c>
      <c r="D242" s="16">
        <v>43165.373611111114</v>
      </c>
      <c r="E242" s="16">
        <v>43166.385416666664</v>
      </c>
      <c r="G242" s="16">
        <v>43173.859722222223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3885588</v>
      </c>
      <c r="B243" s="10" t="s">
        <v>16</v>
      </c>
      <c r="C243" s="10" t="s">
        <v>17</v>
      </c>
      <c r="D243" s="16">
        <v>43165.373611111114</v>
      </c>
      <c r="E243" s="16">
        <v>43166.385416666664</v>
      </c>
      <c r="G243" s="16">
        <v>43173.859722222223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300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3885588</v>
      </c>
      <c r="B244" s="10" t="s">
        <v>16</v>
      </c>
      <c r="C244" s="10" t="s">
        <v>17</v>
      </c>
      <c r="D244" s="16">
        <v>43165.373611111114</v>
      </c>
      <c r="E244" s="16">
        <v>43166.385416666664</v>
      </c>
      <c r="G244" s="16">
        <v>43173.859722222223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3885588</v>
      </c>
      <c r="B245" s="10" t="s">
        <v>16</v>
      </c>
      <c r="C245" s="10" t="s">
        <v>17</v>
      </c>
      <c r="D245" s="16">
        <v>43165.373611111114</v>
      </c>
      <c r="E245" s="16">
        <v>43166.385416666664</v>
      </c>
      <c r="G245" s="16">
        <v>43173.859722222223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22</v>
      </c>
      <c r="M245" s="10">
        <v>160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3885588</v>
      </c>
      <c r="B246" s="10" t="s">
        <v>16</v>
      </c>
      <c r="C246" s="10" t="s">
        <v>17</v>
      </c>
      <c r="D246" s="16">
        <v>43165.373611111114</v>
      </c>
      <c r="E246" s="16">
        <v>43166.385416666664</v>
      </c>
      <c r="G246" s="16">
        <v>43173.859722222223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3885588</v>
      </c>
      <c r="B247" s="10" t="s">
        <v>16</v>
      </c>
      <c r="C247" s="10" t="s">
        <v>17</v>
      </c>
      <c r="D247" s="16">
        <v>43165.373611111114</v>
      </c>
      <c r="E247" s="16">
        <v>43166.385416666664</v>
      </c>
      <c r="G247" s="16">
        <v>43173.859722222223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130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3885588</v>
      </c>
      <c r="B248" s="10" t="s">
        <v>16</v>
      </c>
      <c r="C248" s="10" t="s">
        <v>17</v>
      </c>
      <c r="D248" s="16">
        <v>43165.373611111114</v>
      </c>
      <c r="E248" s="16">
        <v>43166.385416666664</v>
      </c>
      <c r="G248" s="16">
        <v>43173.859722222223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1800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3885588</v>
      </c>
      <c r="B249" s="10" t="s">
        <v>16</v>
      </c>
      <c r="C249" s="10" t="s">
        <v>17</v>
      </c>
      <c r="D249" s="16">
        <v>43165.373611111114</v>
      </c>
      <c r="E249" s="16">
        <v>43166.385416666664</v>
      </c>
      <c r="G249" s="16">
        <v>43173.859722222223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390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3885588</v>
      </c>
      <c r="B250" s="10" t="s">
        <v>16</v>
      </c>
      <c r="C250" s="10" t="s">
        <v>17</v>
      </c>
      <c r="D250" s="16">
        <v>43165.373611111114</v>
      </c>
      <c r="E250" s="16">
        <v>43166.385416666664</v>
      </c>
      <c r="G250" s="16">
        <v>43173.859722222223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1400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3885588</v>
      </c>
      <c r="B251" s="10" t="s">
        <v>16</v>
      </c>
      <c r="C251" s="10" t="s">
        <v>17</v>
      </c>
      <c r="D251" s="16">
        <v>43165.373611111114</v>
      </c>
      <c r="E251" s="16">
        <v>43166.385416666664</v>
      </c>
      <c r="G251" s="16">
        <v>43173.859722222223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3885588</v>
      </c>
      <c r="B252" s="10" t="s">
        <v>16</v>
      </c>
      <c r="C252" s="10" t="s">
        <v>17</v>
      </c>
      <c r="D252" s="16">
        <v>43165.373611111114</v>
      </c>
      <c r="E252" s="16">
        <v>43166.385416666664</v>
      </c>
      <c r="G252" s="16">
        <v>43173.859722222223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3885588</v>
      </c>
      <c r="B253" s="10" t="s">
        <v>16</v>
      </c>
      <c r="C253" s="10" t="s">
        <v>17</v>
      </c>
      <c r="D253" s="16">
        <v>43165.373611111114</v>
      </c>
      <c r="E253" s="16">
        <v>43166.385416666664</v>
      </c>
      <c r="G253" s="16">
        <v>43173.859722222223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3885588</v>
      </c>
      <c r="B254" s="10" t="s">
        <v>16</v>
      </c>
      <c r="C254" s="10" t="s">
        <v>17</v>
      </c>
      <c r="D254" s="16">
        <v>43165.373611111114</v>
      </c>
      <c r="E254" s="16">
        <v>43166.385416666664</v>
      </c>
      <c r="G254" s="16">
        <v>43173.859722222223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30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3885588</v>
      </c>
      <c r="B255" s="10" t="s">
        <v>16</v>
      </c>
      <c r="C255" s="10" t="s">
        <v>17</v>
      </c>
      <c r="D255" s="16">
        <v>43165.373611111114</v>
      </c>
      <c r="E255" s="16">
        <v>43166.385416666664</v>
      </c>
      <c r="G255" s="16">
        <v>43173.859722222223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26</v>
      </c>
      <c r="M255" s="10">
        <v>5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3885588</v>
      </c>
      <c r="B256" s="10" t="s">
        <v>16</v>
      </c>
      <c r="C256" s="10" t="s">
        <v>17</v>
      </c>
      <c r="D256" s="16">
        <v>43165.373611111114</v>
      </c>
      <c r="E256" s="16">
        <v>43166.385416666664</v>
      </c>
      <c r="G256" s="16">
        <v>43173.859722222223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470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3885588</v>
      </c>
      <c r="B257" s="10" t="s">
        <v>16</v>
      </c>
      <c r="C257" s="10" t="s">
        <v>17</v>
      </c>
      <c r="D257" s="16">
        <v>43165.373611111114</v>
      </c>
      <c r="E257" s="16">
        <v>43166.385416666664</v>
      </c>
      <c r="G257" s="16">
        <v>43173.859722222223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3885588</v>
      </c>
      <c r="B258" s="10" t="s">
        <v>16</v>
      </c>
      <c r="C258" s="10" t="s">
        <v>17</v>
      </c>
      <c r="D258" s="16">
        <v>43165.373611111114</v>
      </c>
      <c r="E258" s="16">
        <v>43166.385416666664</v>
      </c>
      <c r="G258" s="16">
        <v>43173.859722222223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3885588</v>
      </c>
      <c r="B259" s="10" t="s">
        <v>16</v>
      </c>
      <c r="C259" s="10" t="s">
        <v>17</v>
      </c>
      <c r="D259" s="16">
        <v>43165.373611111114</v>
      </c>
      <c r="E259" s="16">
        <v>43166.385416666664</v>
      </c>
      <c r="G259" s="16">
        <v>43173.859722222223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1600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3885588</v>
      </c>
      <c r="B260" s="10" t="s">
        <v>16</v>
      </c>
      <c r="C260" s="10" t="s">
        <v>17</v>
      </c>
      <c r="D260" s="16">
        <v>43165.373611111114</v>
      </c>
      <c r="E260" s="16">
        <v>43166.385416666664</v>
      </c>
      <c r="G260" s="16">
        <v>43173.859722222223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22</v>
      </c>
      <c r="M260" s="10">
        <v>620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3885588</v>
      </c>
      <c r="B261" s="10" t="s">
        <v>16</v>
      </c>
      <c r="C261" s="10" t="s">
        <v>17</v>
      </c>
      <c r="D261" s="16">
        <v>43165.373611111114</v>
      </c>
      <c r="E261" s="16">
        <v>43166.385416666664</v>
      </c>
      <c r="G261" s="16">
        <v>43173.859722222223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68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3885588</v>
      </c>
      <c r="B262" s="10" t="s">
        <v>16</v>
      </c>
      <c r="C262" s="10" t="s">
        <v>17</v>
      </c>
      <c r="D262" s="16">
        <v>43165.373611111114</v>
      </c>
      <c r="E262" s="16">
        <v>43166.385416666664</v>
      </c>
      <c r="G262" s="16">
        <v>43173.859722222223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3885588</v>
      </c>
      <c r="B263" s="10" t="s">
        <v>16</v>
      </c>
      <c r="C263" s="10" t="s">
        <v>17</v>
      </c>
      <c r="D263" s="16">
        <v>43165.373611111114</v>
      </c>
      <c r="E263" s="16">
        <v>43166.385416666664</v>
      </c>
      <c r="G263" s="16">
        <v>43173.859722222223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3885588</v>
      </c>
      <c r="B264" s="10" t="s">
        <v>16</v>
      </c>
      <c r="C264" s="10" t="s">
        <v>17</v>
      </c>
      <c r="D264" s="16">
        <v>43165.373611111114</v>
      </c>
      <c r="E264" s="16">
        <v>43166.385416666664</v>
      </c>
      <c r="G264" s="16">
        <v>43173.859722222223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3885588</v>
      </c>
      <c r="B265" s="10" t="s">
        <v>16</v>
      </c>
      <c r="C265" s="10" t="s">
        <v>17</v>
      </c>
      <c r="D265" s="16">
        <v>43165.373611111114</v>
      </c>
      <c r="E265" s="16">
        <v>43166.385416666664</v>
      </c>
      <c r="G265" s="16">
        <v>43173.859722222223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26</v>
      </c>
      <c r="M265" s="10">
        <v>10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3885588</v>
      </c>
      <c r="B266" s="10" t="s">
        <v>16</v>
      </c>
      <c r="C266" s="10" t="s">
        <v>17</v>
      </c>
      <c r="D266" s="16">
        <v>43165.373611111114</v>
      </c>
      <c r="E266" s="16">
        <v>43166.385416666664</v>
      </c>
      <c r="G266" s="16">
        <v>43173.859722222223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40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3885588</v>
      </c>
      <c r="B267" s="10" t="s">
        <v>16</v>
      </c>
      <c r="C267" s="10" t="s">
        <v>17</v>
      </c>
      <c r="D267" s="16">
        <v>43165.373611111114</v>
      </c>
      <c r="E267" s="16">
        <v>43166.385416666664</v>
      </c>
      <c r="G267" s="16">
        <v>43173.859722222223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5200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3885588</v>
      </c>
      <c r="B268" s="10" t="s">
        <v>16</v>
      </c>
      <c r="C268" s="10" t="s">
        <v>17</v>
      </c>
      <c r="D268" s="16">
        <v>43165.373611111114</v>
      </c>
      <c r="E268" s="16">
        <v>43166.385416666664</v>
      </c>
      <c r="G268" s="16">
        <v>43173.859722222223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3885588</v>
      </c>
      <c r="B269" s="10" t="s">
        <v>16</v>
      </c>
      <c r="C269" s="10" t="s">
        <v>17</v>
      </c>
      <c r="D269" s="16">
        <v>43165.373611111114</v>
      </c>
      <c r="E269" s="16">
        <v>43166.385416666664</v>
      </c>
      <c r="G269" s="16">
        <v>43173.859722222223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22</v>
      </c>
      <c r="M269" s="10">
        <v>360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3885588</v>
      </c>
      <c r="B270" s="10" t="s">
        <v>16</v>
      </c>
      <c r="C270" s="10" t="s">
        <v>17</v>
      </c>
      <c r="D270" s="16">
        <v>43165.373611111114</v>
      </c>
      <c r="E270" s="16">
        <v>43166.385416666664</v>
      </c>
      <c r="G270" s="16">
        <v>43173.859722222223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3885588</v>
      </c>
      <c r="B271" s="10" t="s">
        <v>16</v>
      </c>
      <c r="C271" s="10" t="s">
        <v>17</v>
      </c>
      <c r="D271" s="16">
        <v>43165.373611111114</v>
      </c>
      <c r="E271" s="16">
        <v>43166.385416666664</v>
      </c>
      <c r="G271" s="16">
        <v>43173.859722222223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22</v>
      </c>
      <c r="M271" s="10">
        <v>13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3885588</v>
      </c>
      <c r="B272" s="10" t="s">
        <v>16</v>
      </c>
      <c r="C272" s="10" t="s">
        <v>17</v>
      </c>
      <c r="D272" s="16">
        <v>43165.373611111114</v>
      </c>
      <c r="E272" s="16">
        <v>43166.385416666664</v>
      </c>
      <c r="G272" s="16">
        <v>43173.859722222223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320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3885588</v>
      </c>
      <c r="B273" s="10" t="s">
        <v>16</v>
      </c>
      <c r="C273" s="10" t="s">
        <v>17</v>
      </c>
      <c r="D273" s="16">
        <v>43165.373611111114</v>
      </c>
      <c r="E273" s="16">
        <v>43166.385416666664</v>
      </c>
      <c r="G273" s="16">
        <v>43173.859722222223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22</v>
      </c>
      <c r="M273" s="10">
        <v>19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3885588</v>
      </c>
      <c r="B274" s="10" t="s">
        <v>16</v>
      </c>
      <c r="C274" s="10" t="s">
        <v>17</v>
      </c>
      <c r="D274" s="16">
        <v>43165.373611111114</v>
      </c>
      <c r="E274" s="16">
        <v>43166.385416666664</v>
      </c>
      <c r="G274" s="16">
        <v>43173.859722222223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3885588</v>
      </c>
      <c r="B275" s="10" t="s">
        <v>16</v>
      </c>
      <c r="C275" s="10" t="s">
        <v>17</v>
      </c>
      <c r="D275" s="16">
        <v>43165.373611111114</v>
      </c>
      <c r="E275" s="16">
        <v>43166.385416666664</v>
      </c>
      <c r="G275" s="16">
        <v>43173.859722222223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33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3885588</v>
      </c>
      <c r="B276" s="10" t="s">
        <v>16</v>
      </c>
      <c r="C276" s="10" t="s">
        <v>17</v>
      </c>
      <c r="D276" s="16">
        <v>43165.373611111114</v>
      </c>
      <c r="E276" s="16">
        <v>43166.385416666664</v>
      </c>
      <c r="G276" s="16">
        <v>43173.859722222223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120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3885588</v>
      </c>
      <c r="B277" s="10" t="s">
        <v>16</v>
      </c>
      <c r="C277" s="10" t="s">
        <v>17</v>
      </c>
      <c r="D277" s="16">
        <v>43165.373611111114</v>
      </c>
      <c r="E277" s="16">
        <v>43166.385416666664</v>
      </c>
      <c r="G277" s="16">
        <v>43173.859722222223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3885588</v>
      </c>
      <c r="B278" s="10" t="s">
        <v>16</v>
      </c>
      <c r="C278" s="10" t="s">
        <v>17</v>
      </c>
      <c r="D278" s="16">
        <v>43165.373611111114</v>
      </c>
      <c r="E278" s="16">
        <v>43166.385416666664</v>
      </c>
      <c r="G278" s="16">
        <v>43173.859722222223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3885588</v>
      </c>
      <c r="B279" s="10" t="s">
        <v>16</v>
      </c>
      <c r="C279" s="10" t="s">
        <v>17</v>
      </c>
      <c r="D279" s="16">
        <v>43165.373611111114</v>
      </c>
      <c r="E279" s="16">
        <v>43166.385416666664</v>
      </c>
      <c r="G279" s="16">
        <v>43173.859722222223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66000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3885588</v>
      </c>
      <c r="B280" s="10" t="s">
        <v>16</v>
      </c>
      <c r="C280" s="10" t="s">
        <v>17</v>
      </c>
      <c r="D280" s="16">
        <v>43165.373611111114</v>
      </c>
      <c r="E280" s="16">
        <v>43166.385416666664</v>
      </c>
      <c r="G280" s="16">
        <v>43173.859722222223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3885588</v>
      </c>
      <c r="B281" s="10" t="s">
        <v>16</v>
      </c>
      <c r="C281" s="10" t="s">
        <v>17</v>
      </c>
      <c r="D281" s="16">
        <v>43165.373611111114</v>
      </c>
      <c r="E281" s="16">
        <v>43166.385416666664</v>
      </c>
      <c r="G281" s="16">
        <v>43173.859722222223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3885588</v>
      </c>
      <c r="B282" s="10" t="s">
        <v>16</v>
      </c>
      <c r="C282" s="10" t="s">
        <v>17</v>
      </c>
      <c r="D282" s="16">
        <v>43165.373611111114</v>
      </c>
      <c r="E282" s="16">
        <v>43166.385416666664</v>
      </c>
      <c r="G282" s="16">
        <v>43173.859722222223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3885588</v>
      </c>
      <c r="B283" s="10" t="s">
        <v>16</v>
      </c>
      <c r="C283" s="10" t="s">
        <v>17</v>
      </c>
      <c r="D283" s="16">
        <v>43165.373611111114</v>
      </c>
      <c r="E283" s="16">
        <v>43166.385416666664</v>
      </c>
      <c r="G283" s="16">
        <v>43173.859722222223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3885588</v>
      </c>
      <c r="B284" s="10" t="s">
        <v>16</v>
      </c>
      <c r="C284" s="10" t="s">
        <v>17</v>
      </c>
      <c r="D284" s="16">
        <v>43165.373611111114</v>
      </c>
      <c r="E284" s="16">
        <v>43166.385416666664</v>
      </c>
      <c r="G284" s="16">
        <v>43173.859722222223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3885588</v>
      </c>
      <c r="B285" s="10" t="s">
        <v>16</v>
      </c>
      <c r="C285" s="10" t="s">
        <v>17</v>
      </c>
      <c r="D285" s="16">
        <v>43165.373611111114</v>
      </c>
      <c r="E285" s="16">
        <v>43166.385416666664</v>
      </c>
      <c r="G285" s="16">
        <v>43173.859722222223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3885588</v>
      </c>
      <c r="B286" s="10" t="s">
        <v>16</v>
      </c>
      <c r="C286" s="10" t="s">
        <v>17</v>
      </c>
      <c r="D286" s="16">
        <v>43165.373611111114</v>
      </c>
      <c r="E286" s="16">
        <v>43166.385416666664</v>
      </c>
      <c r="G286" s="16">
        <v>43173.859722222223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1200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3885588</v>
      </c>
      <c r="B287" s="10" t="s">
        <v>16</v>
      </c>
      <c r="C287" s="10" t="s">
        <v>17</v>
      </c>
      <c r="D287" s="16">
        <v>43165.373611111114</v>
      </c>
      <c r="E287" s="16">
        <v>43166.385416666664</v>
      </c>
      <c r="G287" s="16">
        <v>43173.859722222223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22</v>
      </c>
      <c r="M287" s="10">
        <v>22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3885588</v>
      </c>
      <c r="B288" s="10" t="s">
        <v>16</v>
      </c>
      <c r="C288" s="10" t="s">
        <v>17</v>
      </c>
      <c r="D288" s="16">
        <v>43165.373611111114</v>
      </c>
      <c r="E288" s="16">
        <v>43166.385416666664</v>
      </c>
      <c r="G288" s="16">
        <v>43173.859722222223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3885588</v>
      </c>
      <c r="B289" s="10" t="s">
        <v>16</v>
      </c>
      <c r="C289" s="10" t="s">
        <v>17</v>
      </c>
      <c r="D289" s="16">
        <v>43165.373611111114</v>
      </c>
      <c r="E289" s="16">
        <v>43166.385416666664</v>
      </c>
      <c r="G289" s="16">
        <v>43173.859722222223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3885588</v>
      </c>
      <c r="B290" s="10" t="s">
        <v>16</v>
      </c>
      <c r="C290" s="10" t="s">
        <v>17</v>
      </c>
      <c r="D290" s="16">
        <v>43165.373611111114</v>
      </c>
      <c r="E290" s="16">
        <v>43166.385416666664</v>
      </c>
      <c r="G290" s="16">
        <v>43173.859722222223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320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3885588</v>
      </c>
      <c r="B291" s="10" t="s">
        <v>16</v>
      </c>
      <c r="C291" s="10" t="s">
        <v>17</v>
      </c>
      <c r="D291" s="16">
        <v>43165.373611111114</v>
      </c>
      <c r="E291" s="16">
        <v>43166.385416666664</v>
      </c>
      <c r="G291" s="16">
        <v>43173.859722222223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100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3885588</v>
      </c>
      <c r="B292" s="10" t="s">
        <v>16</v>
      </c>
      <c r="C292" s="10" t="s">
        <v>17</v>
      </c>
      <c r="D292" s="16">
        <v>43165.373611111114</v>
      </c>
      <c r="E292" s="16">
        <v>43166.385416666664</v>
      </c>
      <c r="G292" s="16">
        <v>43173.859722222223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22</v>
      </c>
      <c r="M292" s="10">
        <v>9.3000000000000007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3885588</v>
      </c>
      <c r="B293" s="10" t="s">
        <v>16</v>
      </c>
      <c r="C293" s="10" t="s">
        <v>17</v>
      </c>
      <c r="D293" s="16">
        <v>43165.373611111114</v>
      </c>
      <c r="E293" s="16">
        <v>43166.385416666664</v>
      </c>
      <c r="G293" s="16">
        <v>43173.859722222223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22</v>
      </c>
      <c r="M293" s="10">
        <v>47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3885588</v>
      </c>
      <c r="B294" s="10" t="s">
        <v>16</v>
      </c>
      <c r="C294" s="10" t="s">
        <v>17</v>
      </c>
      <c r="D294" s="16">
        <v>43165.373611111114</v>
      </c>
      <c r="E294" s="16">
        <v>43166.385416666664</v>
      </c>
      <c r="G294" s="16">
        <v>43173.859722222223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870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3885588</v>
      </c>
      <c r="B295" s="10" t="s">
        <v>16</v>
      </c>
      <c r="C295" s="10" t="s">
        <v>17</v>
      </c>
      <c r="D295" s="16">
        <v>43165.373611111114</v>
      </c>
      <c r="E295" s="16">
        <v>43166.385416666664</v>
      </c>
      <c r="G295" s="16">
        <v>43173.859722222223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820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3885588</v>
      </c>
      <c r="B296" s="10" t="s">
        <v>16</v>
      </c>
      <c r="C296" s="10" t="s">
        <v>17</v>
      </c>
      <c r="D296" s="16">
        <v>43165.373611111114</v>
      </c>
      <c r="E296" s="16">
        <v>43166.385416666664</v>
      </c>
      <c r="G296" s="16">
        <v>43173.859722222223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3000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3885588</v>
      </c>
      <c r="B297" s="10" t="s">
        <v>16</v>
      </c>
      <c r="C297" s="10" t="s">
        <v>17</v>
      </c>
      <c r="D297" s="16">
        <v>43165.373611111114</v>
      </c>
      <c r="E297" s="16">
        <v>43166.385416666664</v>
      </c>
      <c r="G297" s="16">
        <v>43173.859722222223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1600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3885588</v>
      </c>
      <c r="B298" s="10" t="s">
        <v>16</v>
      </c>
      <c r="C298" s="10" t="s">
        <v>17</v>
      </c>
      <c r="D298" s="16">
        <v>43165.373611111114</v>
      </c>
      <c r="E298" s="16">
        <v>43166.385416666664</v>
      </c>
      <c r="G298" s="16">
        <v>43173.859722222223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12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3885589</v>
      </c>
      <c r="B299" s="10" t="s">
        <v>223</v>
      </c>
      <c r="C299" s="10" t="s">
        <v>224</v>
      </c>
      <c r="D299" s="16">
        <v>43165.370833333334</v>
      </c>
      <c r="E299" s="16">
        <v>43166.385416666664</v>
      </c>
      <c r="G299" s="16">
        <v>43174.001388888886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3885589</v>
      </c>
      <c r="B300" s="10" t="s">
        <v>223</v>
      </c>
      <c r="C300" s="10" t="s">
        <v>224</v>
      </c>
      <c r="D300" s="16">
        <v>43165.370833333334</v>
      </c>
      <c r="E300" s="16">
        <v>43166.385416666664</v>
      </c>
      <c r="G300" s="16">
        <v>43174.001388888886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3885589</v>
      </c>
      <c r="B301" s="10" t="s">
        <v>223</v>
      </c>
      <c r="C301" s="10" t="s">
        <v>224</v>
      </c>
      <c r="D301" s="16">
        <v>43165.370833333334</v>
      </c>
      <c r="E301" s="16">
        <v>43166.385416666664</v>
      </c>
      <c r="G301" s="16">
        <v>43174.001388888886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3885589</v>
      </c>
      <c r="B302" s="10" t="s">
        <v>223</v>
      </c>
      <c r="C302" s="10" t="s">
        <v>224</v>
      </c>
      <c r="D302" s="16">
        <v>43165.370833333334</v>
      </c>
      <c r="E302" s="16">
        <v>43166.385416666664</v>
      </c>
      <c r="G302" s="16">
        <v>43174.001388888886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3885589</v>
      </c>
      <c r="B303" s="10" t="s">
        <v>223</v>
      </c>
      <c r="C303" s="10" t="s">
        <v>224</v>
      </c>
      <c r="D303" s="16">
        <v>43165.370833333334</v>
      </c>
      <c r="E303" s="16">
        <v>43166.385416666664</v>
      </c>
      <c r="G303" s="16">
        <v>43174.001388888886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3885589</v>
      </c>
      <c r="B304" s="10" t="s">
        <v>223</v>
      </c>
      <c r="C304" s="10" t="s">
        <v>224</v>
      </c>
      <c r="D304" s="16">
        <v>43165.370833333334</v>
      </c>
      <c r="E304" s="16">
        <v>43166.385416666664</v>
      </c>
      <c r="G304" s="16">
        <v>43174.001388888886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3885589</v>
      </c>
      <c r="B305" s="10" t="s">
        <v>223</v>
      </c>
      <c r="C305" s="10" t="s">
        <v>224</v>
      </c>
      <c r="D305" s="16">
        <v>43165.370833333334</v>
      </c>
      <c r="E305" s="16">
        <v>43166.385416666664</v>
      </c>
      <c r="G305" s="16">
        <v>43174.001388888886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3885589</v>
      </c>
      <c r="B306" s="10" t="s">
        <v>223</v>
      </c>
      <c r="C306" s="10" t="s">
        <v>224</v>
      </c>
      <c r="D306" s="16">
        <v>43165.370833333334</v>
      </c>
      <c r="E306" s="16">
        <v>43166.385416666664</v>
      </c>
      <c r="G306" s="16">
        <v>43174.001388888886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3885589</v>
      </c>
      <c r="B307" s="10" t="s">
        <v>223</v>
      </c>
      <c r="C307" s="10" t="s">
        <v>224</v>
      </c>
      <c r="D307" s="16">
        <v>43165.370833333334</v>
      </c>
      <c r="E307" s="16">
        <v>43166.385416666664</v>
      </c>
      <c r="G307" s="16">
        <v>43174.001388888886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3885589</v>
      </c>
      <c r="B308" s="10" t="s">
        <v>223</v>
      </c>
      <c r="C308" s="10" t="s">
        <v>224</v>
      </c>
      <c r="D308" s="16">
        <v>43165.370833333334</v>
      </c>
      <c r="E308" s="16">
        <v>43166.385416666664</v>
      </c>
      <c r="G308" s="16">
        <v>43174.001388888886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3885589</v>
      </c>
      <c r="B309" s="10" t="s">
        <v>223</v>
      </c>
      <c r="C309" s="10" t="s">
        <v>224</v>
      </c>
      <c r="D309" s="16">
        <v>43165.370833333334</v>
      </c>
      <c r="E309" s="16">
        <v>43166.385416666664</v>
      </c>
      <c r="G309" s="16">
        <v>43174.001388888886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3885589</v>
      </c>
      <c r="B310" s="10" t="s">
        <v>223</v>
      </c>
      <c r="C310" s="10" t="s">
        <v>224</v>
      </c>
      <c r="D310" s="16">
        <v>43165.370833333334</v>
      </c>
      <c r="E310" s="16">
        <v>43166.385416666664</v>
      </c>
      <c r="G310" s="16">
        <v>43174.001388888886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3885589</v>
      </c>
      <c r="B311" s="10" t="s">
        <v>223</v>
      </c>
      <c r="C311" s="10" t="s">
        <v>224</v>
      </c>
      <c r="D311" s="16">
        <v>43165.370833333334</v>
      </c>
      <c r="E311" s="16">
        <v>43166.385416666664</v>
      </c>
      <c r="G311" s="16">
        <v>43174.001388888886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3885589</v>
      </c>
      <c r="B312" s="10" t="s">
        <v>223</v>
      </c>
      <c r="C312" s="10" t="s">
        <v>224</v>
      </c>
      <c r="D312" s="16">
        <v>43165.370833333334</v>
      </c>
      <c r="E312" s="16">
        <v>43166.385416666664</v>
      </c>
      <c r="G312" s="16">
        <v>43174.001388888886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3885589</v>
      </c>
      <c r="B313" s="10" t="s">
        <v>223</v>
      </c>
      <c r="C313" s="10" t="s">
        <v>224</v>
      </c>
      <c r="D313" s="16">
        <v>43165.370833333334</v>
      </c>
      <c r="E313" s="16">
        <v>43166.385416666664</v>
      </c>
      <c r="G313" s="16">
        <v>43174.001388888886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3885589</v>
      </c>
      <c r="B314" s="10" t="s">
        <v>223</v>
      </c>
      <c r="C314" s="10" t="s">
        <v>224</v>
      </c>
      <c r="D314" s="16">
        <v>43165.370833333334</v>
      </c>
      <c r="E314" s="16">
        <v>43166.385416666664</v>
      </c>
      <c r="G314" s="16">
        <v>43174.001388888886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3885589</v>
      </c>
      <c r="B315" s="10" t="s">
        <v>223</v>
      </c>
      <c r="C315" s="10" t="s">
        <v>224</v>
      </c>
      <c r="D315" s="16">
        <v>43165.370833333334</v>
      </c>
      <c r="E315" s="16">
        <v>43166.385416666664</v>
      </c>
      <c r="G315" s="16">
        <v>43174.001388888886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3885589</v>
      </c>
      <c r="B316" s="10" t="s">
        <v>223</v>
      </c>
      <c r="C316" s="10" t="s">
        <v>224</v>
      </c>
      <c r="D316" s="16">
        <v>43165.370833333334</v>
      </c>
      <c r="E316" s="16">
        <v>43166.385416666664</v>
      </c>
      <c r="G316" s="16">
        <v>43174.001388888886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3885589</v>
      </c>
      <c r="B317" s="10" t="s">
        <v>223</v>
      </c>
      <c r="C317" s="10" t="s">
        <v>224</v>
      </c>
      <c r="D317" s="16">
        <v>43165.370833333334</v>
      </c>
      <c r="E317" s="16">
        <v>43166.385416666664</v>
      </c>
      <c r="G317" s="16">
        <v>43174.001388888886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3885589</v>
      </c>
      <c r="B318" s="10" t="s">
        <v>223</v>
      </c>
      <c r="C318" s="10" t="s">
        <v>224</v>
      </c>
      <c r="D318" s="16">
        <v>43165.370833333334</v>
      </c>
      <c r="E318" s="16">
        <v>43166.385416666664</v>
      </c>
      <c r="G318" s="16">
        <v>43174.001388888886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3885589</v>
      </c>
      <c r="B319" s="10" t="s">
        <v>223</v>
      </c>
      <c r="C319" s="10" t="s">
        <v>224</v>
      </c>
      <c r="D319" s="16">
        <v>43165.370833333334</v>
      </c>
      <c r="E319" s="16">
        <v>43166.385416666664</v>
      </c>
      <c r="G319" s="16">
        <v>43174.001388888886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3885589</v>
      </c>
      <c r="B320" s="10" t="s">
        <v>223</v>
      </c>
      <c r="C320" s="10" t="s">
        <v>224</v>
      </c>
      <c r="D320" s="16">
        <v>43165.370833333334</v>
      </c>
      <c r="E320" s="16">
        <v>43166.385416666664</v>
      </c>
      <c r="G320" s="16">
        <v>43174.001388888886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3885589</v>
      </c>
      <c r="B321" s="10" t="s">
        <v>223</v>
      </c>
      <c r="C321" s="10" t="s">
        <v>224</v>
      </c>
      <c r="D321" s="16">
        <v>43165.370833333334</v>
      </c>
      <c r="E321" s="16">
        <v>43166.385416666664</v>
      </c>
      <c r="G321" s="16">
        <v>43174.001388888886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3885589</v>
      </c>
      <c r="B322" s="10" t="s">
        <v>223</v>
      </c>
      <c r="C322" s="10" t="s">
        <v>224</v>
      </c>
      <c r="D322" s="16">
        <v>43165.370833333334</v>
      </c>
      <c r="E322" s="16">
        <v>43166.385416666664</v>
      </c>
      <c r="G322" s="16">
        <v>43174.001388888886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3885589</v>
      </c>
      <c r="B323" s="10" t="s">
        <v>223</v>
      </c>
      <c r="C323" s="10" t="s">
        <v>224</v>
      </c>
      <c r="D323" s="16">
        <v>43165.370833333334</v>
      </c>
      <c r="E323" s="16">
        <v>43166.385416666664</v>
      </c>
      <c r="G323" s="16">
        <v>43174.001388888886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3885589</v>
      </c>
      <c r="B324" s="10" t="s">
        <v>223</v>
      </c>
      <c r="C324" s="10" t="s">
        <v>224</v>
      </c>
      <c r="D324" s="16">
        <v>43165.370833333334</v>
      </c>
      <c r="E324" s="16">
        <v>43166.385416666664</v>
      </c>
      <c r="G324" s="16">
        <v>43174.001388888886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3885589</v>
      </c>
      <c r="B325" s="10" t="s">
        <v>223</v>
      </c>
      <c r="C325" s="10" t="s">
        <v>224</v>
      </c>
      <c r="D325" s="16">
        <v>43165.370833333334</v>
      </c>
      <c r="E325" s="16">
        <v>43166.385416666664</v>
      </c>
      <c r="G325" s="16">
        <v>43174.001388888886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3885589</v>
      </c>
      <c r="B326" s="10" t="s">
        <v>223</v>
      </c>
      <c r="C326" s="10" t="s">
        <v>224</v>
      </c>
      <c r="D326" s="16">
        <v>43165.370833333334</v>
      </c>
      <c r="E326" s="16">
        <v>43166.385416666664</v>
      </c>
      <c r="G326" s="16">
        <v>43174.001388888886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3885589</v>
      </c>
      <c r="B327" s="10" t="s">
        <v>223</v>
      </c>
      <c r="C327" s="10" t="s">
        <v>224</v>
      </c>
      <c r="D327" s="16">
        <v>43165.370833333334</v>
      </c>
      <c r="E327" s="16">
        <v>43166.385416666664</v>
      </c>
      <c r="G327" s="16">
        <v>43174.001388888886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3885589</v>
      </c>
      <c r="B328" s="10" t="s">
        <v>223</v>
      </c>
      <c r="C328" s="10" t="s">
        <v>224</v>
      </c>
      <c r="D328" s="16">
        <v>43165.370833333334</v>
      </c>
      <c r="E328" s="16">
        <v>43166.385416666664</v>
      </c>
      <c r="G328" s="16">
        <v>43174.001388888886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3885589</v>
      </c>
      <c r="B329" s="10" t="s">
        <v>223</v>
      </c>
      <c r="C329" s="10" t="s">
        <v>224</v>
      </c>
      <c r="D329" s="16">
        <v>43165.370833333334</v>
      </c>
      <c r="E329" s="16">
        <v>43166.385416666664</v>
      </c>
      <c r="G329" s="16">
        <v>43174.001388888886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3885589</v>
      </c>
      <c r="B330" s="10" t="s">
        <v>223</v>
      </c>
      <c r="C330" s="10" t="s">
        <v>224</v>
      </c>
      <c r="D330" s="16">
        <v>43165.370833333334</v>
      </c>
      <c r="E330" s="16">
        <v>43166.385416666664</v>
      </c>
      <c r="G330" s="16">
        <v>43174.001388888886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3885589</v>
      </c>
      <c r="B331" s="10" t="s">
        <v>223</v>
      </c>
      <c r="C331" s="10" t="s">
        <v>224</v>
      </c>
      <c r="D331" s="16">
        <v>43165.370833333334</v>
      </c>
      <c r="E331" s="16">
        <v>43166.385416666664</v>
      </c>
      <c r="G331" s="16">
        <v>43174.001388888886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3885589</v>
      </c>
      <c r="B332" s="10" t="s">
        <v>223</v>
      </c>
      <c r="C332" s="10" t="s">
        <v>224</v>
      </c>
      <c r="D332" s="16">
        <v>43165.370833333334</v>
      </c>
      <c r="E332" s="16">
        <v>43166.385416666664</v>
      </c>
      <c r="G332" s="16">
        <v>43174.001388888886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3885589</v>
      </c>
      <c r="B333" s="10" t="s">
        <v>223</v>
      </c>
      <c r="C333" s="10" t="s">
        <v>224</v>
      </c>
      <c r="D333" s="16">
        <v>43165.370833333334</v>
      </c>
      <c r="E333" s="16">
        <v>43166.385416666664</v>
      </c>
      <c r="G333" s="16">
        <v>43174.001388888886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3885589</v>
      </c>
      <c r="B334" s="10" t="s">
        <v>223</v>
      </c>
      <c r="C334" s="10" t="s">
        <v>224</v>
      </c>
      <c r="D334" s="16">
        <v>43165.370833333334</v>
      </c>
      <c r="E334" s="16">
        <v>43166.385416666664</v>
      </c>
      <c r="G334" s="16">
        <v>43174.001388888886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3885589</v>
      </c>
      <c r="B335" s="10" t="s">
        <v>223</v>
      </c>
      <c r="C335" s="10" t="s">
        <v>224</v>
      </c>
      <c r="D335" s="16">
        <v>43165.370833333334</v>
      </c>
      <c r="E335" s="16">
        <v>43166.385416666664</v>
      </c>
      <c r="G335" s="16">
        <v>43174.001388888886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3885589</v>
      </c>
      <c r="B336" s="10" t="s">
        <v>223</v>
      </c>
      <c r="C336" s="10" t="s">
        <v>224</v>
      </c>
      <c r="D336" s="16">
        <v>43165.370833333334</v>
      </c>
      <c r="E336" s="16">
        <v>43166.385416666664</v>
      </c>
      <c r="G336" s="16">
        <v>43174.001388888886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3885589</v>
      </c>
      <c r="B337" s="10" t="s">
        <v>223</v>
      </c>
      <c r="C337" s="10" t="s">
        <v>224</v>
      </c>
      <c r="D337" s="16">
        <v>43165.370833333334</v>
      </c>
      <c r="E337" s="16">
        <v>43166.385416666664</v>
      </c>
      <c r="G337" s="16">
        <v>43174.001388888886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3885589</v>
      </c>
      <c r="B338" s="10" t="s">
        <v>223</v>
      </c>
      <c r="C338" s="10" t="s">
        <v>224</v>
      </c>
      <c r="D338" s="16">
        <v>43165.370833333334</v>
      </c>
      <c r="E338" s="16">
        <v>43166.385416666664</v>
      </c>
      <c r="G338" s="16">
        <v>43174.001388888886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3885589</v>
      </c>
      <c r="B339" s="10" t="s">
        <v>223</v>
      </c>
      <c r="C339" s="10" t="s">
        <v>224</v>
      </c>
      <c r="D339" s="16">
        <v>43165.370833333334</v>
      </c>
      <c r="E339" s="16">
        <v>43166.385416666664</v>
      </c>
      <c r="G339" s="16">
        <v>43174.001388888886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3885589</v>
      </c>
      <c r="B340" s="10" t="s">
        <v>223</v>
      </c>
      <c r="C340" s="10" t="s">
        <v>224</v>
      </c>
      <c r="D340" s="16">
        <v>43165.370833333334</v>
      </c>
      <c r="E340" s="16">
        <v>43166.385416666664</v>
      </c>
      <c r="G340" s="16">
        <v>43174.001388888886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3885589</v>
      </c>
      <c r="B341" s="10" t="s">
        <v>223</v>
      </c>
      <c r="C341" s="10" t="s">
        <v>224</v>
      </c>
      <c r="D341" s="16">
        <v>43165.370833333334</v>
      </c>
      <c r="E341" s="16">
        <v>43166.385416666664</v>
      </c>
      <c r="G341" s="16">
        <v>43174.001388888886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3885589</v>
      </c>
      <c r="B342" s="10" t="s">
        <v>223</v>
      </c>
      <c r="C342" s="10" t="s">
        <v>224</v>
      </c>
      <c r="D342" s="16">
        <v>43165.370833333334</v>
      </c>
      <c r="E342" s="16">
        <v>43166.385416666664</v>
      </c>
      <c r="G342" s="16">
        <v>43174.001388888886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3885589</v>
      </c>
      <c r="B343" s="10" t="s">
        <v>223</v>
      </c>
      <c r="C343" s="10" t="s">
        <v>224</v>
      </c>
      <c r="D343" s="16">
        <v>43165.370833333334</v>
      </c>
      <c r="E343" s="16">
        <v>43166.385416666664</v>
      </c>
      <c r="G343" s="16">
        <v>43174.001388888886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3885589</v>
      </c>
      <c r="B344" s="10" t="s">
        <v>223</v>
      </c>
      <c r="C344" s="10" t="s">
        <v>224</v>
      </c>
      <c r="D344" s="16">
        <v>43165.370833333334</v>
      </c>
      <c r="E344" s="16">
        <v>43166.385416666664</v>
      </c>
      <c r="G344" s="16">
        <v>43174.001388888886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3885589</v>
      </c>
      <c r="B345" s="10" t="s">
        <v>223</v>
      </c>
      <c r="C345" s="10" t="s">
        <v>224</v>
      </c>
      <c r="D345" s="16">
        <v>43165.370833333334</v>
      </c>
      <c r="E345" s="16">
        <v>43166.385416666664</v>
      </c>
      <c r="G345" s="16">
        <v>43174.001388888886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26</v>
      </c>
      <c r="M345" s="10">
        <v>5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3885589</v>
      </c>
      <c r="B346" s="10" t="s">
        <v>223</v>
      </c>
      <c r="C346" s="10" t="s">
        <v>224</v>
      </c>
      <c r="D346" s="16">
        <v>43165.370833333334</v>
      </c>
      <c r="E346" s="16">
        <v>43166.385416666664</v>
      </c>
      <c r="G346" s="16">
        <v>43174.001388888886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3885589</v>
      </c>
      <c r="B347" s="10" t="s">
        <v>223</v>
      </c>
      <c r="C347" s="10" t="s">
        <v>224</v>
      </c>
      <c r="D347" s="16">
        <v>43165.370833333334</v>
      </c>
      <c r="E347" s="16">
        <v>43166.385416666664</v>
      </c>
      <c r="G347" s="16">
        <v>43174.001388888886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3885589</v>
      </c>
      <c r="B348" s="10" t="s">
        <v>223</v>
      </c>
      <c r="C348" s="10" t="s">
        <v>224</v>
      </c>
      <c r="D348" s="16">
        <v>43165.370833333334</v>
      </c>
      <c r="E348" s="16">
        <v>43166.385416666664</v>
      </c>
      <c r="G348" s="16">
        <v>43174.001388888886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3885589</v>
      </c>
      <c r="B349" s="10" t="s">
        <v>223</v>
      </c>
      <c r="C349" s="10" t="s">
        <v>224</v>
      </c>
      <c r="D349" s="16">
        <v>43165.370833333334</v>
      </c>
      <c r="E349" s="16">
        <v>43166.385416666664</v>
      </c>
      <c r="G349" s="16">
        <v>43174.001388888886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3885589</v>
      </c>
      <c r="B350" s="10" t="s">
        <v>223</v>
      </c>
      <c r="C350" s="10" t="s">
        <v>224</v>
      </c>
      <c r="D350" s="16">
        <v>43165.370833333334</v>
      </c>
      <c r="E350" s="16">
        <v>43166.385416666664</v>
      </c>
      <c r="G350" s="16">
        <v>43174.001388888886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3885589</v>
      </c>
      <c r="B351" s="10" t="s">
        <v>223</v>
      </c>
      <c r="C351" s="10" t="s">
        <v>224</v>
      </c>
      <c r="D351" s="16">
        <v>43165.370833333334</v>
      </c>
      <c r="E351" s="16">
        <v>43166.385416666664</v>
      </c>
      <c r="G351" s="16">
        <v>43174.001388888886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3885589</v>
      </c>
      <c r="B352" s="10" t="s">
        <v>223</v>
      </c>
      <c r="C352" s="10" t="s">
        <v>224</v>
      </c>
      <c r="D352" s="16">
        <v>43165.370833333334</v>
      </c>
      <c r="E352" s="16">
        <v>43166.385416666664</v>
      </c>
      <c r="G352" s="16">
        <v>43174.001388888886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3885589</v>
      </c>
      <c r="B353" s="10" t="s">
        <v>223</v>
      </c>
      <c r="C353" s="10" t="s">
        <v>224</v>
      </c>
      <c r="D353" s="16">
        <v>43165.370833333334</v>
      </c>
      <c r="E353" s="16">
        <v>43166.385416666664</v>
      </c>
      <c r="G353" s="16">
        <v>43174.001388888886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3885589</v>
      </c>
      <c r="B354" s="10" t="s">
        <v>223</v>
      </c>
      <c r="C354" s="10" t="s">
        <v>224</v>
      </c>
      <c r="D354" s="16">
        <v>43165.370833333334</v>
      </c>
      <c r="E354" s="16">
        <v>43166.385416666664</v>
      </c>
      <c r="G354" s="16">
        <v>43174.001388888886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3885589</v>
      </c>
      <c r="B355" s="10" t="s">
        <v>223</v>
      </c>
      <c r="C355" s="10" t="s">
        <v>224</v>
      </c>
      <c r="D355" s="16">
        <v>43165.370833333334</v>
      </c>
      <c r="E355" s="16">
        <v>43166.385416666664</v>
      </c>
      <c r="G355" s="16">
        <v>43174.001388888886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3885589</v>
      </c>
      <c r="B356" s="10" t="s">
        <v>223</v>
      </c>
      <c r="C356" s="10" t="s">
        <v>224</v>
      </c>
      <c r="D356" s="16">
        <v>43165.370833333334</v>
      </c>
      <c r="E356" s="16">
        <v>43166.385416666664</v>
      </c>
      <c r="G356" s="16">
        <v>43174.001388888886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3885589</v>
      </c>
      <c r="B357" s="10" t="s">
        <v>223</v>
      </c>
      <c r="C357" s="10" t="s">
        <v>224</v>
      </c>
      <c r="D357" s="16">
        <v>43165.370833333334</v>
      </c>
      <c r="E357" s="16">
        <v>43166.385416666664</v>
      </c>
      <c r="G357" s="16">
        <v>43174.001388888886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3885589</v>
      </c>
      <c r="B358" s="10" t="s">
        <v>223</v>
      </c>
      <c r="C358" s="10" t="s">
        <v>224</v>
      </c>
      <c r="D358" s="16">
        <v>43165.370833333334</v>
      </c>
      <c r="E358" s="16">
        <v>43166.385416666664</v>
      </c>
      <c r="G358" s="16">
        <v>43174.001388888886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3885589</v>
      </c>
      <c r="B359" s="10" t="s">
        <v>223</v>
      </c>
      <c r="C359" s="10" t="s">
        <v>224</v>
      </c>
      <c r="D359" s="16">
        <v>43165.370833333334</v>
      </c>
      <c r="E359" s="16">
        <v>43166.385416666664</v>
      </c>
      <c r="G359" s="16">
        <v>43174.001388888886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3885589</v>
      </c>
      <c r="B360" s="10" t="s">
        <v>223</v>
      </c>
      <c r="C360" s="10" t="s">
        <v>224</v>
      </c>
      <c r="D360" s="16">
        <v>43165.370833333334</v>
      </c>
      <c r="E360" s="16">
        <v>43166.385416666664</v>
      </c>
      <c r="G360" s="16">
        <v>43174.001388888886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3885589</v>
      </c>
      <c r="B361" s="10" t="s">
        <v>223</v>
      </c>
      <c r="C361" s="10" t="s">
        <v>224</v>
      </c>
      <c r="D361" s="16">
        <v>43165.370833333334</v>
      </c>
      <c r="E361" s="16">
        <v>43166.385416666664</v>
      </c>
      <c r="G361" s="16">
        <v>43174.001388888886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3885589</v>
      </c>
      <c r="B362" s="10" t="s">
        <v>223</v>
      </c>
      <c r="C362" s="10" t="s">
        <v>224</v>
      </c>
      <c r="D362" s="16">
        <v>43165.370833333334</v>
      </c>
      <c r="E362" s="16">
        <v>43166.385416666664</v>
      </c>
      <c r="G362" s="16">
        <v>43174.001388888886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3885589</v>
      </c>
      <c r="B363" s="10" t="s">
        <v>223</v>
      </c>
      <c r="C363" s="10" t="s">
        <v>224</v>
      </c>
      <c r="D363" s="16">
        <v>43165.370833333334</v>
      </c>
      <c r="E363" s="16">
        <v>43166.385416666664</v>
      </c>
      <c r="G363" s="16">
        <v>43174.001388888886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3885589</v>
      </c>
      <c r="B364" s="10" t="s">
        <v>223</v>
      </c>
      <c r="C364" s="10" t="s">
        <v>224</v>
      </c>
      <c r="D364" s="16">
        <v>43165.370833333334</v>
      </c>
      <c r="E364" s="16">
        <v>43166.385416666664</v>
      </c>
      <c r="G364" s="16">
        <v>43174.001388888886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22</v>
      </c>
      <c r="M364" s="10">
        <v>290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3885589</v>
      </c>
      <c r="B365" s="10" t="s">
        <v>223</v>
      </c>
      <c r="C365" s="10" t="s">
        <v>224</v>
      </c>
      <c r="D365" s="16">
        <v>43165.370833333334</v>
      </c>
      <c r="E365" s="16">
        <v>43166.385416666664</v>
      </c>
      <c r="G365" s="16">
        <v>43174.001388888886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3885589</v>
      </c>
      <c r="B366" s="10" t="s">
        <v>223</v>
      </c>
      <c r="C366" s="10" t="s">
        <v>224</v>
      </c>
      <c r="D366" s="16">
        <v>43165.370833333334</v>
      </c>
      <c r="E366" s="16">
        <v>43166.385416666664</v>
      </c>
      <c r="G366" s="16">
        <v>43174.001388888886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3885589</v>
      </c>
      <c r="B367" s="10" t="s">
        <v>223</v>
      </c>
      <c r="C367" s="10" t="s">
        <v>224</v>
      </c>
      <c r="D367" s="16">
        <v>43165.370833333334</v>
      </c>
      <c r="E367" s="16">
        <v>43166.385416666664</v>
      </c>
      <c r="G367" s="16">
        <v>43174.001388888886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3885589</v>
      </c>
      <c r="B368" s="10" t="s">
        <v>223</v>
      </c>
      <c r="C368" s="10" t="s">
        <v>224</v>
      </c>
      <c r="D368" s="16">
        <v>43165.370833333334</v>
      </c>
      <c r="E368" s="16">
        <v>43166.385416666664</v>
      </c>
      <c r="G368" s="16">
        <v>43174.001388888886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3885589</v>
      </c>
      <c r="B369" s="10" t="s">
        <v>223</v>
      </c>
      <c r="C369" s="10" t="s">
        <v>224</v>
      </c>
      <c r="D369" s="16">
        <v>43165.370833333334</v>
      </c>
      <c r="E369" s="16">
        <v>43166.385416666664</v>
      </c>
      <c r="G369" s="16">
        <v>43174.001388888886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3885589</v>
      </c>
      <c r="B370" s="10" t="s">
        <v>223</v>
      </c>
      <c r="C370" s="10" t="s">
        <v>224</v>
      </c>
      <c r="D370" s="16">
        <v>43165.370833333334</v>
      </c>
      <c r="E370" s="16">
        <v>43166.385416666664</v>
      </c>
      <c r="G370" s="16">
        <v>43174.001388888886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3885589</v>
      </c>
      <c r="B371" s="10" t="s">
        <v>223</v>
      </c>
      <c r="C371" s="10" t="s">
        <v>224</v>
      </c>
      <c r="D371" s="16">
        <v>43165.370833333334</v>
      </c>
      <c r="E371" s="16">
        <v>43166.385416666664</v>
      </c>
      <c r="G371" s="16">
        <v>43174.001388888886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3885589</v>
      </c>
      <c r="B372" s="10" t="s">
        <v>223</v>
      </c>
      <c r="C372" s="10" t="s">
        <v>224</v>
      </c>
      <c r="D372" s="16">
        <v>43165.370833333334</v>
      </c>
      <c r="E372" s="16">
        <v>43166.385416666664</v>
      </c>
      <c r="G372" s="16">
        <v>43174.001388888886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3885589</v>
      </c>
      <c r="B373" s="10" t="s">
        <v>223</v>
      </c>
      <c r="C373" s="10" t="s">
        <v>224</v>
      </c>
      <c r="D373" s="16">
        <v>43165.370833333334</v>
      </c>
      <c r="E373" s="16">
        <v>43166.385416666664</v>
      </c>
      <c r="G373" s="16">
        <v>43174.001388888886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3885589</v>
      </c>
      <c r="B374" s="10" t="s">
        <v>223</v>
      </c>
      <c r="C374" s="10" t="s">
        <v>224</v>
      </c>
      <c r="D374" s="16">
        <v>43165.370833333334</v>
      </c>
      <c r="E374" s="16">
        <v>43166.385416666664</v>
      </c>
      <c r="G374" s="16">
        <v>43174.001388888886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3885589</v>
      </c>
      <c r="B375" s="10" t="s">
        <v>223</v>
      </c>
      <c r="C375" s="10" t="s">
        <v>224</v>
      </c>
      <c r="D375" s="16">
        <v>43165.370833333334</v>
      </c>
      <c r="E375" s="16">
        <v>43166.385416666664</v>
      </c>
      <c r="G375" s="16">
        <v>43174.001388888886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3885589</v>
      </c>
      <c r="B376" s="10" t="s">
        <v>223</v>
      </c>
      <c r="C376" s="10" t="s">
        <v>224</v>
      </c>
      <c r="D376" s="16">
        <v>43165.370833333334</v>
      </c>
      <c r="E376" s="16">
        <v>43166.385416666664</v>
      </c>
      <c r="G376" s="16">
        <v>43174.001388888886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3885589</v>
      </c>
      <c r="B377" s="10" t="s">
        <v>223</v>
      </c>
      <c r="C377" s="10" t="s">
        <v>224</v>
      </c>
      <c r="D377" s="16">
        <v>43165.370833333334</v>
      </c>
      <c r="E377" s="16">
        <v>43166.385416666664</v>
      </c>
      <c r="G377" s="16">
        <v>43174.001388888886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3885589</v>
      </c>
      <c r="B378" s="10" t="s">
        <v>223</v>
      </c>
      <c r="C378" s="10" t="s">
        <v>224</v>
      </c>
      <c r="D378" s="16">
        <v>43165.370833333334</v>
      </c>
      <c r="E378" s="16">
        <v>43166.385416666664</v>
      </c>
      <c r="G378" s="16">
        <v>43174.001388888886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3885589</v>
      </c>
      <c r="B379" s="10" t="s">
        <v>223</v>
      </c>
      <c r="C379" s="10" t="s">
        <v>224</v>
      </c>
      <c r="D379" s="16">
        <v>43165.370833333334</v>
      </c>
      <c r="E379" s="16">
        <v>43166.385416666664</v>
      </c>
      <c r="G379" s="16">
        <v>43174.001388888886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3885589</v>
      </c>
      <c r="B380" s="10" t="s">
        <v>223</v>
      </c>
      <c r="C380" s="10" t="s">
        <v>224</v>
      </c>
      <c r="D380" s="16">
        <v>43165.370833333334</v>
      </c>
      <c r="E380" s="16">
        <v>43166.385416666664</v>
      </c>
      <c r="G380" s="16">
        <v>43174.001388888886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3885589</v>
      </c>
      <c r="B381" s="10" t="s">
        <v>223</v>
      </c>
      <c r="C381" s="10" t="s">
        <v>224</v>
      </c>
      <c r="D381" s="16">
        <v>43165.370833333334</v>
      </c>
      <c r="E381" s="16">
        <v>43166.385416666664</v>
      </c>
      <c r="G381" s="16">
        <v>43174.001388888886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3885589</v>
      </c>
      <c r="B382" s="10" t="s">
        <v>223</v>
      </c>
      <c r="C382" s="10" t="s">
        <v>224</v>
      </c>
      <c r="D382" s="16">
        <v>43165.370833333334</v>
      </c>
      <c r="E382" s="16">
        <v>43166.385416666664</v>
      </c>
      <c r="G382" s="16">
        <v>43174.001388888886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3885589</v>
      </c>
      <c r="B383" s="10" t="s">
        <v>223</v>
      </c>
      <c r="C383" s="10" t="s">
        <v>224</v>
      </c>
      <c r="D383" s="16">
        <v>43165.370833333334</v>
      </c>
      <c r="E383" s="16">
        <v>43166.385416666664</v>
      </c>
      <c r="G383" s="16">
        <v>43174.001388888886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3885589</v>
      </c>
      <c r="B384" s="10" t="s">
        <v>223</v>
      </c>
      <c r="C384" s="10" t="s">
        <v>224</v>
      </c>
      <c r="D384" s="16">
        <v>43165.370833333334</v>
      </c>
      <c r="E384" s="16">
        <v>43166.385416666664</v>
      </c>
      <c r="G384" s="16">
        <v>43174.001388888886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3885589</v>
      </c>
      <c r="B385" s="10" t="s">
        <v>223</v>
      </c>
      <c r="C385" s="10" t="s">
        <v>224</v>
      </c>
      <c r="D385" s="16">
        <v>43165.370833333334</v>
      </c>
      <c r="E385" s="16">
        <v>43166.385416666664</v>
      </c>
      <c r="G385" s="16">
        <v>43174.001388888886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3885589</v>
      </c>
      <c r="B386" s="10" t="s">
        <v>223</v>
      </c>
      <c r="C386" s="10" t="s">
        <v>224</v>
      </c>
      <c r="D386" s="16">
        <v>43165.370833333334</v>
      </c>
      <c r="E386" s="16">
        <v>43166.385416666664</v>
      </c>
      <c r="G386" s="16">
        <v>43174.001388888886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3885589</v>
      </c>
      <c r="B387" s="10" t="s">
        <v>223</v>
      </c>
      <c r="C387" s="10" t="s">
        <v>224</v>
      </c>
      <c r="D387" s="16">
        <v>43165.370833333334</v>
      </c>
      <c r="E387" s="16">
        <v>43166.385416666664</v>
      </c>
      <c r="G387" s="16">
        <v>43174.001388888886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3885589</v>
      </c>
      <c r="B388" s="10" t="s">
        <v>223</v>
      </c>
      <c r="C388" s="10" t="s">
        <v>224</v>
      </c>
      <c r="D388" s="16">
        <v>43165.370833333334</v>
      </c>
      <c r="E388" s="16">
        <v>43166.385416666664</v>
      </c>
      <c r="G388" s="16">
        <v>43174.001388888886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3885589</v>
      </c>
      <c r="B389" s="10" t="s">
        <v>223</v>
      </c>
      <c r="C389" s="10" t="s">
        <v>224</v>
      </c>
      <c r="D389" s="16">
        <v>43165.370833333334</v>
      </c>
      <c r="E389" s="16">
        <v>43166.385416666664</v>
      </c>
      <c r="G389" s="16">
        <v>43174.001388888886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3885589</v>
      </c>
      <c r="B390" s="10" t="s">
        <v>223</v>
      </c>
      <c r="C390" s="10" t="s">
        <v>224</v>
      </c>
      <c r="D390" s="16">
        <v>43165.370833333334</v>
      </c>
      <c r="E390" s="16">
        <v>43166.385416666664</v>
      </c>
      <c r="G390" s="16">
        <v>43174.001388888886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3885589</v>
      </c>
      <c r="B391" s="10" t="s">
        <v>223</v>
      </c>
      <c r="C391" s="10" t="s">
        <v>224</v>
      </c>
      <c r="D391" s="16">
        <v>43165.370833333334</v>
      </c>
      <c r="E391" s="16">
        <v>43166.385416666664</v>
      </c>
      <c r="G391" s="16">
        <v>43174.001388888886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3885589</v>
      </c>
      <c r="B392" s="10" t="s">
        <v>223</v>
      </c>
      <c r="C392" s="10" t="s">
        <v>224</v>
      </c>
      <c r="D392" s="16">
        <v>43165.370833333334</v>
      </c>
      <c r="E392" s="16">
        <v>43166.385416666664</v>
      </c>
      <c r="G392" s="16">
        <v>43174.001388888886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3885589</v>
      </c>
      <c r="B393" s="10" t="s">
        <v>223</v>
      </c>
      <c r="C393" s="10" t="s">
        <v>224</v>
      </c>
      <c r="D393" s="16">
        <v>43165.370833333334</v>
      </c>
      <c r="E393" s="16">
        <v>43166.385416666664</v>
      </c>
      <c r="G393" s="16">
        <v>43174.001388888886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3885589</v>
      </c>
      <c r="B394" s="10" t="s">
        <v>223</v>
      </c>
      <c r="C394" s="10" t="s">
        <v>224</v>
      </c>
      <c r="D394" s="16">
        <v>43165.370833333334</v>
      </c>
      <c r="E394" s="16">
        <v>43166.385416666664</v>
      </c>
      <c r="G394" s="16">
        <v>43174.001388888886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3885589</v>
      </c>
      <c r="B395" s="10" t="s">
        <v>223</v>
      </c>
      <c r="C395" s="10" t="s">
        <v>224</v>
      </c>
      <c r="D395" s="16">
        <v>43165.370833333334</v>
      </c>
      <c r="E395" s="16">
        <v>43166.385416666664</v>
      </c>
      <c r="G395" s="16">
        <v>43174.001388888886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5">
    <mergeCell ref="AL3:AM3"/>
    <mergeCell ref="AL4:AM4"/>
    <mergeCell ref="AL5:AM5"/>
    <mergeCell ref="AG2:AM2"/>
    <mergeCell ref="AH3:AI3"/>
    <mergeCell ref="AH4:AI4"/>
    <mergeCell ref="AH5:AI5"/>
    <mergeCell ref="AJ3:AK3"/>
    <mergeCell ref="AJ4:AK4"/>
    <mergeCell ref="AJ5:AK5"/>
    <mergeCell ref="AG36:AM36"/>
    <mergeCell ref="AH37:AI37"/>
    <mergeCell ref="AH38:AI38"/>
    <mergeCell ref="AH39:AI39"/>
    <mergeCell ref="AH40:AI40"/>
    <mergeCell ref="AJ37:AK37"/>
    <mergeCell ref="AJ38:AK38"/>
    <mergeCell ref="AJ39:AK39"/>
    <mergeCell ref="AJ40:AK40"/>
    <mergeCell ref="AH71:AI71"/>
    <mergeCell ref="AJ71:AK71"/>
    <mergeCell ref="AJ72:AK72"/>
    <mergeCell ref="AJ73:AK73"/>
    <mergeCell ref="AG70:AM70"/>
    <mergeCell ref="AL71:AM71"/>
    <mergeCell ref="AL72:AM72"/>
    <mergeCell ref="AL37:AM37"/>
    <mergeCell ref="AL38:AM38"/>
    <mergeCell ref="AL39:AM39"/>
    <mergeCell ref="AL40:AM40"/>
    <mergeCell ref="AL105:AM105"/>
    <mergeCell ref="AL106:AM106"/>
    <mergeCell ref="AL107:AM107"/>
    <mergeCell ref="AL108:AM108"/>
    <mergeCell ref="AG104:AM104"/>
    <mergeCell ref="AJ74:AK74"/>
    <mergeCell ref="AH72:AI72"/>
    <mergeCell ref="AL139:AM139"/>
    <mergeCell ref="AL140:AM140"/>
    <mergeCell ref="AL73:AM73"/>
    <mergeCell ref="AL74:AM74"/>
    <mergeCell ref="AH106:AI106"/>
    <mergeCell ref="AH107:AI107"/>
    <mergeCell ref="AH108:AI108"/>
    <mergeCell ref="AJ106:AK106"/>
    <mergeCell ref="AJ107:AK107"/>
    <mergeCell ref="AJ108:AK108"/>
    <mergeCell ref="AH105:AI105"/>
    <mergeCell ref="AJ105:AK105"/>
    <mergeCell ref="AH73:AI73"/>
    <mergeCell ref="AH74:AI74"/>
    <mergeCell ref="AL141:AM141"/>
    <mergeCell ref="AL142:AM142"/>
    <mergeCell ref="AL143:AM143"/>
    <mergeCell ref="AL144:AM144"/>
    <mergeCell ref="AG138:AM138"/>
    <mergeCell ref="AH141:AI141"/>
    <mergeCell ref="AH142:AI142"/>
    <mergeCell ref="AH143:AI143"/>
    <mergeCell ref="AH144:AI144"/>
    <mergeCell ref="AJ140:AK140"/>
    <mergeCell ref="AJ141:AK141"/>
    <mergeCell ref="AJ142:AK142"/>
    <mergeCell ref="AJ143:AK143"/>
    <mergeCell ref="AJ144:AK144"/>
    <mergeCell ref="AH140:AI140"/>
    <mergeCell ref="AH139:AI139"/>
    <mergeCell ref="AQ29:AR29"/>
    <mergeCell ref="AS29:AT29"/>
    <mergeCell ref="AU29:AV29"/>
    <mergeCell ref="AQ30:AR30"/>
    <mergeCell ref="AS30:AT30"/>
    <mergeCell ref="AU30:AV30"/>
    <mergeCell ref="AQ2:AV2"/>
    <mergeCell ref="AQ27:AV27"/>
    <mergeCell ref="AQ28:AR28"/>
    <mergeCell ref="AS28:AT28"/>
    <mergeCell ref="AU28:AV28"/>
    <mergeCell ref="AQ33:AR33"/>
    <mergeCell ref="AS33:AT33"/>
    <mergeCell ref="AU33:AV33"/>
    <mergeCell ref="AQ34:AR34"/>
    <mergeCell ref="AS34:AT34"/>
    <mergeCell ref="AU34:AV34"/>
    <mergeCell ref="AQ31:AR31"/>
    <mergeCell ref="AS31:AT31"/>
    <mergeCell ref="AU31:AV31"/>
    <mergeCell ref="AQ32:AR32"/>
    <mergeCell ref="AS32:AT32"/>
    <mergeCell ref="AU32:AV32"/>
    <mergeCell ref="AQ37:AR37"/>
    <mergeCell ref="AS37:AT37"/>
    <mergeCell ref="AU37:AV37"/>
    <mergeCell ref="AQ38:AR38"/>
    <mergeCell ref="AS38:AT38"/>
    <mergeCell ref="AU38:AV38"/>
    <mergeCell ref="AQ35:AR35"/>
    <mergeCell ref="AS35:AT35"/>
    <mergeCell ref="AU35:AV35"/>
    <mergeCell ref="AQ36:AR36"/>
    <mergeCell ref="AS36:AT36"/>
    <mergeCell ref="AU36:AV36"/>
    <mergeCell ref="AQ41:AR41"/>
    <mergeCell ref="AS41:AT41"/>
    <mergeCell ref="AU41:AV41"/>
    <mergeCell ref="AQ42:AR42"/>
    <mergeCell ref="AS42:AT42"/>
    <mergeCell ref="AU42:AV42"/>
    <mergeCell ref="AQ39:AR39"/>
    <mergeCell ref="AS39:AT39"/>
    <mergeCell ref="AU39:AV39"/>
    <mergeCell ref="AQ40:AR40"/>
    <mergeCell ref="AS40:AT40"/>
    <mergeCell ref="AU40:AV40"/>
    <mergeCell ref="AQ45:AR45"/>
    <mergeCell ref="AS45:AT45"/>
    <mergeCell ref="AU45:AV45"/>
    <mergeCell ref="AQ46:AR46"/>
    <mergeCell ref="AS46:AT46"/>
    <mergeCell ref="AU46:AV46"/>
    <mergeCell ref="AQ43:AR43"/>
    <mergeCell ref="AS43:AT43"/>
    <mergeCell ref="AU43:AV43"/>
    <mergeCell ref="AQ44:AR44"/>
    <mergeCell ref="AS44:AT44"/>
    <mergeCell ref="AU44:AV44"/>
    <mergeCell ref="AQ49:AR49"/>
    <mergeCell ref="AS49:AT49"/>
    <mergeCell ref="AU49:AV49"/>
    <mergeCell ref="AQ47:AR47"/>
    <mergeCell ref="AS47:AT47"/>
    <mergeCell ref="AU47:AV47"/>
    <mergeCell ref="AQ48:AR48"/>
    <mergeCell ref="AS48:AT48"/>
    <mergeCell ref="AU48:AV48"/>
  </mergeCells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V395"/>
  <sheetViews>
    <sheetView tabSelected="1" zoomScale="58" zoomScaleNormal="40" workbookViewId="0">
      <pane ySplit="1" topLeftCell="A2" activePane="bottomLeft" state="frozen"/>
      <selection activeCell="B1" sqref="B1"/>
      <selection pane="bottomLeft" activeCell="E10" sqref="E10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6" width="14.85546875" style="10" bestFit="1" customWidth="1"/>
    <col min="7" max="7" width="17.140625" style="10" bestFit="1" customWidth="1"/>
    <col min="8" max="8" width="13.855468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21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x14ac:dyDescent="0.2">
      <c r="A2" s="10">
        <v>3894075</v>
      </c>
      <c r="B2" s="10" t="s">
        <v>16</v>
      </c>
      <c r="C2" s="10" t="s">
        <v>17</v>
      </c>
      <c r="D2" s="16">
        <v>43179.370833333334</v>
      </c>
      <c r="E2" s="16">
        <v>43180.395833333336</v>
      </c>
      <c r="F2" s="16">
        <v>43181.344444444447</v>
      </c>
      <c r="G2" s="16">
        <v>43186.493055555555</v>
      </c>
      <c r="H2" s="10">
        <v>1623</v>
      </c>
      <c r="I2" s="10" t="s">
        <v>19</v>
      </c>
      <c r="J2" s="10" t="s">
        <v>20</v>
      </c>
      <c r="K2" s="10" t="s">
        <v>25</v>
      </c>
      <c r="L2" s="10" t="s">
        <v>26</v>
      </c>
      <c r="M2" s="10">
        <v>10</v>
      </c>
      <c r="N2" s="10" t="s">
        <v>27</v>
      </c>
      <c r="O2" s="10">
        <v>10</v>
      </c>
      <c r="P2" s="10">
        <v>10</v>
      </c>
      <c r="AG2" s="70" t="s">
        <v>247</v>
      </c>
      <c r="AH2" s="70"/>
      <c r="AI2" s="70"/>
      <c r="AJ2" s="70"/>
      <c r="AK2" s="70"/>
      <c r="AL2" s="70"/>
      <c r="AM2" s="70"/>
      <c r="AP2" s="30" t="s">
        <v>226</v>
      </c>
      <c r="AQ2" s="88"/>
      <c r="AR2" s="89"/>
      <c r="AS2" s="89"/>
      <c r="AT2" s="89"/>
      <c r="AU2" s="89"/>
      <c r="AV2" s="90"/>
    </row>
    <row r="3" spans="1:48" x14ac:dyDescent="0.2">
      <c r="A3" s="10">
        <v>3894075</v>
      </c>
      <c r="B3" s="10" t="s">
        <v>16</v>
      </c>
      <c r="C3" s="10" t="s">
        <v>17</v>
      </c>
      <c r="D3" s="16">
        <v>43179.370833333334</v>
      </c>
      <c r="E3" s="16">
        <v>43180.395833333336</v>
      </c>
      <c r="F3" s="16">
        <v>43181.344444444447</v>
      </c>
      <c r="G3" s="16">
        <v>43186.493055555555</v>
      </c>
      <c r="H3" s="10">
        <v>1623</v>
      </c>
      <c r="I3" s="10" t="s">
        <v>23</v>
      </c>
      <c r="J3" s="10" t="s">
        <v>20</v>
      </c>
      <c r="K3" s="10" t="s">
        <v>25</v>
      </c>
      <c r="L3" s="10" t="s">
        <v>26</v>
      </c>
      <c r="M3" s="10">
        <v>10</v>
      </c>
      <c r="N3" s="10" t="s">
        <v>28</v>
      </c>
      <c r="O3" s="10">
        <v>10</v>
      </c>
      <c r="P3" s="10">
        <v>10</v>
      </c>
      <c r="AG3" s="4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30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x14ac:dyDescent="0.2">
      <c r="A4" s="10">
        <v>3894074</v>
      </c>
      <c r="B4" s="10" t="s">
        <v>24</v>
      </c>
      <c r="C4" s="10" t="s">
        <v>17</v>
      </c>
      <c r="D4" s="16">
        <v>43179.365277777775</v>
      </c>
      <c r="E4" s="16">
        <v>43180.395833333336</v>
      </c>
      <c r="F4" s="16">
        <v>43181.344444444447</v>
      </c>
      <c r="G4" s="16">
        <v>43186.482638888891</v>
      </c>
      <c r="H4" s="10">
        <v>1623</v>
      </c>
      <c r="I4" s="10" t="s">
        <v>19</v>
      </c>
      <c r="J4" s="10" t="s">
        <v>20</v>
      </c>
      <c r="K4" s="10" t="s">
        <v>25</v>
      </c>
      <c r="L4" s="10" t="s">
        <v>22</v>
      </c>
      <c r="M4" s="10">
        <v>80</v>
      </c>
      <c r="N4" s="10" t="s">
        <v>27</v>
      </c>
      <c r="O4" s="10">
        <v>10</v>
      </c>
      <c r="P4" s="10">
        <v>10</v>
      </c>
      <c r="AG4" s="11" t="s">
        <v>19</v>
      </c>
      <c r="AH4" s="93" t="str">
        <f>IF(((M2)-(M4))/(M2)*100&lt;0,"NR",((M2)-(M4))/(M2)*100)</f>
        <v>NR</v>
      </c>
      <c r="AI4" s="93"/>
      <c r="AJ4" s="93">
        <f>IF(((M4)-(M6))/(M2)*100&lt;0,"NR",((M4)-(M6))/(M2)*100)</f>
        <v>200</v>
      </c>
      <c r="AK4" s="93"/>
      <c r="AL4" s="93" t="str">
        <f>IF(((M2)-(M6))/(M2)*100&lt;0,"NR",((M2)-(M6))/(M2)*100)</f>
        <v>NR</v>
      </c>
      <c r="AM4" s="93"/>
      <c r="AP4" s="11" t="s">
        <v>227</v>
      </c>
      <c r="AQ4" s="12"/>
      <c r="AR4" s="12"/>
      <c r="AS4" s="12"/>
      <c r="AT4" s="12"/>
      <c r="AU4" s="12"/>
      <c r="AV4" s="12"/>
    </row>
    <row r="5" spans="1:48" x14ac:dyDescent="0.2">
      <c r="A5" s="10">
        <v>3894074</v>
      </c>
      <c r="B5" s="10" t="s">
        <v>24</v>
      </c>
      <c r="C5" s="10" t="s">
        <v>17</v>
      </c>
      <c r="D5" s="16">
        <v>43179.365277777775</v>
      </c>
      <c r="E5" s="16">
        <v>43180.395833333336</v>
      </c>
      <c r="F5" s="16">
        <v>43181.344444444447</v>
      </c>
      <c r="G5" s="16">
        <v>43186.482638888891</v>
      </c>
      <c r="H5" s="10">
        <v>1623</v>
      </c>
      <c r="I5" s="10" t="s">
        <v>23</v>
      </c>
      <c r="J5" s="10" t="s">
        <v>20</v>
      </c>
      <c r="K5" s="10" t="s">
        <v>25</v>
      </c>
      <c r="L5" s="10" t="s">
        <v>26</v>
      </c>
      <c r="M5" s="10">
        <v>10</v>
      </c>
      <c r="N5" s="10" t="s">
        <v>28</v>
      </c>
      <c r="O5" s="10">
        <v>10</v>
      </c>
      <c r="P5" s="10">
        <v>10</v>
      </c>
      <c r="AG5" s="17" t="s">
        <v>23</v>
      </c>
      <c r="AH5" s="93">
        <f>IF(((M3)-(M5))/(M3)*100&lt;0,"NR",((M3)-(M5))/(M3)*100)</f>
        <v>0</v>
      </c>
      <c r="AI5" s="93"/>
      <c r="AJ5" s="93">
        <f>IF(((M5)-(M7))/(M3)*100&lt;0,"NR",((M5)-(M7))/(M3)*100)</f>
        <v>0</v>
      </c>
      <c r="AK5" s="93"/>
      <c r="AL5" s="93">
        <f>IF(((M3)-(M7))/(M3)*100&lt;0,"NR",((M3)-(M7))/(M3)*100)</f>
        <v>0</v>
      </c>
      <c r="AM5" s="93"/>
      <c r="AP5" s="3" t="s">
        <v>19</v>
      </c>
      <c r="AQ5" s="13">
        <f>IF(ISBLANK(M2)=TRUE,"NO DATA",M2)</f>
        <v>10</v>
      </c>
      <c r="AR5" s="13" t="s">
        <v>27</v>
      </c>
      <c r="AS5" s="13">
        <f>IF(ISBLANK(M4)=TRUE,"NO DATA",M4)</f>
        <v>80</v>
      </c>
      <c r="AT5" s="13" t="s">
        <v>27</v>
      </c>
      <c r="AU5" s="13">
        <f>IF(ISBLANK(M6)=TRUE,"NO DATA",M6)</f>
        <v>60</v>
      </c>
      <c r="AV5" s="13" t="s">
        <v>27</v>
      </c>
    </row>
    <row r="6" spans="1:48" x14ac:dyDescent="0.2">
      <c r="A6" s="10">
        <v>3894073</v>
      </c>
      <c r="B6" s="10" t="s">
        <v>29</v>
      </c>
      <c r="C6" s="10" t="s">
        <v>17</v>
      </c>
      <c r="D6" s="16">
        <v>43179.373611111114</v>
      </c>
      <c r="E6" s="16">
        <v>43180.395833333336</v>
      </c>
      <c r="F6" s="16">
        <v>43181.344444444447</v>
      </c>
      <c r="G6" s="16">
        <v>43186.45208333333</v>
      </c>
      <c r="H6" s="10">
        <v>1623</v>
      </c>
      <c r="I6" s="10" t="s">
        <v>19</v>
      </c>
      <c r="J6" s="10" t="s">
        <v>20</v>
      </c>
      <c r="K6" s="10" t="s">
        <v>25</v>
      </c>
      <c r="L6" s="10" t="s">
        <v>22</v>
      </c>
      <c r="M6" s="10">
        <v>60</v>
      </c>
      <c r="N6" s="10" t="s">
        <v>27</v>
      </c>
      <c r="O6" s="10">
        <v>10</v>
      </c>
      <c r="P6" s="10">
        <v>10</v>
      </c>
      <c r="AP6" s="3" t="s">
        <v>23</v>
      </c>
      <c r="AQ6" s="13">
        <f>IF(ISBLANK(M3)=TRUE,"NO DATA",M3)</f>
        <v>10</v>
      </c>
      <c r="AR6" s="13" t="s">
        <v>28</v>
      </c>
      <c r="AS6" s="13">
        <f>IF(ISBLANK(M5)=TRUE,"NO DATA",M5)</f>
        <v>10</v>
      </c>
      <c r="AT6" s="13" t="s">
        <v>28</v>
      </c>
      <c r="AU6" s="13">
        <f>IF(ISBLANK(M7)=TRUE,"NO DATA",M7)</f>
        <v>10</v>
      </c>
      <c r="AV6" s="13" t="s">
        <v>28</v>
      </c>
    </row>
    <row r="7" spans="1:48" x14ac:dyDescent="0.2">
      <c r="A7" s="10">
        <v>3894073</v>
      </c>
      <c r="B7" s="10" t="s">
        <v>29</v>
      </c>
      <c r="C7" s="10" t="s">
        <v>17</v>
      </c>
      <c r="D7" s="16">
        <v>43179.373611111114</v>
      </c>
      <c r="E7" s="16">
        <v>43180.395833333336</v>
      </c>
      <c r="F7" s="16">
        <v>43181.344444444447</v>
      </c>
      <c r="G7" s="16">
        <v>43186.45208333333</v>
      </c>
      <c r="H7" s="10">
        <v>1623</v>
      </c>
      <c r="I7" s="10" t="s">
        <v>23</v>
      </c>
      <c r="J7" s="10" t="s">
        <v>20</v>
      </c>
      <c r="K7" s="10" t="s">
        <v>25</v>
      </c>
      <c r="L7" s="10" t="s">
        <v>26</v>
      </c>
      <c r="M7" s="10">
        <v>10</v>
      </c>
      <c r="N7" s="10" t="s">
        <v>28</v>
      </c>
      <c r="O7" s="10">
        <v>10</v>
      </c>
      <c r="P7" s="10">
        <v>10</v>
      </c>
      <c r="AP7" s="11" t="s">
        <v>228</v>
      </c>
      <c r="AQ7" s="11"/>
      <c r="AR7" s="11"/>
      <c r="AS7" s="11"/>
      <c r="AT7" s="11"/>
      <c r="AU7" s="11"/>
      <c r="AV7" s="11"/>
    </row>
    <row r="8" spans="1:48" x14ac:dyDescent="0.2">
      <c r="A8" s="10">
        <v>3894269</v>
      </c>
      <c r="B8" s="10" t="s">
        <v>239</v>
      </c>
      <c r="C8" s="10" t="s">
        <v>17</v>
      </c>
      <c r="D8" s="16">
        <v>43179.373611111114</v>
      </c>
      <c r="E8" s="16">
        <v>43180.395833333336</v>
      </c>
      <c r="G8" s="16">
        <v>43188.998611111114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6200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95</v>
      </c>
      <c r="AR8" s="13" t="s">
        <v>33</v>
      </c>
      <c r="AS8" s="13">
        <f>IF(ISBLANK(M164)=TRUE,"NO DATA",M164)</f>
        <v>69</v>
      </c>
      <c r="AT8" s="13" t="s">
        <v>33</v>
      </c>
      <c r="AU8" s="13">
        <f>IF(ISBLANK(M67)=TRUE,"NO DATA",M67)</f>
        <v>140</v>
      </c>
      <c r="AV8" s="13" t="s">
        <v>33</v>
      </c>
    </row>
    <row r="9" spans="1:48" x14ac:dyDescent="0.2">
      <c r="A9" s="10">
        <v>3894269</v>
      </c>
      <c r="B9" s="10" t="s">
        <v>239</v>
      </c>
      <c r="C9" s="10" t="s">
        <v>17</v>
      </c>
      <c r="D9" s="16">
        <v>43179.373611111114</v>
      </c>
      <c r="E9" s="16">
        <v>43180.395833333336</v>
      </c>
      <c r="G9" s="16">
        <v>43188.998611111114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22</v>
      </c>
      <c r="M9" s="10">
        <v>78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78</v>
      </c>
      <c r="AR9" s="13" t="s">
        <v>33</v>
      </c>
      <c r="AS9" s="13">
        <f>IF(ISBLANK(M139)=TRUE,"NO DATA",M139)</f>
        <v>33</v>
      </c>
      <c r="AT9" s="13" t="s">
        <v>33</v>
      </c>
      <c r="AU9" s="13">
        <f>IF(ISBLANK(M42)=TRUE,"NO DATA",M42)</f>
        <v>42</v>
      </c>
      <c r="AV9" s="13" t="s">
        <v>33</v>
      </c>
    </row>
    <row r="10" spans="1:48" x14ac:dyDescent="0.2">
      <c r="A10" s="10">
        <v>3894269</v>
      </c>
      <c r="B10" s="10" t="s">
        <v>239</v>
      </c>
      <c r="C10" s="10" t="s">
        <v>17</v>
      </c>
      <c r="D10" s="16">
        <v>43179.373611111114</v>
      </c>
      <c r="E10" s="16">
        <v>43180.395833333336</v>
      </c>
      <c r="G10" s="16">
        <v>43188.998611111114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22</v>
      </c>
      <c r="M10" s="10">
        <v>24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1200</v>
      </c>
      <c r="AR10" s="13" t="s">
        <v>33</v>
      </c>
      <c r="AS10" s="13">
        <f>IF(ISBLANK(M189)=TRUE,"NO DATA",M189)</f>
        <v>4000</v>
      </c>
      <c r="AT10" s="13" t="s">
        <v>33</v>
      </c>
      <c r="AU10" s="13">
        <f>IF(ISBLANK(M92)=TRUE,"NO DATA",M92)</f>
        <v>3200</v>
      </c>
      <c r="AV10" s="13" t="s">
        <v>33</v>
      </c>
    </row>
    <row r="11" spans="1:48" x14ac:dyDescent="0.2">
      <c r="A11" s="10">
        <v>3894269</v>
      </c>
      <c r="B11" s="10" t="s">
        <v>239</v>
      </c>
      <c r="C11" s="10" t="s">
        <v>17</v>
      </c>
      <c r="D11" s="16">
        <v>43179.373611111114</v>
      </c>
      <c r="E11" s="16">
        <v>43180.395833333336</v>
      </c>
      <c r="G11" s="16">
        <v>43188.998611111114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2300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3894269</v>
      </c>
      <c r="B12" s="10" t="s">
        <v>239</v>
      </c>
      <c r="C12" s="10" t="s">
        <v>17</v>
      </c>
      <c r="D12" s="16">
        <v>43179.373611111114</v>
      </c>
      <c r="E12" s="16">
        <v>43180.395833333336</v>
      </c>
      <c r="G12" s="16">
        <v>43188.998611111114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22</v>
      </c>
      <c r="M12" s="10">
        <v>32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430</v>
      </c>
      <c r="AR12" s="13" t="s">
        <v>33</v>
      </c>
      <c r="AS12" s="13">
        <f>IF(ISBLANK(M199)=TRUE,"NO DATA",M199)</f>
        <v>27</v>
      </c>
      <c r="AT12" s="13" t="s">
        <v>33</v>
      </c>
      <c r="AU12" s="13">
        <f>IF(ISBLANK(M102)=TRUE,"NO DATA",M102)</f>
        <v>400</v>
      </c>
      <c r="AV12" s="13" t="s">
        <v>33</v>
      </c>
    </row>
    <row r="13" spans="1:48" x14ac:dyDescent="0.2">
      <c r="A13" s="10">
        <v>3894269</v>
      </c>
      <c r="B13" s="10" t="s">
        <v>239</v>
      </c>
      <c r="C13" s="10" t="s">
        <v>17</v>
      </c>
      <c r="D13" s="16">
        <v>43179.373611111114</v>
      </c>
      <c r="E13" s="16">
        <v>43180.395833333336</v>
      </c>
      <c r="G13" s="16">
        <v>43188.998611111114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830</v>
      </c>
      <c r="AR13" s="13" t="s">
        <v>33</v>
      </c>
      <c r="AS13" s="13">
        <f>IF(ISBLANK(M200)=TRUE,"NO DATA",M200)</f>
        <v>970</v>
      </c>
      <c r="AT13" s="13" t="s">
        <v>33</v>
      </c>
      <c r="AU13" s="13">
        <f>IF(ISBLANK(M103)=TRUE,"NO DATA",M103)</f>
        <v>950</v>
      </c>
      <c r="AV13" s="13" t="s">
        <v>33</v>
      </c>
    </row>
    <row r="14" spans="1:48" x14ac:dyDescent="0.2">
      <c r="A14" s="10">
        <v>3894269</v>
      </c>
      <c r="B14" s="10" t="s">
        <v>239</v>
      </c>
      <c r="C14" s="10" t="s">
        <v>17</v>
      </c>
      <c r="D14" s="16">
        <v>43179.373611111114</v>
      </c>
      <c r="E14" s="16">
        <v>43180.395833333336</v>
      </c>
      <c r="G14" s="16">
        <v>43188.998611111114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940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190</v>
      </c>
      <c r="AR14" s="13" t="s">
        <v>33</v>
      </c>
      <c r="AS14" s="13">
        <f>IF(ISBLANK(M122)=TRUE,"NO DATA",M122)</f>
        <v>120</v>
      </c>
      <c r="AT14" s="13" t="s">
        <v>33</v>
      </c>
      <c r="AU14" s="13">
        <f>IF(ISBLANK(M25)=TRUE,"NO DATA",M25)</f>
        <v>120</v>
      </c>
      <c r="AV14" s="13" t="s">
        <v>33</v>
      </c>
    </row>
    <row r="15" spans="1:48" x14ac:dyDescent="0.2">
      <c r="A15" s="10">
        <v>3894269</v>
      </c>
      <c r="B15" s="10" t="s">
        <v>239</v>
      </c>
      <c r="C15" s="10" t="s">
        <v>17</v>
      </c>
      <c r="D15" s="16">
        <v>43179.373611111114</v>
      </c>
      <c r="E15" s="16">
        <v>43180.395833333336</v>
      </c>
      <c r="G15" s="16">
        <v>43188.998611111114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74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3894269</v>
      </c>
      <c r="B16" s="10" t="s">
        <v>239</v>
      </c>
      <c r="C16" s="10" t="s">
        <v>17</v>
      </c>
      <c r="D16" s="16">
        <v>43179.373611111114</v>
      </c>
      <c r="E16" s="16">
        <v>43180.395833333336</v>
      </c>
      <c r="G16" s="16">
        <v>43188.998611111114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3894269</v>
      </c>
      <c r="B17" s="10" t="s">
        <v>239</v>
      </c>
      <c r="C17" s="10" t="s">
        <v>17</v>
      </c>
      <c r="D17" s="16">
        <v>43179.373611111114</v>
      </c>
      <c r="E17" s="16">
        <v>43180.395833333336</v>
      </c>
      <c r="G17" s="16">
        <v>43188.998611111114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1700</v>
      </c>
      <c r="AR17" s="13" t="s">
        <v>33</v>
      </c>
      <c r="AS17" s="13">
        <f>IF(ISBLANK(M151)=TRUE,"NO DATA",M151)</f>
        <v>1800</v>
      </c>
      <c r="AT17" s="13" t="s">
        <v>33</v>
      </c>
      <c r="AU17" s="13">
        <f>IF(ISBLANK(M54)=TRUE,"NO DATA",M54)</f>
        <v>1600</v>
      </c>
      <c r="AV17" s="13" t="s">
        <v>33</v>
      </c>
    </row>
    <row r="18" spans="1:48" x14ac:dyDescent="0.2">
      <c r="A18" s="10">
        <v>3894269</v>
      </c>
      <c r="B18" s="10" t="s">
        <v>239</v>
      </c>
      <c r="C18" s="10" t="s">
        <v>17</v>
      </c>
      <c r="D18" s="16">
        <v>43179.373611111114</v>
      </c>
      <c r="E18" s="16">
        <v>43180.395833333336</v>
      </c>
      <c r="G18" s="16">
        <v>43188.998611111114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160</v>
      </c>
      <c r="AR18" s="13" t="s">
        <v>33</v>
      </c>
      <c r="AS18" s="13">
        <f>IF(ISBLANK(M152)=TRUE,"NO DATA",M152)</f>
        <v>110</v>
      </c>
      <c r="AT18" s="13" t="s">
        <v>33</v>
      </c>
      <c r="AU18" s="13">
        <f>IF(ISBLANK(M55)=TRUE,"NO DATA",M55)</f>
        <v>110</v>
      </c>
      <c r="AV18" s="13" t="s">
        <v>33</v>
      </c>
    </row>
    <row r="19" spans="1:48" x14ac:dyDescent="0.2">
      <c r="A19" s="10">
        <v>3894269</v>
      </c>
      <c r="B19" s="10" t="s">
        <v>239</v>
      </c>
      <c r="C19" s="10" t="s">
        <v>17</v>
      </c>
      <c r="D19" s="16">
        <v>43179.373611111114</v>
      </c>
      <c r="E19" s="16">
        <v>43180.395833333336</v>
      </c>
      <c r="G19" s="16">
        <v>43188.998611111114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110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3894269</v>
      </c>
      <c r="B20" s="10" t="s">
        <v>239</v>
      </c>
      <c r="C20" s="10" t="s">
        <v>17</v>
      </c>
      <c r="D20" s="16">
        <v>43179.373611111114</v>
      </c>
      <c r="E20" s="16">
        <v>43180.395833333336</v>
      </c>
      <c r="G20" s="16">
        <v>43188.998611111114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80</v>
      </c>
      <c r="AR20" s="13" t="s">
        <v>33</v>
      </c>
      <c r="AS20" s="13">
        <f>IF(ISBLANK(M106)=TRUE,"NO DATA",M106)</f>
        <v>81</v>
      </c>
      <c r="AT20" s="13" t="s">
        <v>33</v>
      </c>
      <c r="AU20" s="13">
        <f>IF(ISBLANK(M9)=TRUE,"NO DATA",M9)</f>
        <v>78</v>
      </c>
      <c r="AV20" s="13" t="s">
        <v>33</v>
      </c>
    </row>
    <row r="21" spans="1:48" x14ac:dyDescent="0.2">
      <c r="A21" s="10">
        <v>3894269</v>
      </c>
      <c r="B21" s="10" t="s">
        <v>239</v>
      </c>
      <c r="C21" s="10" t="s">
        <v>17</v>
      </c>
      <c r="D21" s="16">
        <v>43179.373611111114</v>
      </c>
      <c r="E21" s="16">
        <v>43180.395833333336</v>
      </c>
      <c r="G21" s="16">
        <v>43188.998611111114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48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320</v>
      </c>
      <c r="AR21" s="13" t="s">
        <v>33</v>
      </c>
      <c r="AS21" s="13">
        <f>IF(ISBLANK(M116)=TRUE,"NO DATA",M116)</f>
        <v>140</v>
      </c>
      <c r="AT21" s="13" t="s">
        <v>33</v>
      </c>
      <c r="AU21" s="13">
        <f>IF(ISBLANK(M19)=TRUE,"NO DATA",M19)</f>
        <v>110</v>
      </c>
      <c r="AV21" s="13" t="s">
        <v>33</v>
      </c>
    </row>
    <row r="22" spans="1:48" x14ac:dyDescent="0.2">
      <c r="A22" s="10">
        <v>3894269</v>
      </c>
      <c r="B22" s="10" t="s">
        <v>239</v>
      </c>
      <c r="C22" s="10" t="s">
        <v>17</v>
      </c>
      <c r="D22" s="16">
        <v>43179.373611111114</v>
      </c>
      <c r="E22" s="16">
        <v>43180.395833333336</v>
      </c>
      <c r="G22" s="16">
        <v>43188.998611111114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790</v>
      </c>
      <c r="AR22" s="13" t="s">
        <v>33</v>
      </c>
      <c r="AS22" s="13">
        <f>IF(ISBLANK(M197)=TRUE,"NO DATA",M197)</f>
        <v>860</v>
      </c>
      <c r="AT22" s="13" t="s">
        <v>33</v>
      </c>
      <c r="AU22" s="13">
        <f>IF(ISBLANK(M100)=TRUE,"NO DATA",M100)</f>
        <v>620</v>
      </c>
      <c r="AV22" s="13" t="s">
        <v>33</v>
      </c>
    </row>
    <row r="23" spans="1:48" x14ac:dyDescent="0.2">
      <c r="A23" s="10">
        <v>3894269</v>
      </c>
      <c r="B23" s="10" t="s">
        <v>239</v>
      </c>
      <c r="C23" s="10" t="s">
        <v>17</v>
      </c>
      <c r="D23" s="16">
        <v>43179.373611111114</v>
      </c>
      <c r="E23" s="16">
        <v>43180.395833333336</v>
      </c>
      <c r="G23" s="16">
        <v>43188.998611111114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510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670</v>
      </c>
      <c r="AR23" s="13" t="s">
        <v>33</v>
      </c>
      <c r="AS23" s="13">
        <f>IF(ISBLANK(M120)=TRUE,"NO DATA",M120)</f>
        <v>690</v>
      </c>
      <c r="AT23" s="13" t="s">
        <v>33</v>
      </c>
      <c r="AU23" s="13">
        <f>IF(ISBLANK(M23)=TRUE,"NO DATA",M23)</f>
        <v>510</v>
      </c>
      <c r="AV23" s="13" t="s">
        <v>33</v>
      </c>
    </row>
    <row r="24" spans="1:48" x14ac:dyDescent="0.2">
      <c r="A24" s="10">
        <v>3894269</v>
      </c>
      <c r="B24" s="10" t="s">
        <v>239</v>
      </c>
      <c r="C24" s="10" t="s">
        <v>17</v>
      </c>
      <c r="D24" s="16">
        <v>43179.373611111114</v>
      </c>
      <c r="E24" s="16">
        <v>43180.395833333336</v>
      </c>
      <c r="G24" s="16">
        <v>43188.998611111114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96</v>
      </c>
      <c r="AR24" s="13" t="s">
        <v>33</v>
      </c>
      <c r="AS24" s="13">
        <f>IF(ISBLANK(M150)=TRUE,"NO DATA",M150)</f>
        <v>100</v>
      </c>
      <c r="AT24" s="13" t="s">
        <v>33</v>
      </c>
      <c r="AU24" s="13">
        <f>IF(ISBLANK(M53)=TRUE,"NO DATA",M53)</f>
        <v>100</v>
      </c>
      <c r="AV24" s="13" t="s">
        <v>33</v>
      </c>
    </row>
    <row r="25" spans="1:48" x14ac:dyDescent="0.2">
      <c r="A25" s="10">
        <v>3894269</v>
      </c>
      <c r="B25" s="10" t="s">
        <v>239</v>
      </c>
      <c r="C25" s="10" t="s">
        <v>17</v>
      </c>
      <c r="D25" s="16">
        <v>43179.373611111114</v>
      </c>
      <c r="E25" s="16">
        <v>43180.395833333336</v>
      </c>
      <c r="G25" s="16">
        <v>43188.998611111114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120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3894269</v>
      </c>
      <c r="B26" s="10" t="s">
        <v>239</v>
      </c>
      <c r="C26" s="10" t="s">
        <v>17</v>
      </c>
      <c r="D26" s="16">
        <v>43179.373611111114</v>
      </c>
      <c r="E26" s="16">
        <v>43180.395833333336</v>
      </c>
      <c r="G26" s="16">
        <v>43188.998611111114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20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3894269</v>
      </c>
      <c r="B27" s="10" t="s">
        <v>239</v>
      </c>
      <c r="C27" s="10" t="s">
        <v>17</v>
      </c>
      <c r="D27" s="16">
        <v>43179.373611111114</v>
      </c>
      <c r="E27" s="16">
        <v>43180.395833333336</v>
      </c>
      <c r="G27" s="16">
        <v>43188.998611111114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30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3894269</v>
      </c>
      <c r="B28" s="10" t="s">
        <v>239</v>
      </c>
      <c r="C28" s="10" t="s">
        <v>17</v>
      </c>
      <c r="D28" s="16">
        <v>43179.373611111114</v>
      </c>
      <c r="E28" s="16">
        <v>43180.395833333336</v>
      </c>
      <c r="G28" s="16">
        <v>43188.998611111114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30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3894269</v>
      </c>
      <c r="B29" s="10" t="s">
        <v>239</v>
      </c>
      <c r="C29" s="10" t="s">
        <v>17</v>
      </c>
      <c r="D29" s="16">
        <v>43179.373611111114</v>
      </c>
      <c r="E29" s="16">
        <v>43180.395833333336</v>
      </c>
      <c r="G29" s="16">
        <v>43188.998611111114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3894269</v>
      </c>
      <c r="B30" s="10" t="s">
        <v>239</v>
      </c>
      <c r="C30" s="10" t="s">
        <v>17</v>
      </c>
      <c r="D30" s="16">
        <v>43179.373611111114</v>
      </c>
      <c r="E30" s="16">
        <v>43180.395833333336</v>
      </c>
      <c r="G30" s="16">
        <v>43188.998611111114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NR</v>
      </c>
      <c r="AR30" s="82"/>
      <c r="AS30" s="81">
        <f t="shared" ref="AS30:AS31" si="0">IF(ISERR(AJ4),"NO DATA",AJ4)</f>
        <v>200</v>
      </c>
      <c r="AT30" s="82"/>
      <c r="AU30" s="81" t="str">
        <f t="shared" ref="AU30:AU31" si="1">IF(ISERR(AL4),"NO DATA",AL4)</f>
        <v>NR</v>
      </c>
      <c r="AV30" s="82"/>
    </row>
    <row r="31" spans="1:48" x14ac:dyDescent="0.2">
      <c r="A31" s="10">
        <v>3894269</v>
      </c>
      <c r="B31" s="10" t="s">
        <v>239</v>
      </c>
      <c r="C31" s="10" t="s">
        <v>17</v>
      </c>
      <c r="D31" s="16">
        <v>43179.373611111114</v>
      </c>
      <c r="E31" s="16">
        <v>43180.395833333336</v>
      </c>
      <c r="G31" s="16">
        <v>43188.998611111114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>
        <f>IF(ISERR(AH5),"NO DATA",AH5)</f>
        <v>0</v>
      </c>
      <c r="AR31" s="82"/>
      <c r="AS31" s="81">
        <f t="shared" si="0"/>
        <v>0</v>
      </c>
      <c r="AT31" s="82"/>
      <c r="AU31" s="81">
        <f t="shared" si="1"/>
        <v>0</v>
      </c>
      <c r="AV31" s="82"/>
    </row>
    <row r="32" spans="1:48" x14ac:dyDescent="0.2">
      <c r="A32" s="10">
        <v>3894269</v>
      </c>
      <c r="B32" s="10" t="s">
        <v>239</v>
      </c>
      <c r="C32" s="10" t="s">
        <v>17</v>
      </c>
      <c r="D32" s="16">
        <v>43179.373611111114</v>
      </c>
      <c r="E32" s="16">
        <v>43180.395833333336</v>
      </c>
      <c r="G32" s="16">
        <v>43188.998611111114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180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3894269</v>
      </c>
      <c r="B33" s="10" t="s">
        <v>239</v>
      </c>
      <c r="C33" s="10" t="s">
        <v>17</v>
      </c>
      <c r="D33" s="16">
        <v>43179.373611111114</v>
      </c>
      <c r="E33" s="16">
        <v>43180.395833333336</v>
      </c>
      <c r="G33" s="16">
        <v>43188.998611111114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27.368421052631582</v>
      </c>
      <c r="AR33" s="82"/>
      <c r="AS33" s="81" t="str">
        <f t="shared" ref="AS33:AS35" si="2">IF(ISERR(AJ38),"NO DATA",AJ38)</f>
        <v>NR</v>
      </c>
      <c r="AT33" s="82"/>
      <c r="AU33" s="81" t="str">
        <f t="shared" ref="AU33:AU35" si="3">IF(ISERR(AL38),"NO DATA",AL38)</f>
        <v>NR</v>
      </c>
      <c r="AV33" s="82"/>
    </row>
    <row r="34" spans="1:48" x14ac:dyDescent="0.2">
      <c r="A34" s="10">
        <v>3894269</v>
      </c>
      <c r="B34" s="10" t="s">
        <v>239</v>
      </c>
      <c r="C34" s="10" t="s">
        <v>17</v>
      </c>
      <c r="D34" s="16">
        <v>43179.373611111114</v>
      </c>
      <c r="E34" s="16">
        <v>43180.395833333336</v>
      </c>
      <c r="G34" s="16">
        <v>43188.998611111114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57.692307692307686</v>
      </c>
      <c r="AR34" s="82"/>
      <c r="AS34" s="81" t="str">
        <f t="shared" si="2"/>
        <v>NR</v>
      </c>
      <c r="AT34" s="82"/>
      <c r="AU34" s="81">
        <f t="shared" si="3"/>
        <v>46.153846153846153</v>
      </c>
      <c r="AV34" s="82"/>
    </row>
    <row r="35" spans="1:48" x14ac:dyDescent="0.2">
      <c r="A35" s="10">
        <v>3894269</v>
      </c>
      <c r="B35" s="10" t="s">
        <v>239</v>
      </c>
      <c r="C35" s="10" t="s">
        <v>17</v>
      </c>
      <c r="D35" s="16">
        <v>43179.373611111114</v>
      </c>
      <c r="E35" s="16">
        <v>43180.395833333336</v>
      </c>
      <c r="G35" s="16">
        <v>43188.998611111114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480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66.666666666666657</v>
      </c>
      <c r="AT35" s="82"/>
      <c r="AU35" s="81" t="str">
        <f t="shared" si="3"/>
        <v>NR</v>
      </c>
      <c r="AV35" s="82"/>
    </row>
    <row r="36" spans="1:48" x14ac:dyDescent="0.2">
      <c r="A36" s="10">
        <v>3894269</v>
      </c>
      <c r="B36" s="10" t="s">
        <v>239</v>
      </c>
      <c r="C36" s="10" t="s">
        <v>17</v>
      </c>
      <c r="D36" s="16">
        <v>43179.373611111114</v>
      </c>
      <c r="E36" s="16">
        <v>43180.395833333336</v>
      </c>
      <c r="G36" s="16">
        <v>43188.998611111114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22</v>
      </c>
      <c r="N36" s="10" t="s">
        <v>33</v>
      </c>
      <c r="O36" s="10">
        <v>5</v>
      </c>
      <c r="P36" s="10">
        <v>1</v>
      </c>
      <c r="AG36" s="70" t="s">
        <v>248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3894269</v>
      </c>
      <c r="B37" s="10" t="s">
        <v>239</v>
      </c>
      <c r="C37" s="10" t="s">
        <v>17</v>
      </c>
      <c r="D37" s="16">
        <v>43179.373611111114</v>
      </c>
      <c r="E37" s="16">
        <v>43180.395833333336</v>
      </c>
      <c r="G37" s="16">
        <v>43188.998611111114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4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93.720930232558146</v>
      </c>
      <c r="AR37" s="82"/>
      <c r="AS37" s="81" t="str">
        <f t="shared" ref="AS37:AS39" si="5">IF(ISERR(AJ72),"NO DATA",AJ72)</f>
        <v>NR</v>
      </c>
      <c r="AT37" s="82"/>
      <c r="AU37" s="81">
        <f t="shared" ref="AU37:AU39" si="6">IF(ISERR(AL72),"NO DATA",AL72)</f>
        <v>6.9767441860465116</v>
      </c>
      <c r="AV37" s="82"/>
    </row>
    <row r="38" spans="1:48" x14ac:dyDescent="0.2">
      <c r="A38" s="10">
        <v>3894269</v>
      </c>
      <c r="B38" s="10" t="s">
        <v>239</v>
      </c>
      <c r="C38" s="10" t="s">
        <v>17</v>
      </c>
      <c r="D38" s="16">
        <v>43179.373611111114</v>
      </c>
      <c r="E38" s="16">
        <v>43180.395833333336</v>
      </c>
      <c r="G38" s="16">
        <v>43188.998611111114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27.368421052631582</v>
      </c>
      <c r="AI38" s="93"/>
      <c r="AJ38" s="93" t="str">
        <f>IF((M164-M67)/M261*100&lt;0,"NR",(M164-M67)/M261*100)</f>
        <v>NR</v>
      </c>
      <c r="AK38" s="93"/>
      <c r="AL38" s="93" t="str">
        <f>IF((M261-M67)/M261*100&lt;0,"NR",(M261-M67)/M261*100)</f>
        <v>NR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>
        <f t="shared" si="5"/>
        <v>2.4096385542168677</v>
      </c>
      <c r="AT38" s="82"/>
      <c r="AU38" s="81" t="str">
        <f t="shared" si="6"/>
        <v>NR</v>
      </c>
      <c r="AV38" s="82"/>
    </row>
    <row r="39" spans="1:48" x14ac:dyDescent="0.2">
      <c r="A39" s="10">
        <v>3894269</v>
      </c>
      <c r="B39" s="10" t="s">
        <v>239</v>
      </c>
      <c r="C39" s="10" t="s">
        <v>17</v>
      </c>
      <c r="D39" s="16">
        <v>43179.373611111114</v>
      </c>
      <c r="E39" s="16">
        <v>43180.395833333336</v>
      </c>
      <c r="G39" s="16">
        <v>43188.998611111114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57.692307692307686</v>
      </c>
      <c r="AI39" s="93"/>
      <c r="AJ39" s="93" t="str">
        <f>IF((M139-M42)/M236*100&lt;0,"NR",(M139-M42)/M236*100)</f>
        <v>NR</v>
      </c>
      <c r="AK39" s="93"/>
      <c r="AL39" s="93">
        <f>IF((M236-M42)/M236*100&lt;0,"NR",(M236-M42)/M236*100)</f>
        <v>46.153846153846153</v>
      </c>
      <c r="AM39" s="93"/>
      <c r="AP39" s="3" t="s">
        <v>65</v>
      </c>
      <c r="AQ39" s="81">
        <f t="shared" si="7"/>
        <v>36.84210526315789</v>
      </c>
      <c r="AR39" s="82"/>
      <c r="AS39" s="81">
        <f t="shared" si="5"/>
        <v>0</v>
      </c>
      <c r="AT39" s="82"/>
      <c r="AU39" s="81">
        <f t="shared" si="6"/>
        <v>36.84210526315789</v>
      </c>
      <c r="AV39" s="82"/>
    </row>
    <row r="40" spans="1:48" x14ac:dyDescent="0.2">
      <c r="A40" s="10">
        <v>3894269</v>
      </c>
      <c r="B40" s="10" t="s">
        <v>239</v>
      </c>
      <c r="C40" s="10" t="s">
        <v>17</v>
      </c>
      <c r="D40" s="16">
        <v>43179.373611111114</v>
      </c>
      <c r="E40" s="16">
        <v>43180.395833333336</v>
      </c>
      <c r="G40" s="16">
        <v>43188.998611111114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66.666666666666657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3894269</v>
      </c>
      <c r="B41" s="10" t="s">
        <v>239</v>
      </c>
      <c r="C41" s="10" t="s">
        <v>17</v>
      </c>
      <c r="D41" s="16">
        <v>43179.373611111114</v>
      </c>
      <c r="E41" s="16">
        <v>43180.395833333336</v>
      </c>
      <c r="G41" s="16">
        <v>43188.998611111114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1100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3894269</v>
      </c>
      <c r="B42" s="10" t="s">
        <v>239</v>
      </c>
      <c r="C42" s="10" t="s">
        <v>17</v>
      </c>
      <c r="D42" s="16">
        <v>43179.373611111114</v>
      </c>
      <c r="E42" s="16">
        <v>43180.395833333336</v>
      </c>
      <c r="G42" s="16">
        <v>43188.998611111114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42</v>
      </c>
      <c r="N42" s="10" t="s">
        <v>33</v>
      </c>
      <c r="O42" s="10">
        <v>20</v>
      </c>
      <c r="P42" s="10">
        <v>1</v>
      </c>
      <c r="AP42" s="3" t="s">
        <v>123</v>
      </c>
      <c r="AQ42" s="81" t="str">
        <f t="shared" ref="AQ42:AQ43" si="10">IF(ISERR(AH107),"NO DATA",AH107)</f>
        <v>NR</v>
      </c>
      <c r="AR42" s="82"/>
      <c r="AS42" s="81">
        <f t="shared" si="8"/>
        <v>11.76470588235294</v>
      </c>
      <c r="AT42" s="82"/>
      <c r="AU42" s="81">
        <f t="shared" si="9"/>
        <v>5.8823529411764701</v>
      </c>
      <c r="AV42" s="82"/>
    </row>
    <row r="43" spans="1:48" x14ac:dyDescent="0.2">
      <c r="A43" s="10">
        <v>3894269</v>
      </c>
      <c r="B43" s="10" t="s">
        <v>239</v>
      </c>
      <c r="C43" s="10" t="s">
        <v>17</v>
      </c>
      <c r="D43" s="16">
        <v>43179.373611111114</v>
      </c>
      <c r="E43" s="16">
        <v>43180.395833333336</v>
      </c>
      <c r="G43" s="16">
        <v>43188.998611111114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190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31.25</v>
      </c>
      <c r="AR43" s="82"/>
      <c r="AS43" s="81">
        <f t="shared" si="8"/>
        <v>0</v>
      </c>
      <c r="AT43" s="82"/>
      <c r="AU43" s="81">
        <f t="shared" si="9"/>
        <v>31.25</v>
      </c>
      <c r="AV43" s="82"/>
    </row>
    <row r="44" spans="1:48" x14ac:dyDescent="0.2">
      <c r="A44" s="10">
        <v>3894269</v>
      </c>
      <c r="B44" s="10" t="s">
        <v>239</v>
      </c>
      <c r="C44" s="10" t="s">
        <v>17</v>
      </c>
      <c r="D44" s="16">
        <v>43179.373611111114</v>
      </c>
      <c r="E44" s="16">
        <v>43180.395833333336</v>
      </c>
      <c r="G44" s="16">
        <v>43188.998611111114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22</v>
      </c>
      <c r="M44" s="10">
        <v>130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3894269</v>
      </c>
      <c r="B45" s="10" t="s">
        <v>239</v>
      </c>
      <c r="C45" s="10" t="s">
        <v>17</v>
      </c>
      <c r="D45" s="16">
        <v>43179.373611111114</v>
      </c>
      <c r="E45" s="16">
        <v>43180.395833333336</v>
      </c>
      <c r="G45" s="16">
        <v>43188.998611111114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30</v>
      </c>
      <c r="N45" s="10" t="s">
        <v>33</v>
      </c>
      <c r="O45" s="10">
        <v>5</v>
      </c>
      <c r="P45" s="10">
        <v>1</v>
      </c>
      <c r="AP45" s="3" t="s">
        <v>34</v>
      </c>
      <c r="AQ45" s="81" t="str">
        <f>IF(ISERR(AH140),"NO DATA",AH140)</f>
        <v>NR</v>
      </c>
      <c r="AR45" s="82"/>
      <c r="AS45" s="81">
        <f t="shared" ref="AS45:AS49" si="11">IF(ISERR(AJ140),"NO DATA",AJ140)</f>
        <v>3.75</v>
      </c>
      <c r="AT45" s="82"/>
      <c r="AU45" s="81">
        <f t="shared" ref="AU45:AU49" si="12">IF(ISERR(AL140),"NO DATA",AL140)</f>
        <v>2.5</v>
      </c>
      <c r="AV45" s="82"/>
    </row>
    <row r="46" spans="1:48" x14ac:dyDescent="0.2">
      <c r="A46" s="10">
        <v>3894269</v>
      </c>
      <c r="B46" s="10" t="s">
        <v>239</v>
      </c>
      <c r="C46" s="10" t="s">
        <v>17</v>
      </c>
      <c r="D46" s="16">
        <v>43179.373611111114</v>
      </c>
      <c r="E46" s="16">
        <v>43180.395833333336</v>
      </c>
      <c r="G46" s="16">
        <v>43188.998611111114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26</v>
      </c>
      <c r="M46" s="10">
        <v>10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128.57142857142858</v>
      </c>
      <c r="AR46" s="82"/>
      <c r="AS46" s="81">
        <f t="shared" si="11"/>
        <v>9.375</v>
      </c>
      <c r="AT46" s="82"/>
      <c r="AU46" s="81">
        <f t="shared" si="12"/>
        <v>65.625</v>
      </c>
      <c r="AV46" s="82"/>
    </row>
    <row r="47" spans="1:48" x14ac:dyDescent="0.2">
      <c r="A47" s="10">
        <v>3894269</v>
      </c>
      <c r="B47" s="10" t="s">
        <v>239</v>
      </c>
      <c r="C47" s="10" t="s">
        <v>17</v>
      </c>
      <c r="D47" s="16">
        <v>43179.373611111114</v>
      </c>
      <c r="E47" s="16">
        <v>43180.395833333336</v>
      </c>
      <c r="G47" s="16">
        <v>43188.998611111114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30.37974683544304</v>
      </c>
      <c r="AT47" s="82"/>
      <c r="AU47" s="81">
        <f t="shared" si="12"/>
        <v>21.518987341772153</v>
      </c>
      <c r="AV47" s="82"/>
    </row>
    <row r="48" spans="1:48" x14ac:dyDescent="0.2">
      <c r="A48" s="10">
        <v>3894269</v>
      </c>
      <c r="B48" s="10" t="s">
        <v>239</v>
      </c>
      <c r="C48" s="10" t="s">
        <v>17</v>
      </c>
      <c r="D48" s="16">
        <v>43179.373611111114</v>
      </c>
      <c r="E48" s="16">
        <v>43180.395833333336</v>
      </c>
      <c r="G48" s="16">
        <v>43188.998611111114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 t="str">
        <f t="shared" si="13"/>
        <v>NR</v>
      </c>
      <c r="AR48" s="82"/>
      <c r="AS48" s="81">
        <f t="shared" si="11"/>
        <v>26.865671641791046</v>
      </c>
      <c r="AT48" s="82"/>
      <c r="AU48" s="81">
        <f t="shared" si="12"/>
        <v>23.880597014925371</v>
      </c>
      <c r="AV48" s="82"/>
    </row>
    <row r="49" spans="1:48" x14ac:dyDescent="0.2">
      <c r="A49" s="10">
        <v>3894269</v>
      </c>
      <c r="B49" s="10" t="s">
        <v>239</v>
      </c>
      <c r="C49" s="10" t="s">
        <v>17</v>
      </c>
      <c r="D49" s="16">
        <v>43179.373611111114</v>
      </c>
      <c r="E49" s="16">
        <v>43180.395833333336</v>
      </c>
      <c r="G49" s="16">
        <v>43188.998611111114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26</v>
      </c>
      <c r="M49" s="10">
        <v>5</v>
      </c>
      <c r="N49" s="10" t="s">
        <v>33</v>
      </c>
      <c r="O49" s="10">
        <v>5</v>
      </c>
      <c r="P49" s="10">
        <v>1</v>
      </c>
      <c r="AP49" s="3" t="s">
        <v>234</v>
      </c>
      <c r="AQ49" s="81" t="str">
        <f t="shared" si="13"/>
        <v>NR</v>
      </c>
      <c r="AR49" s="82"/>
      <c r="AS49" s="81">
        <f t="shared" si="11"/>
        <v>0</v>
      </c>
      <c r="AT49" s="82"/>
      <c r="AU49" s="81" t="str">
        <f t="shared" si="12"/>
        <v>NR</v>
      </c>
      <c r="AV49" s="82"/>
    </row>
    <row r="50" spans="1:48" x14ac:dyDescent="0.2">
      <c r="A50" s="10">
        <v>3894269</v>
      </c>
      <c r="B50" s="10" t="s">
        <v>239</v>
      </c>
      <c r="C50" s="10" t="s">
        <v>17</v>
      </c>
      <c r="D50" s="16">
        <v>43179.373611111114</v>
      </c>
      <c r="E50" s="16">
        <v>43180.395833333336</v>
      </c>
      <c r="G50" s="16">
        <v>43188.998611111114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3894269</v>
      </c>
      <c r="B51" s="10" t="s">
        <v>239</v>
      </c>
      <c r="C51" s="10" t="s">
        <v>17</v>
      </c>
      <c r="D51" s="16">
        <v>43179.373611111114</v>
      </c>
      <c r="E51" s="16">
        <v>43180.395833333336</v>
      </c>
      <c r="G51" s="16">
        <v>43188.998611111114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3894269</v>
      </c>
      <c r="B52" s="10" t="s">
        <v>239</v>
      </c>
      <c r="C52" s="10" t="s">
        <v>17</v>
      </c>
      <c r="D52" s="16">
        <v>43179.373611111114</v>
      </c>
      <c r="E52" s="16">
        <v>43180.395833333336</v>
      </c>
      <c r="G52" s="16">
        <v>43188.998611111114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3894269</v>
      </c>
      <c r="B53" s="10" t="s">
        <v>239</v>
      </c>
      <c r="C53" s="10" t="s">
        <v>17</v>
      </c>
      <c r="D53" s="16">
        <v>43179.373611111114</v>
      </c>
      <c r="E53" s="16">
        <v>43180.395833333336</v>
      </c>
      <c r="G53" s="16">
        <v>43188.998611111114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100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3894269</v>
      </c>
      <c r="B54" s="10" t="s">
        <v>239</v>
      </c>
      <c r="C54" s="10" t="s">
        <v>17</v>
      </c>
      <c r="D54" s="16">
        <v>43179.373611111114</v>
      </c>
      <c r="E54" s="16">
        <v>43180.395833333336</v>
      </c>
      <c r="G54" s="16">
        <v>43188.998611111114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1600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3894269</v>
      </c>
      <c r="B55" s="10" t="s">
        <v>239</v>
      </c>
      <c r="C55" s="10" t="s">
        <v>17</v>
      </c>
      <c r="D55" s="16">
        <v>43179.373611111114</v>
      </c>
      <c r="E55" s="16">
        <v>43180.395833333336</v>
      </c>
      <c r="G55" s="16">
        <v>43188.998611111114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110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3894269</v>
      </c>
      <c r="B56" s="10" t="s">
        <v>239</v>
      </c>
      <c r="C56" s="10" t="s">
        <v>17</v>
      </c>
      <c r="D56" s="16">
        <v>43179.373611111114</v>
      </c>
      <c r="E56" s="16">
        <v>43180.395833333336</v>
      </c>
      <c r="G56" s="16">
        <v>43188.998611111114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470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3894269</v>
      </c>
      <c r="B57" s="10" t="s">
        <v>239</v>
      </c>
      <c r="C57" s="10" t="s">
        <v>17</v>
      </c>
      <c r="D57" s="16">
        <v>43179.373611111114</v>
      </c>
      <c r="E57" s="16">
        <v>43180.395833333336</v>
      </c>
      <c r="G57" s="16">
        <v>43188.998611111114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3894269</v>
      </c>
      <c r="B58" s="10" t="s">
        <v>239</v>
      </c>
      <c r="C58" s="10" t="s">
        <v>17</v>
      </c>
      <c r="D58" s="16">
        <v>43179.373611111114</v>
      </c>
      <c r="E58" s="16">
        <v>43180.395833333336</v>
      </c>
      <c r="G58" s="16">
        <v>43188.998611111114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3894269</v>
      </c>
      <c r="B59" s="10" t="s">
        <v>239</v>
      </c>
      <c r="C59" s="10" t="s">
        <v>17</v>
      </c>
      <c r="D59" s="16">
        <v>43179.373611111114</v>
      </c>
      <c r="E59" s="16">
        <v>43180.395833333336</v>
      </c>
      <c r="G59" s="16">
        <v>43188.998611111114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3894269</v>
      </c>
      <c r="B60" s="10" t="s">
        <v>239</v>
      </c>
      <c r="C60" s="10" t="s">
        <v>17</v>
      </c>
      <c r="D60" s="16">
        <v>43179.373611111114</v>
      </c>
      <c r="E60" s="16">
        <v>43180.395833333336</v>
      </c>
      <c r="G60" s="16">
        <v>43188.998611111114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43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3894269</v>
      </c>
      <c r="B61" s="10" t="s">
        <v>239</v>
      </c>
      <c r="C61" s="10" t="s">
        <v>17</v>
      </c>
      <c r="D61" s="16">
        <v>43179.373611111114</v>
      </c>
      <c r="E61" s="16">
        <v>43180.395833333336</v>
      </c>
      <c r="G61" s="16">
        <v>43188.998611111114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26</v>
      </c>
      <c r="M61" s="10">
        <v>5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3894269</v>
      </c>
      <c r="B62" s="10" t="s">
        <v>239</v>
      </c>
      <c r="C62" s="10" t="s">
        <v>17</v>
      </c>
      <c r="D62" s="16">
        <v>43179.373611111114</v>
      </c>
      <c r="E62" s="16">
        <v>43180.395833333336</v>
      </c>
      <c r="G62" s="16">
        <v>43188.998611111114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570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3894269</v>
      </c>
      <c r="B63" s="10" t="s">
        <v>239</v>
      </c>
      <c r="C63" s="10" t="s">
        <v>17</v>
      </c>
      <c r="D63" s="16">
        <v>43179.373611111114</v>
      </c>
      <c r="E63" s="16">
        <v>43180.395833333336</v>
      </c>
      <c r="G63" s="16">
        <v>43188.998611111114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3894269</v>
      </c>
      <c r="B64" s="10" t="s">
        <v>239</v>
      </c>
      <c r="C64" s="10" t="s">
        <v>17</v>
      </c>
      <c r="D64" s="16">
        <v>43179.373611111114</v>
      </c>
      <c r="E64" s="16">
        <v>43180.395833333336</v>
      </c>
      <c r="G64" s="16">
        <v>43188.998611111114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3894269</v>
      </c>
      <c r="B65" s="10" t="s">
        <v>239</v>
      </c>
      <c r="C65" s="10" t="s">
        <v>17</v>
      </c>
      <c r="D65" s="16">
        <v>43179.373611111114</v>
      </c>
      <c r="E65" s="16">
        <v>43180.395833333336</v>
      </c>
      <c r="G65" s="16">
        <v>43188.998611111114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860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3894269</v>
      </c>
      <c r="B66" s="10" t="s">
        <v>239</v>
      </c>
      <c r="C66" s="10" t="s">
        <v>17</v>
      </c>
      <c r="D66" s="16">
        <v>43179.373611111114</v>
      </c>
      <c r="E66" s="16">
        <v>43180.395833333336</v>
      </c>
      <c r="G66" s="16">
        <v>43188.998611111114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22</v>
      </c>
      <c r="M66" s="10">
        <v>770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3894269</v>
      </c>
      <c r="B67" s="10" t="s">
        <v>239</v>
      </c>
      <c r="C67" s="10" t="s">
        <v>17</v>
      </c>
      <c r="D67" s="16">
        <v>43179.373611111114</v>
      </c>
      <c r="E67" s="16">
        <v>43180.395833333336</v>
      </c>
      <c r="G67" s="16">
        <v>43188.998611111114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140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3894269</v>
      </c>
      <c r="B68" s="10" t="s">
        <v>239</v>
      </c>
      <c r="C68" s="10" t="s">
        <v>17</v>
      </c>
      <c r="D68" s="16">
        <v>43179.373611111114</v>
      </c>
      <c r="E68" s="16">
        <v>43180.395833333336</v>
      </c>
      <c r="G68" s="16">
        <v>43188.998611111114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3894269</v>
      </c>
      <c r="B69" s="10" t="s">
        <v>239</v>
      </c>
      <c r="C69" s="10" t="s">
        <v>17</v>
      </c>
      <c r="D69" s="16">
        <v>43179.373611111114</v>
      </c>
      <c r="E69" s="16">
        <v>43180.395833333336</v>
      </c>
      <c r="G69" s="16">
        <v>43188.998611111114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3894269</v>
      </c>
      <c r="B70" s="10" t="s">
        <v>239</v>
      </c>
      <c r="C70" s="10" t="s">
        <v>17</v>
      </c>
      <c r="D70" s="16">
        <v>43179.373611111114</v>
      </c>
      <c r="E70" s="16">
        <v>43180.395833333336</v>
      </c>
      <c r="G70" s="16">
        <v>43188.998611111114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249</v>
      </c>
      <c r="AH70" s="70"/>
      <c r="AI70" s="70"/>
      <c r="AJ70" s="70"/>
      <c r="AK70" s="70"/>
      <c r="AL70" s="70"/>
      <c r="AM70" s="70"/>
    </row>
    <row r="71" spans="1:39" x14ac:dyDescent="0.2">
      <c r="A71" s="10">
        <v>3894269</v>
      </c>
      <c r="B71" s="10" t="s">
        <v>239</v>
      </c>
      <c r="C71" s="10" t="s">
        <v>17</v>
      </c>
      <c r="D71" s="16">
        <v>43179.373611111114</v>
      </c>
      <c r="E71" s="16">
        <v>43180.395833333336</v>
      </c>
      <c r="G71" s="16">
        <v>43188.998611111114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160</v>
      </c>
      <c r="N71" s="10" t="s">
        <v>33</v>
      </c>
      <c r="O71" s="10">
        <v>10</v>
      </c>
      <c r="P71" s="10">
        <v>1</v>
      </c>
      <c r="AG71" s="4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3894269</v>
      </c>
      <c r="B72" s="10" t="s">
        <v>239</v>
      </c>
      <c r="C72" s="10" t="s">
        <v>17</v>
      </c>
      <c r="D72" s="16">
        <v>43179.373611111114</v>
      </c>
      <c r="E72" s="16">
        <v>43180.395833333336</v>
      </c>
      <c r="G72" s="16">
        <v>43188.998611111114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55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93.720930232558146</v>
      </c>
      <c r="AI72" s="93"/>
      <c r="AJ72" s="93" t="str">
        <f>IF((M199-M102)/M296*100&lt;0,"NR",(M199-M102)/M296*100)</f>
        <v>NR</v>
      </c>
      <c r="AK72" s="93"/>
      <c r="AL72" s="93">
        <f>IF((M296-M102)/M296*100&lt;0,"NR",(M296-M102)/M296*100)</f>
        <v>6.9767441860465116</v>
      </c>
      <c r="AM72" s="93"/>
    </row>
    <row r="73" spans="1:39" x14ac:dyDescent="0.2">
      <c r="A73" s="10">
        <v>3894269</v>
      </c>
      <c r="B73" s="10" t="s">
        <v>239</v>
      </c>
      <c r="C73" s="10" t="s">
        <v>17</v>
      </c>
      <c r="D73" s="16">
        <v>43179.373611111114</v>
      </c>
      <c r="E73" s="16">
        <v>43180.395833333336</v>
      </c>
      <c r="G73" s="16">
        <v>43188.998611111114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11000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>
        <f>IF((M200-M103)/M297*100&lt;0,"NR",(M200-M103)/M297*100)</f>
        <v>2.4096385542168677</v>
      </c>
      <c r="AK73" s="93"/>
      <c r="AL73" s="93" t="str">
        <f>IF((M297-M103)/M297*100&lt;0,"NR",(M297-M103)/M297*100)</f>
        <v>NR</v>
      </c>
      <c r="AM73" s="93"/>
    </row>
    <row r="74" spans="1:39" x14ac:dyDescent="0.2">
      <c r="A74" s="10">
        <v>3894269</v>
      </c>
      <c r="B74" s="10" t="s">
        <v>239</v>
      </c>
      <c r="C74" s="10" t="s">
        <v>17</v>
      </c>
      <c r="D74" s="16">
        <v>43179.373611111114</v>
      </c>
      <c r="E74" s="16">
        <v>43180.395833333336</v>
      </c>
      <c r="G74" s="16">
        <v>43188.998611111114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36.84210526315789</v>
      </c>
      <c r="AI74" s="93"/>
      <c r="AJ74" s="93">
        <f>IF((M122-M25)/M219*100&lt;0,"NR",(M122-M25)/M219*100)</f>
        <v>0</v>
      </c>
      <c r="AK74" s="93"/>
      <c r="AL74" s="93">
        <f>IF((M219-M25)/M219*100&lt;0,"NR",(M219-M25)/M219*100)</f>
        <v>36.84210526315789</v>
      </c>
      <c r="AM74" s="93"/>
    </row>
    <row r="75" spans="1:39" x14ac:dyDescent="0.2">
      <c r="A75" s="10">
        <v>3894269</v>
      </c>
      <c r="B75" s="10" t="s">
        <v>239</v>
      </c>
      <c r="C75" s="10" t="s">
        <v>17</v>
      </c>
      <c r="D75" s="16">
        <v>43179.373611111114</v>
      </c>
      <c r="E75" s="16">
        <v>43180.395833333336</v>
      </c>
      <c r="G75" s="16">
        <v>43188.998611111114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22</v>
      </c>
      <c r="M75" s="10">
        <v>910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3894269</v>
      </c>
      <c r="B76" s="10" t="s">
        <v>239</v>
      </c>
      <c r="C76" s="10" t="s">
        <v>17</v>
      </c>
      <c r="D76" s="16">
        <v>43179.373611111114</v>
      </c>
      <c r="E76" s="16">
        <v>43180.395833333336</v>
      </c>
      <c r="G76" s="16">
        <v>43188.998611111114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3894269</v>
      </c>
      <c r="B77" s="10" t="s">
        <v>239</v>
      </c>
      <c r="C77" s="10" t="s">
        <v>17</v>
      </c>
      <c r="D77" s="16">
        <v>43179.373611111114</v>
      </c>
      <c r="E77" s="16">
        <v>43180.395833333336</v>
      </c>
      <c r="G77" s="16">
        <v>43188.998611111114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22</v>
      </c>
      <c r="M77" s="10">
        <v>28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3894269</v>
      </c>
      <c r="B78" s="10" t="s">
        <v>239</v>
      </c>
      <c r="C78" s="10" t="s">
        <v>17</v>
      </c>
      <c r="D78" s="16">
        <v>43179.373611111114</v>
      </c>
      <c r="E78" s="16">
        <v>43180.395833333336</v>
      </c>
      <c r="G78" s="16">
        <v>43188.998611111114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930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3894269</v>
      </c>
      <c r="B79" s="10" t="s">
        <v>239</v>
      </c>
      <c r="C79" s="10" t="s">
        <v>17</v>
      </c>
      <c r="D79" s="16">
        <v>43179.373611111114</v>
      </c>
      <c r="E79" s="16">
        <v>43180.395833333336</v>
      </c>
      <c r="G79" s="16">
        <v>43188.998611111114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3894269</v>
      </c>
      <c r="B80" s="10" t="s">
        <v>239</v>
      </c>
      <c r="C80" s="10" t="s">
        <v>17</v>
      </c>
      <c r="D80" s="16">
        <v>43179.373611111114</v>
      </c>
      <c r="E80" s="16">
        <v>43180.395833333336</v>
      </c>
      <c r="G80" s="16">
        <v>43188.998611111114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3894269</v>
      </c>
      <c r="B81" s="10" t="s">
        <v>239</v>
      </c>
      <c r="C81" s="10" t="s">
        <v>17</v>
      </c>
      <c r="D81" s="16">
        <v>43179.373611111114</v>
      </c>
      <c r="E81" s="16">
        <v>43180.395833333336</v>
      </c>
      <c r="G81" s="16">
        <v>43188.998611111114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22</v>
      </c>
      <c r="M81" s="10">
        <v>27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3894269</v>
      </c>
      <c r="B82" s="10" t="s">
        <v>239</v>
      </c>
      <c r="C82" s="10" t="s">
        <v>17</v>
      </c>
      <c r="D82" s="16">
        <v>43179.373611111114</v>
      </c>
      <c r="E82" s="16">
        <v>43180.395833333336</v>
      </c>
      <c r="G82" s="16">
        <v>43188.998611111114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39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3894269</v>
      </c>
      <c r="B83" s="10" t="s">
        <v>239</v>
      </c>
      <c r="C83" s="10" t="s">
        <v>17</v>
      </c>
      <c r="D83" s="16">
        <v>43179.373611111114</v>
      </c>
      <c r="E83" s="16">
        <v>43180.395833333336</v>
      </c>
      <c r="G83" s="16">
        <v>43188.998611111114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3894269</v>
      </c>
      <c r="B84" s="10" t="s">
        <v>239</v>
      </c>
      <c r="C84" s="10" t="s">
        <v>17</v>
      </c>
      <c r="D84" s="16">
        <v>43179.373611111114</v>
      </c>
      <c r="E84" s="16">
        <v>43180.395833333336</v>
      </c>
      <c r="G84" s="16">
        <v>43188.998611111114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3894269</v>
      </c>
      <c r="B85" s="10" t="s">
        <v>239</v>
      </c>
      <c r="C85" s="10" t="s">
        <v>17</v>
      </c>
      <c r="D85" s="16">
        <v>43179.373611111114</v>
      </c>
      <c r="E85" s="16">
        <v>43180.395833333336</v>
      </c>
      <c r="G85" s="16">
        <v>43188.998611111114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38000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3894269</v>
      </c>
      <c r="B86" s="10" t="s">
        <v>239</v>
      </c>
      <c r="C86" s="10" t="s">
        <v>17</v>
      </c>
      <c r="D86" s="16">
        <v>43179.373611111114</v>
      </c>
      <c r="E86" s="16">
        <v>43180.395833333336</v>
      </c>
      <c r="G86" s="16">
        <v>43188.998611111114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3894269</v>
      </c>
      <c r="B87" s="10" t="s">
        <v>239</v>
      </c>
      <c r="C87" s="10" t="s">
        <v>17</v>
      </c>
      <c r="D87" s="16">
        <v>43179.373611111114</v>
      </c>
      <c r="E87" s="16">
        <v>43180.395833333336</v>
      </c>
      <c r="G87" s="16">
        <v>43188.998611111114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3894269</v>
      </c>
      <c r="B88" s="10" t="s">
        <v>239</v>
      </c>
      <c r="C88" s="10" t="s">
        <v>17</v>
      </c>
      <c r="D88" s="16">
        <v>43179.373611111114</v>
      </c>
      <c r="E88" s="16">
        <v>43180.395833333336</v>
      </c>
      <c r="G88" s="16">
        <v>43188.998611111114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3894269</v>
      </c>
      <c r="B89" s="10" t="s">
        <v>239</v>
      </c>
      <c r="C89" s="10" t="s">
        <v>17</v>
      </c>
      <c r="D89" s="16">
        <v>43179.373611111114</v>
      </c>
      <c r="E89" s="16">
        <v>43180.395833333336</v>
      </c>
      <c r="G89" s="16">
        <v>43188.998611111114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3894269</v>
      </c>
      <c r="B90" s="10" t="s">
        <v>239</v>
      </c>
      <c r="C90" s="10" t="s">
        <v>17</v>
      </c>
      <c r="D90" s="16">
        <v>43179.373611111114</v>
      </c>
      <c r="E90" s="16">
        <v>43180.395833333336</v>
      </c>
      <c r="G90" s="16">
        <v>43188.998611111114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3894269</v>
      </c>
      <c r="B91" s="10" t="s">
        <v>239</v>
      </c>
      <c r="C91" s="10" t="s">
        <v>17</v>
      </c>
      <c r="D91" s="16">
        <v>43179.373611111114</v>
      </c>
      <c r="E91" s="16">
        <v>43180.395833333336</v>
      </c>
      <c r="G91" s="16">
        <v>43188.998611111114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3894269</v>
      </c>
      <c r="B92" s="10" t="s">
        <v>239</v>
      </c>
      <c r="C92" s="10" t="s">
        <v>17</v>
      </c>
      <c r="D92" s="16">
        <v>43179.373611111114</v>
      </c>
      <c r="E92" s="16">
        <v>43180.395833333336</v>
      </c>
      <c r="G92" s="16">
        <v>43188.998611111114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3200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3894269</v>
      </c>
      <c r="B93" s="10" t="s">
        <v>239</v>
      </c>
      <c r="C93" s="10" t="s">
        <v>17</v>
      </c>
      <c r="D93" s="16">
        <v>43179.373611111114</v>
      </c>
      <c r="E93" s="16">
        <v>43180.395833333336</v>
      </c>
      <c r="G93" s="16">
        <v>43188.998611111114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3894269</v>
      </c>
      <c r="B94" s="10" t="s">
        <v>239</v>
      </c>
      <c r="C94" s="10" t="s">
        <v>17</v>
      </c>
      <c r="D94" s="16">
        <v>43179.373611111114</v>
      </c>
      <c r="E94" s="16">
        <v>43180.395833333336</v>
      </c>
      <c r="G94" s="16">
        <v>43188.998611111114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3894269</v>
      </c>
      <c r="B95" s="10" t="s">
        <v>239</v>
      </c>
      <c r="C95" s="10" t="s">
        <v>17</v>
      </c>
      <c r="D95" s="16">
        <v>43179.373611111114</v>
      </c>
      <c r="E95" s="16">
        <v>43180.395833333336</v>
      </c>
      <c r="G95" s="16">
        <v>43188.998611111114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3894269</v>
      </c>
      <c r="B96" s="10" t="s">
        <v>239</v>
      </c>
      <c r="C96" s="10" t="s">
        <v>17</v>
      </c>
      <c r="D96" s="16">
        <v>43179.373611111114</v>
      </c>
      <c r="E96" s="16">
        <v>43180.395833333336</v>
      </c>
      <c r="G96" s="16">
        <v>43188.998611111114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54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3894269</v>
      </c>
      <c r="B97" s="10" t="s">
        <v>239</v>
      </c>
      <c r="C97" s="10" t="s">
        <v>17</v>
      </c>
      <c r="D97" s="16">
        <v>43179.373611111114</v>
      </c>
      <c r="E97" s="16">
        <v>43180.395833333336</v>
      </c>
      <c r="G97" s="16">
        <v>43188.998611111114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450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3894269</v>
      </c>
      <c r="B98" s="10" t="s">
        <v>239</v>
      </c>
      <c r="C98" s="10" t="s">
        <v>17</v>
      </c>
      <c r="D98" s="16">
        <v>43179.373611111114</v>
      </c>
      <c r="E98" s="16">
        <v>43180.395833333336</v>
      </c>
      <c r="G98" s="16">
        <v>43188.998611111114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22</v>
      </c>
      <c r="M98" s="10">
        <v>25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3894269</v>
      </c>
      <c r="B99" s="10" t="s">
        <v>239</v>
      </c>
      <c r="C99" s="10" t="s">
        <v>17</v>
      </c>
      <c r="D99" s="16">
        <v>43179.373611111114</v>
      </c>
      <c r="E99" s="16">
        <v>43180.395833333336</v>
      </c>
      <c r="G99" s="16">
        <v>43188.998611111114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3894269</v>
      </c>
      <c r="B100" s="10" t="s">
        <v>239</v>
      </c>
      <c r="C100" s="10" t="s">
        <v>17</v>
      </c>
      <c r="D100" s="16">
        <v>43179.373611111114</v>
      </c>
      <c r="E100" s="16">
        <v>43180.395833333336</v>
      </c>
      <c r="G100" s="16">
        <v>43188.998611111114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620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3894269</v>
      </c>
      <c r="B101" s="10" t="s">
        <v>239</v>
      </c>
      <c r="C101" s="10" t="s">
        <v>17</v>
      </c>
      <c r="D101" s="16">
        <v>43179.373611111114</v>
      </c>
      <c r="E101" s="16">
        <v>43180.395833333336</v>
      </c>
      <c r="G101" s="16">
        <v>43188.998611111114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680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3894269</v>
      </c>
      <c r="B102" s="10" t="s">
        <v>239</v>
      </c>
      <c r="C102" s="10" t="s">
        <v>17</v>
      </c>
      <c r="D102" s="16">
        <v>43179.373611111114</v>
      </c>
      <c r="E102" s="16">
        <v>43180.395833333336</v>
      </c>
      <c r="G102" s="16">
        <v>43188.998611111114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400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3894269</v>
      </c>
      <c r="B103" s="10" t="s">
        <v>239</v>
      </c>
      <c r="C103" s="10" t="s">
        <v>17</v>
      </c>
      <c r="D103" s="16">
        <v>43179.373611111114</v>
      </c>
      <c r="E103" s="16">
        <v>43180.395833333336</v>
      </c>
      <c r="G103" s="16">
        <v>43188.998611111114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950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3894269</v>
      </c>
      <c r="B104" s="10" t="s">
        <v>239</v>
      </c>
      <c r="C104" s="10" t="s">
        <v>17</v>
      </c>
      <c r="D104" s="16">
        <v>43179.373611111114</v>
      </c>
      <c r="E104" s="16">
        <v>43180.395833333336</v>
      </c>
      <c r="G104" s="16">
        <v>43188.998611111114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250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3894270</v>
      </c>
      <c r="B105" s="10" t="s">
        <v>24</v>
      </c>
      <c r="C105" s="10" t="s">
        <v>17</v>
      </c>
      <c r="D105" s="16">
        <v>43179.365277777775</v>
      </c>
      <c r="E105" s="16">
        <v>43180.395833333336</v>
      </c>
      <c r="G105" s="16">
        <v>43194.102777777778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7000</v>
      </c>
      <c r="N105" s="10" t="s">
        <v>33</v>
      </c>
      <c r="O105" s="10">
        <v>20</v>
      </c>
      <c r="P105" s="10">
        <v>1</v>
      </c>
      <c r="AG105" s="4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3894270</v>
      </c>
      <c r="B106" s="10" t="s">
        <v>24</v>
      </c>
      <c r="C106" s="10" t="s">
        <v>17</v>
      </c>
      <c r="D106" s="16">
        <v>43179.365277777775</v>
      </c>
      <c r="E106" s="16">
        <v>43180.395833333336</v>
      </c>
      <c r="G106" s="16">
        <v>43194.102777777778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22</v>
      </c>
      <c r="M106" s="10">
        <v>81</v>
      </c>
      <c r="N106" s="10" t="s">
        <v>33</v>
      </c>
      <c r="O106" s="10">
        <v>5</v>
      </c>
      <c r="P106" s="10">
        <v>1</v>
      </c>
      <c r="AG106" s="11" t="s">
        <v>231</v>
      </c>
      <c r="AH106" s="93">
        <f>IF((M277-M180)/M277*100&lt;0,"NR",(M277-M180)/M277*100)</f>
        <v>0</v>
      </c>
      <c r="AI106" s="93"/>
      <c r="AJ106" s="93">
        <f>IF((M180-M83)/M277*100&lt;0,"NR",(M180-M83)/M277*100)</f>
        <v>0</v>
      </c>
      <c r="AK106" s="93"/>
      <c r="AL106" s="93">
        <f>IF((M277-M83)/M277*100&lt;0,"NR",(M277-M83)/M277*100)</f>
        <v>0</v>
      </c>
      <c r="AM106" s="93"/>
    </row>
    <row r="107" spans="1:39" x14ac:dyDescent="0.2">
      <c r="A107" s="10">
        <v>3894270</v>
      </c>
      <c r="B107" s="10" t="s">
        <v>24</v>
      </c>
      <c r="C107" s="10" t="s">
        <v>17</v>
      </c>
      <c r="D107" s="16">
        <v>43179.365277777775</v>
      </c>
      <c r="E107" s="16">
        <v>43180.395833333336</v>
      </c>
      <c r="G107" s="16">
        <v>43194.102777777778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27</v>
      </c>
      <c r="N107" s="10" t="s">
        <v>33</v>
      </c>
      <c r="O107" s="10">
        <v>5</v>
      </c>
      <c r="P107" s="10">
        <v>1</v>
      </c>
      <c r="AG107" s="17" t="s">
        <v>123</v>
      </c>
      <c r="AH107" s="93" t="str">
        <f>IF((M248-M151)/M248*100&lt;0,"NR",(M248-M151)/M248*100)</f>
        <v>NR</v>
      </c>
      <c r="AI107" s="93"/>
      <c r="AJ107" s="93">
        <f>IF((M151-M54)/M248*100&lt;0,"NR",(M151-M54)/M248*100)</f>
        <v>11.76470588235294</v>
      </c>
      <c r="AK107" s="93"/>
      <c r="AL107" s="93">
        <f>IF((M248-M54)/M248*100&lt;0,"NR",(M248-M54)/M248*100)</f>
        <v>5.8823529411764701</v>
      </c>
      <c r="AM107" s="93"/>
    </row>
    <row r="108" spans="1:39" x14ac:dyDescent="0.2">
      <c r="A108" s="10">
        <v>3894270</v>
      </c>
      <c r="B108" s="10" t="s">
        <v>24</v>
      </c>
      <c r="C108" s="10" t="s">
        <v>17</v>
      </c>
      <c r="D108" s="16">
        <v>43179.365277777775</v>
      </c>
      <c r="E108" s="16">
        <v>43180.395833333336</v>
      </c>
      <c r="G108" s="16">
        <v>43194.102777777778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4200</v>
      </c>
      <c r="N108" s="10" t="s">
        <v>33</v>
      </c>
      <c r="O108" s="10">
        <v>20</v>
      </c>
      <c r="P108" s="10">
        <v>1</v>
      </c>
      <c r="AG108" s="2" t="s">
        <v>125</v>
      </c>
      <c r="AH108" s="93">
        <f>IF((M249-M152)/M249*100&lt;0,"NR",(M249-M152)/M249*100)</f>
        <v>31.25</v>
      </c>
      <c r="AI108" s="93"/>
      <c r="AJ108" s="93">
        <f>IF((M152-M55)/M249*100&lt;0,"NR",(M152-M55)/M249*100)</f>
        <v>0</v>
      </c>
      <c r="AK108" s="93"/>
      <c r="AL108" s="93">
        <f>IF((M249-M55)/M249*100&lt;0,"NR",(M249-M55)/M249*100)</f>
        <v>31.25</v>
      </c>
      <c r="AM108" s="93"/>
    </row>
    <row r="109" spans="1:39" x14ac:dyDescent="0.2">
      <c r="A109" s="10">
        <v>3894270</v>
      </c>
      <c r="B109" s="10" t="s">
        <v>24</v>
      </c>
      <c r="C109" s="10" t="s">
        <v>17</v>
      </c>
      <c r="D109" s="16">
        <v>43179.365277777775</v>
      </c>
      <c r="E109" s="16">
        <v>43180.395833333336</v>
      </c>
      <c r="G109" s="16">
        <v>43194.102777777778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22</v>
      </c>
      <c r="M109" s="10">
        <v>32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3894270</v>
      </c>
      <c r="B110" s="10" t="s">
        <v>24</v>
      </c>
      <c r="C110" s="10" t="s">
        <v>17</v>
      </c>
      <c r="D110" s="16">
        <v>43179.365277777775</v>
      </c>
      <c r="E110" s="16">
        <v>43180.395833333336</v>
      </c>
      <c r="G110" s="16">
        <v>43194.102777777778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3894270</v>
      </c>
      <c r="B111" s="10" t="s">
        <v>24</v>
      </c>
      <c r="C111" s="10" t="s">
        <v>17</v>
      </c>
      <c r="D111" s="16">
        <v>43179.365277777775</v>
      </c>
      <c r="E111" s="16">
        <v>43180.395833333336</v>
      </c>
      <c r="G111" s="16">
        <v>43194.102777777778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920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3894270</v>
      </c>
      <c r="B112" s="10" t="s">
        <v>24</v>
      </c>
      <c r="C112" s="10" t="s">
        <v>17</v>
      </c>
      <c r="D112" s="16">
        <v>43179.365277777775</v>
      </c>
      <c r="E112" s="16">
        <v>43180.395833333336</v>
      </c>
      <c r="G112" s="16">
        <v>43194.102777777778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80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3894270</v>
      </c>
      <c r="B113" s="10" t="s">
        <v>24</v>
      </c>
      <c r="C113" s="10" t="s">
        <v>17</v>
      </c>
      <c r="D113" s="16">
        <v>43179.365277777775</v>
      </c>
      <c r="E113" s="16">
        <v>43180.395833333336</v>
      </c>
      <c r="G113" s="16">
        <v>43194.102777777778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3894270</v>
      </c>
      <c r="B114" s="10" t="s">
        <v>24</v>
      </c>
      <c r="C114" s="10" t="s">
        <v>17</v>
      </c>
      <c r="D114" s="16">
        <v>43179.365277777775</v>
      </c>
      <c r="E114" s="16">
        <v>43180.395833333336</v>
      </c>
      <c r="G114" s="16">
        <v>43194.102777777778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3894270</v>
      </c>
      <c r="B115" s="10" t="s">
        <v>24</v>
      </c>
      <c r="C115" s="10" t="s">
        <v>17</v>
      </c>
      <c r="D115" s="16">
        <v>43179.365277777775</v>
      </c>
      <c r="E115" s="16">
        <v>43180.395833333336</v>
      </c>
      <c r="G115" s="16">
        <v>43194.102777777778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3894270</v>
      </c>
      <c r="B116" s="10" t="s">
        <v>24</v>
      </c>
      <c r="C116" s="10" t="s">
        <v>17</v>
      </c>
      <c r="D116" s="16">
        <v>43179.365277777775</v>
      </c>
      <c r="E116" s="16">
        <v>43180.395833333336</v>
      </c>
      <c r="G116" s="16">
        <v>43194.102777777778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140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3894270</v>
      </c>
      <c r="B117" s="10" t="s">
        <v>24</v>
      </c>
      <c r="C117" s="10" t="s">
        <v>17</v>
      </c>
      <c r="D117" s="16">
        <v>43179.365277777775</v>
      </c>
      <c r="E117" s="16">
        <v>43180.395833333336</v>
      </c>
      <c r="G117" s="16">
        <v>43194.102777777778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3894270</v>
      </c>
      <c r="B118" s="10" t="s">
        <v>24</v>
      </c>
      <c r="C118" s="10" t="s">
        <v>17</v>
      </c>
      <c r="D118" s="16">
        <v>43179.365277777775</v>
      </c>
      <c r="E118" s="16">
        <v>43180.395833333336</v>
      </c>
      <c r="G118" s="16">
        <v>43194.102777777778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40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3894270</v>
      </c>
      <c r="B119" s="10" t="s">
        <v>24</v>
      </c>
      <c r="C119" s="10" t="s">
        <v>17</v>
      </c>
      <c r="D119" s="16">
        <v>43179.365277777775</v>
      </c>
      <c r="E119" s="16">
        <v>43180.395833333336</v>
      </c>
      <c r="G119" s="16">
        <v>43194.102777777778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3894270</v>
      </c>
      <c r="B120" s="10" t="s">
        <v>24</v>
      </c>
      <c r="C120" s="10" t="s">
        <v>17</v>
      </c>
      <c r="D120" s="16">
        <v>43179.365277777775</v>
      </c>
      <c r="E120" s="16">
        <v>43180.395833333336</v>
      </c>
      <c r="G120" s="16">
        <v>43194.102777777778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690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3894270</v>
      </c>
      <c r="B121" s="10" t="s">
        <v>24</v>
      </c>
      <c r="C121" s="10" t="s">
        <v>17</v>
      </c>
      <c r="D121" s="16">
        <v>43179.365277777775</v>
      </c>
      <c r="E121" s="16">
        <v>43180.395833333336</v>
      </c>
      <c r="G121" s="16">
        <v>43194.102777777778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3894270</v>
      </c>
      <c r="B122" s="10" t="s">
        <v>24</v>
      </c>
      <c r="C122" s="10" t="s">
        <v>17</v>
      </c>
      <c r="D122" s="16">
        <v>43179.365277777775</v>
      </c>
      <c r="E122" s="16">
        <v>43180.395833333336</v>
      </c>
      <c r="G122" s="16">
        <v>43194.102777777778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120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3894270</v>
      </c>
      <c r="B123" s="10" t="s">
        <v>24</v>
      </c>
      <c r="C123" s="10" t="s">
        <v>17</v>
      </c>
      <c r="D123" s="16">
        <v>43179.365277777775</v>
      </c>
      <c r="E123" s="16">
        <v>43180.395833333336</v>
      </c>
      <c r="G123" s="16">
        <v>43194.102777777778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28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3894270</v>
      </c>
      <c r="B124" s="10" t="s">
        <v>24</v>
      </c>
      <c r="C124" s="10" t="s">
        <v>17</v>
      </c>
      <c r="D124" s="16">
        <v>43179.365277777775</v>
      </c>
      <c r="E124" s="16">
        <v>43180.395833333336</v>
      </c>
      <c r="G124" s="16">
        <v>43194.102777777778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3894270</v>
      </c>
      <c r="B125" s="10" t="s">
        <v>24</v>
      </c>
      <c r="C125" s="10" t="s">
        <v>17</v>
      </c>
      <c r="D125" s="16">
        <v>43179.365277777775</v>
      </c>
      <c r="E125" s="16">
        <v>43180.395833333336</v>
      </c>
      <c r="G125" s="16">
        <v>43194.102777777778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3894270</v>
      </c>
      <c r="B126" s="10" t="s">
        <v>24</v>
      </c>
      <c r="C126" s="10" t="s">
        <v>17</v>
      </c>
      <c r="D126" s="16">
        <v>43179.365277777775</v>
      </c>
      <c r="E126" s="16">
        <v>43180.395833333336</v>
      </c>
      <c r="G126" s="16">
        <v>43194.102777777778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3894270</v>
      </c>
      <c r="B127" s="10" t="s">
        <v>24</v>
      </c>
      <c r="C127" s="10" t="s">
        <v>17</v>
      </c>
      <c r="D127" s="16">
        <v>43179.365277777775</v>
      </c>
      <c r="E127" s="16">
        <v>43180.395833333336</v>
      </c>
      <c r="G127" s="16">
        <v>43194.102777777778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260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3894270</v>
      </c>
      <c r="B128" s="10" t="s">
        <v>24</v>
      </c>
      <c r="C128" s="10" t="s">
        <v>17</v>
      </c>
      <c r="D128" s="16">
        <v>43179.365277777775</v>
      </c>
      <c r="E128" s="16">
        <v>43180.395833333336</v>
      </c>
      <c r="G128" s="16">
        <v>43194.102777777778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3894270</v>
      </c>
      <c r="B129" s="10" t="s">
        <v>24</v>
      </c>
      <c r="C129" s="10" t="s">
        <v>17</v>
      </c>
      <c r="D129" s="16">
        <v>43179.365277777775</v>
      </c>
      <c r="E129" s="16">
        <v>43180.395833333336</v>
      </c>
      <c r="G129" s="16">
        <v>43194.102777777778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160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3894270</v>
      </c>
      <c r="B130" s="10" t="s">
        <v>24</v>
      </c>
      <c r="C130" s="10" t="s">
        <v>17</v>
      </c>
      <c r="D130" s="16">
        <v>43179.365277777775</v>
      </c>
      <c r="E130" s="16">
        <v>43180.395833333336</v>
      </c>
      <c r="G130" s="16">
        <v>43194.102777777778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3894270</v>
      </c>
      <c r="B131" s="10" t="s">
        <v>24</v>
      </c>
      <c r="C131" s="10" t="s">
        <v>17</v>
      </c>
      <c r="D131" s="16">
        <v>43179.365277777775</v>
      </c>
      <c r="E131" s="16">
        <v>43180.395833333336</v>
      </c>
      <c r="G131" s="16">
        <v>43194.102777777778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3894270</v>
      </c>
      <c r="B132" s="10" t="s">
        <v>24</v>
      </c>
      <c r="C132" s="10" t="s">
        <v>17</v>
      </c>
      <c r="D132" s="16">
        <v>43179.365277777775</v>
      </c>
      <c r="E132" s="16">
        <v>43180.395833333336</v>
      </c>
      <c r="G132" s="16">
        <v>43194.102777777778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470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3894270</v>
      </c>
      <c r="B133" s="10" t="s">
        <v>24</v>
      </c>
      <c r="C133" s="10" t="s">
        <v>17</v>
      </c>
      <c r="D133" s="16">
        <v>43179.365277777775</v>
      </c>
      <c r="E133" s="16">
        <v>43180.395833333336</v>
      </c>
      <c r="G133" s="16">
        <v>43194.102777777778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14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3894270</v>
      </c>
      <c r="B134" s="10" t="s">
        <v>24</v>
      </c>
      <c r="C134" s="10" t="s">
        <v>17</v>
      </c>
      <c r="D134" s="16">
        <v>43179.365277777775</v>
      </c>
      <c r="E134" s="16">
        <v>43180.395833333336</v>
      </c>
      <c r="G134" s="16">
        <v>43194.102777777778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3894270</v>
      </c>
      <c r="B135" s="10" t="s">
        <v>24</v>
      </c>
      <c r="C135" s="10" t="s">
        <v>17</v>
      </c>
      <c r="D135" s="16">
        <v>43179.365277777775</v>
      </c>
      <c r="E135" s="16">
        <v>43180.395833333336</v>
      </c>
      <c r="G135" s="16">
        <v>43194.102777777778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3894270</v>
      </c>
      <c r="B136" s="10" t="s">
        <v>24</v>
      </c>
      <c r="C136" s="10" t="s">
        <v>17</v>
      </c>
      <c r="D136" s="16">
        <v>43179.365277777775</v>
      </c>
      <c r="E136" s="16">
        <v>43180.395833333336</v>
      </c>
      <c r="G136" s="16">
        <v>43194.102777777778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3894270</v>
      </c>
      <c r="B137" s="10" t="s">
        <v>24</v>
      </c>
      <c r="C137" s="10" t="s">
        <v>17</v>
      </c>
      <c r="D137" s="16">
        <v>43179.365277777775</v>
      </c>
      <c r="E137" s="16">
        <v>43180.395833333336</v>
      </c>
      <c r="G137" s="16">
        <v>43194.102777777778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3894270</v>
      </c>
      <c r="B138" s="10" t="s">
        <v>24</v>
      </c>
      <c r="C138" s="10" t="s">
        <v>17</v>
      </c>
      <c r="D138" s="16">
        <v>43179.365277777775</v>
      </c>
      <c r="E138" s="16">
        <v>43180.395833333336</v>
      </c>
      <c r="G138" s="16">
        <v>43194.102777777778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1500</v>
      </c>
      <c r="N138" s="10" t="s">
        <v>33</v>
      </c>
      <c r="O138" s="10">
        <v>5</v>
      </c>
      <c r="P138" s="10">
        <v>1</v>
      </c>
      <c r="AG138" s="70" t="s">
        <v>251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3894270</v>
      </c>
      <c r="B139" s="10" t="s">
        <v>24</v>
      </c>
      <c r="C139" s="10" t="s">
        <v>17</v>
      </c>
      <c r="D139" s="16">
        <v>43179.365277777775</v>
      </c>
      <c r="E139" s="16">
        <v>43180.395833333336</v>
      </c>
      <c r="G139" s="16">
        <v>43194.102777777778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33</v>
      </c>
      <c r="N139" s="10" t="s">
        <v>33</v>
      </c>
      <c r="O139" s="10">
        <v>20</v>
      </c>
      <c r="P139" s="10">
        <v>1</v>
      </c>
      <c r="AG139" s="4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3894270</v>
      </c>
      <c r="B140" s="10" t="s">
        <v>24</v>
      </c>
      <c r="C140" s="10" t="s">
        <v>17</v>
      </c>
      <c r="D140" s="16">
        <v>43179.365277777775</v>
      </c>
      <c r="E140" s="16">
        <v>43180.395833333336</v>
      </c>
      <c r="G140" s="16">
        <v>43194.102777777778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290</v>
      </c>
      <c r="N140" s="10" t="s">
        <v>33</v>
      </c>
      <c r="O140" s="10">
        <v>5</v>
      </c>
      <c r="P140" s="10">
        <v>1</v>
      </c>
      <c r="AG140" s="11" t="s">
        <v>34</v>
      </c>
      <c r="AH140" s="93" t="str">
        <f>IF((M203-M106)/M203*100&lt;0,"NR",(M203-M106)/M203*100)</f>
        <v>NR</v>
      </c>
      <c r="AI140" s="93"/>
      <c r="AJ140" s="93">
        <f>IF((M106-M9)/M203*100&lt;0,"NR",(M106-M9)/M203*100)</f>
        <v>3.75</v>
      </c>
      <c r="AK140" s="93"/>
      <c r="AL140" s="93">
        <f>IF((M203-M9)/M203*100&lt;0,"NR",(M203-M9)/M203*100)</f>
        <v>2.5</v>
      </c>
      <c r="AM140" s="93"/>
    </row>
    <row r="141" spans="1:39" x14ac:dyDescent="0.2">
      <c r="A141" s="10">
        <v>3894270</v>
      </c>
      <c r="B141" s="10" t="s">
        <v>24</v>
      </c>
      <c r="C141" s="10" t="s">
        <v>17</v>
      </c>
      <c r="D141" s="16">
        <v>43179.365277777775</v>
      </c>
      <c r="E141" s="16">
        <v>43180.395833333336</v>
      </c>
      <c r="G141" s="16">
        <v>43194.102777777778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100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128.57142857142858</v>
      </c>
      <c r="AI141" s="93"/>
      <c r="AJ141" s="93">
        <f>IF((M116-M19)/M213*100&lt;0,"NR",(M116-M19)/M213*100)</f>
        <v>9.375</v>
      </c>
      <c r="AK141" s="93"/>
      <c r="AL141" s="93">
        <f>IF((M213-M19)/M213*100&lt;0,"NR",(M213-M19)/M213*100)</f>
        <v>65.625</v>
      </c>
      <c r="AM141" s="93"/>
    </row>
    <row r="142" spans="1:39" x14ac:dyDescent="0.2">
      <c r="A142" s="10">
        <v>3894270</v>
      </c>
      <c r="B142" s="10" t="s">
        <v>24</v>
      </c>
      <c r="C142" s="10" t="s">
        <v>17</v>
      </c>
      <c r="D142" s="16">
        <v>43179.365277777775</v>
      </c>
      <c r="E142" s="16">
        <v>43180.395833333336</v>
      </c>
      <c r="G142" s="16">
        <v>43194.102777777778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34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30.37974683544304</v>
      </c>
      <c r="AK142" s="93"/>
      <c r="AL142" s="93">
        <f>IF((M294-M100)/M294*100&lt;0,"NR",(M294-M100)/M294*100)</f>
        <v>21.518987341772153</v>
      </c>
      <c r="AM142" s="93"/>
    </row>
    <row r="143" spans="1:39" x14ac:dyDescent="0.2">
      <c r="A143" s="10">
        <v>3894270</v>
      </c>
      <c r="B143" s="10" t="s">
        <v>24</v>
      </c>
      <c r="C143" s="10" t="s">
        <v>17</v>
      </c>
      <c r="D143" s="16">
        <v>43179.365277777775</v>
      </c>
      <c r="E143" s="16">
        <v>43180.395833333336</v>
      </c>
      <c r="G143" s="16">
        <v>43194.102777777778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26</v>
      </c>
      <c r="M143" s="10">
        <v>10</v>
      </c>
      <c r="N143" s="10" t="s">
        <v>33</v>
      </c>
      <c r="O143" s="10">
        <v>10</v>
      </c>
      <c r="P143" s="10">
        <v>1</v>
      </c>
      <c r="AG143" s="19" t="s">
        <v>62</v>
      </c>
      <c r="AH143" s="93" t="str">
        <f>IF((M217-M120)/M217*100&lt;0,"NR",(M217-M120)/M217*100)</f>
        <v>NR</v>
      </c>
      <c r="AI143" s="93"/>
      <c r="AJ143" s="93">
        <f>IF((M120-M23)/M217*100&lt;0,"NR",(M120-M23)/M217*100)</f>
        <v>26.865671641791046</v>
      </c>
      <c r="AK143" s="93"/>
      <c r="AL143" s="93">
        <f>IF((M217-M23)/M217*100&lt;0,"NR",(M217-M23)/M217*100)</f>
        <v>23.880597014925371</v>
      </c>
      <c r="AM143" s="93"/>
    </row>
    <row r="144" spans="1:39" x14ac:dyDescent="0.2">
      <c r="A144" s="10">
        <v>3894270</v>
      </c>
      <c r="B144" s="10" t="s">
        <v>24</v>
      </c>
      <c r="C144" s="10" t="s">
        <v>17</v>
      </c>
      <c r="D144" s="16">
        <v>43179.365277777775</v>
      </c>
      <c r="E144" s="16">
        <v>43180.395833333336</v>
      </c>
      <c r="G144" s="16">
        <v>43194.102777777778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 t="str">
        <f>IF((M247-M150)/M247*100&lt;0,"NR",(M247-M150)/M247*100)</f>
        <v>NR</v>
      </c>
      <c r="AI144" s="93"/>
      <c r="AJ144" s="93">
        <f>IF((M150-M53)/M247*100&lt;0,"NR",(M150-M53)/M247*100)</f>
        <v>0</v>
      </c>
      <c r="AK144" s="93"/>
      <c r="AL144" s="93" t="str">
        <f>IF((M247-M53)/M247*100&lt;0,"NR",(M247-M53)/M247*100)</f>
        <v>NR</v>
      </c>
      <c r="AM144" s="93"/>
    </row>
    <row r="145" spans="1:16" x14ac:dyDescent="0.2">
      <c r="A145" s="10">
        <v>3894270</v>
      </c>
      <c r="B145" s="10" t="s">
        <v>24</v>
      </c>
      <c r="C145" s="10" t="s">
        <v>17</v>
      </c>
      <c r="D145" s="16">
        <v>43179.365277777775</v>
      </c>
      <c r="E145" s="16">
        <v>43180.395833333336</v>
      </c>
      <c r="G145" s="16">
        <v>43194.102777777778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3894270</v>
      </c>
      <c r="B146" s="10" t="s">
        <v>24</v>
      </c>
      <c r="C146" s="10" t="s">
        <v>17</v>
      </c>
      <c r="D146" s="16">
        <v>43179.365277777775</v>
      </c>
      <c r="E146" s="16">
        <v>43180.395833333336</v>
      </c>
      <c r="G146" s="16">
        <v>43194.102777777778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26</v>
      </c>
      <c r="M146" s="10">
        <v>5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3894270</v>
      </c>
      <c r="B147" s="10" t="s">
        <v>24</v>
      </c>
      <c r="C147" s="10" t="s">
        <v>17</v>
      </c>
      <c r="D147" s="16">
        <v>43179.365277777775</v>
      </c>
      <c r="E147" s="16">
        <v>43180.395833333336</v>
      </c>
      <c r="G147" s="16">
        <v>43194.102777777778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3894270</v>
      </c>
      <c r="B148" s="10" t="s">
        <v>24</v>
      </c>
      <c r="C148" s="10" t="s">
        <v>17</v>
      </c>
      <c r="D148" s="16">
        <v>43179.365277777775</v>
      </c>
      <c r="E148" s="16">
        <v>43180.395833333336</v>
      </c>
      <c r="G148" s="16">
        <v>43194.102777777778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3894270</v>
      </c>
      <c r="B149" s="10" t="s">
        <v>24</v>
      </c>
      <c r="C149" s="10" t="s">
        <v>17</v>
      </c>
      <c r="D149" s="16">
        <v>43179.365277777775</v>
      </c>
      <c r="E149" s="16">
        <v>43180.395833333336</v>
      </c>
      <c r="G149" s="16">
        <v>43194.102777777778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3894270</v>
      </c>
      <c r="B150" s="10" t="s">
        <v>24</v>
      </c>
      <c r="C150" s="10" t="s">
        <v>17</v>
      </c>
      <c r="D150" s="16">
        <v>43179.365277777775</v>
      </c>
      <c r="E150" s="16">
        <v>43180.395833333336</v>
      </c>
      <c r="G150" s="16">
        <v>43194.102777777778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100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3894270</v>
      </c>
      <c r="B151" s="10" t="s">
        <v>24</v>
      </c>
      <c r="C151" s="10" t="s">
        <v>17</v>
      </c>
      <c r="D151" s="16">
        <v>43179.365277777775</v>
      </c>
      <c r="E151" s="16">
        <v>43180.395833333336</v>
      </c>
      <c r="G151" s="16">
        <v>43194.102777777778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1800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3894270</v>
      </c>
      <c r="B152" s="10" t="s">
        <v>24</v>
      </c>
      <c r="C152" s="10" t="s">
        <v>17</v>
      </c>
      <c r="D152" s="16">
        <v>43179.365277777775</v>
      </c>
      <c r="E152" s="16">
        <v>43180.395833333336</v>
      </c>
      <c r="G152" s="16">
        <v>43194.102777777778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110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3894270</v>
      </c>
      <c r="B153" s="10" t="s">
        <v>24</v>
      </c>
      <c r="C153" s="10" t="s">
        <v>17</v>
      </c>
      <c r="D153" s="16">
        <v>43179.365277777775</v>
      </c>
      <c r="E153" s="16">
        <v>43180.395833333336</v>
      </c>
      <c r="G153" s="16">
        <v>43194.102777777778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550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3894270</v>
      </c>
      <c r="B154" s="10" t="s">
        <v>24</v>
      </c>
      <c r="C154" s="10" t="s">
        <v>17</v>
      </c>
      <c r="D154" s="16">
        <v>43179.365277777775</v>
      </c>
      <c r="E154" s="16">
        <v>43180.395833333336</v>
      </c>
      <c r="G154" s="16">
        <v>43194.102777777778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3894270</v>
      </c>
      <c r="B155" s="10" t="s">
        <v>24</v>
      </c>
      <c r="C155" s="10" t="s">
        <v>17</v>
      </c>
      <c r="D155" s="16">
        <v>43179.365277777775</v>
      </c>
      <c r="E155" s="16">
        <v>43180.395833333336</v>
      </c>
      <c r="G155" s="16">
        <v>43194.102777777778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3894270</v>
      </c>
      <c r="B156" s="10" t="s">
        <v>24</v>
      </c>
      <c r="C156" s="10" t="s">
        <v>17</v>
      </c>
      <c r="D156" s="16">
        <v>43179.365277777775</v>
      </c>
      <c r="E156" s="16">
        <v>43180.395833333336</v>
      </c>
      <c r="G156" s="16">
        <v>43194.102777777778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3894270</v>
      </c>
      <c r="B157" s="10" t="s">
        <v>24</v>
      </c>
      <c r="C157" s="10" t="s">
        <v>17</v>
      </c>
      <c r="D157" s="16">
        <v>43179.365277777775</v>
      </c>
      <c r="E157" s="16">
        <v>43180.395833333336</v>
      </c>
      <c r="G157" s="16">
        <v>43194.102777777778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23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3894270</v>
      </c>
      <c r="B158" s="10" t="s">
        <v>24</v>
      </c>
      <c r="C158" s="10" t="s">
        <v>17</v>
      </c>
      <c r="D158" s="16">
        <v>43179.365277777775</v>
      </c>
      <c r="E158" s="16">
        <v>43180.395833333336</v>
      </c>
      <c r="G158" s="16">
        <v>43194.102777777778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26</v>
      </c>
      <c r="M158" s="10">
        <v>5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3894270</v>
      </c>
      <c r="B159" s="10" t="s">
        <v>24</v>
      </c>
      <c r="C159" s="10" t="s">
        <v>17</v>
      </c>
      <c r="D159" s="16">
        <v>43179.365277777775</v>
      </c>
      <c r="E159" s="16">
        <v>43180.395833333336</v>
      </c>
      <c r="G159" s="16">
        <v>43194.102777777778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500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3894270</v>
      </c>
      <c r="B160" s="10" t="s">
        <v>24</v>
      </c>
      <c r="C160" s="10" t="s">
        <v>17</v>
      </c>
      <c r="D160" s="16">
        <v>43179.365277777775</v>
      </c>
      <c r="E160" s="16">
        <v>43180.395833333336</v>
      </c>
      <c r="G160" s="16">
        <v>43194.102777777778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3894270</v>
      </c>
      <c r="B161" s="10" t="s">
        <v>24</v>
      </c>
      <c r="C161" s="10" t="s">
        <v>17</v>
      </c>
      <c r="D161" s="16">
        <v>43179.365277777775</v>
      </c>
      <c r="E161" s="16">
        <v>43180.395833333336</v>
      </c>
      <c r="G161" s="16">
        <v>43194.102777777778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3894270</v>
      </c>
      <c r="B162" s="10" t="s">
        <v>24</v>
      </c>
      <c r="C162" s="10" t="s">
        <v>17</v>
      </c>
      <c r="D162" s="16">
        <v>43179.365277777775</v>
      </c>
      <c r="E162" s="16">
        <v>43180.395833333336</v>
      </c>
      <c r="G162" s="16">
        <v>43194.102777777778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540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3894270</v>
      </c>
      <c r="B163" s="10" t="s">
        <v>24</v>
      </c>
      <c r="C163" s="10" t="s">
        <v>17</v>
      </c>
      <c r="D163" s="16">
        <v>43179.365277777775</v>
      </c>
      <c r="E163" s="16">
        <v>43180.395833333336</v>
      </c>
      <c r="G163" s="16">
        <v>43194.102777777778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22</v>
      </c>
      <c r="M163" s="10">
        <v>720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3894270</v>
      </c>
      <c r="B164" s="10" t="s">
        <v>24</v>
      </c>
      <c r="C164" s="10" t="s">
        <v>17</v>
      </c>
      <c r="D164" s="16">
        <v>43179.365277777775</v>
      </c>
      <c r="E164" s="16">
        <v>43180.395833333336</v>
      </c>
      <c r="G164" s="16">
        <v>43194.102777777778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69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3894270</v>
      </c>
      <c r="B165" s="10" t="s">
        <v>24</v>
      </c>
      <c r="C165" s="10" t="s">
        <v>17</v>
      </c>
      <c r="D165" s="16">
        <v>43179.365277777775</v>
      </c>
      <c r="E165" s="16">
        <v>43180.395833333336</v>
      </c>
      <c r="G165" s="16">
        <v>43194.102777777778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3894270</v>
      </c>
      <c r="B166" s="10" t="s">
        <v>24</v>
      </c>
      <c r="C166" s="10" t="s">
        <v>17</v>
      </c>
      <c r="D166" s="16">
        <v>43179.365277777775</v>
      </c>
      <c r="E166" s="16">
        <v>43180.395833333336</v>
      </c>
      <c r="G166" s="16">
        <v>43194.102777777778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3894270</v>
      </c>
      <c r="B167" s="10" t="s">
        <v>24</v>
      </c>
      <c r="C167" s="10" t="s">
        <v>17</v>
      </c>
      <c r="D167" s="16">
        <v>43179.365277777775</v>
      </c>
      <c r="E167" s="16">
        <v>43180.395833333336</v>
      </c>
      <c r="G167" s="16">
        <v>43194.102777777778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3894270</v>
      </c>
      <c r="B168" s="10" t="s">
        <v>24</v>
      </c>
      <c r="C168" s="10" t="s">
        <v>17</v>
      </c>
      <c r="D168" s="16">
        <v>43179.365277777775</v>
      </c>
      <c r="E168" s="16">
        <v>43180.395833333336</v>
      </c>
      <c r="G168" s="16">
        <v>43194.102777777778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280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3894270</v>
      </c>
      <c r="B169" s="10" t="s">
        <v>24</v>
      </c>
      <c r="C169" s="10" t="s">
        <v>17</v>
      </c>
      <c r="D169" s="16">
        <v>43179.365277777775</v>
      </c>
      <c r="E169" s="16">
        <v>43180.395833333336</v>
      </c>
      <c r="G169" s="16">
        <v>43194.102777777778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100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3894270</v>
      </c>
      <c r="B170" s="10" t="s">
        <v>24</v>
      </c>
      <c r="C170" s="10" t="s">
        <v>17</v>
      </c>
      <c r="D170" s="16">
        <v>43179.365277777775</v>
      </c>
      <c r="E170" s="16">
        <v>43180.395833333336</v>
      </c>
      <c r="G170" s="16">
        <v>43194.102777777778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8700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3894270</v>
      </c>
      <c r="B171" s="10" t="s">
        <v>24</v>
      </c>
      <c r="C171" s="10" t="s">
        <v>17</v>
      </c>
      <c r="D171" s="16">
        <v>43179.365277777775</v>
      </c>
      <c r="E171" s="16">
        <v>43180.395833333336</v>
      </c>
      <c r="G171" s="16">
        <v>43194.102777777778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3894270</v>
      </c>
      <c r="B172" s="10" t="s">
        <v>24</v>
      </c>
      <c r="C172" s="10" t="s">
        <v>17</v>
      </c>
      <c r="D172" s="16">
        <v>43179.365277777775</v>
      </c>
      <c r="E172" s="16">
        <v>43180.395833333336</v>
      </c>
      <c r="G172" s="16">
        <v>43194.102777777778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22</v>
      </c>
      <c r="M172" s="10">
        <v>1000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3894270</v>
      </c>
      <c r="B173" s="10" t="s">
        <v>24</v>
      </c>
      <c r="C173" s="10" t="s">
        <v>17</v>
      </c>
      <c r="D173" s="16">
        <v>43179.365277777775</v>
      </c>
      <c r="E173" s="16">
        <v>43180.395833333336</v>
      </c>
      <c r="G173" s="16">
        <v>43194.102777777778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3894270</v>
      </c>
      <c r="B174" s="10" t="s">
        <v>24</v>
      </c>
      <c r="C174" s="10" t="s">
        <v>17</v>
      </c>
      <c r="D174" s="16">
        <v>43179.365277777775</v>
      </c>
      <c r="E174" s="16">
        <v>43180.395833333336</v>
      </c>
      <c r="G174" s="16">
        <v>43194.102777777778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22</v>
      </c>
      <c r="M174" s="10">
        <v>8.8000000000000007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3894270</v>
      </c>
      <c r="B175" s="10" t="s">
        <v>24</v>
      </c>
      <c r="C175" s="10" t="s">
        <v>17</v>
      </c>
      <c r="D175" s="16">
        <v>43179.365277777775</v>
      </c>
      <c r="E175" s="16">
        <v>43180.395833333336</v>
      </c>
      <c r="G175" s="16">
        <v>43194.102777777778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780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3894270</v>
      </c>
      <c r="B176" s="10" t="s">
        <v>24</v>
      </c>
      <c r="C176" s="10" t="s">
        <v>17</v>
      </c>
      <c r="D176" s="16">
        <v>43179.365277777775</v>
      </c>
      <c r="E176" s="16">
        <v>43180.395833333336</v>
      </c>
      <c r="G176" s="16">
        <v>43194.102777777778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22</v>
      </c>
      <c r="M176" s="10">
        <v>7.6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3894270</v>
      </c>
      <c r="B177" s="10" t="s">
        <v>24</v>
      </c>
      <c r="C177" s="10" t="s">
        <v>17</v>
      </c>
      <c r="D177" s="16">
        <v>43179.365277777775</v>
      </c>
      <c r="E177" s="16">
        <v>43180.395833333336</v>
      </c>
      <c r="G177" s="16">
        <v>43194.102777777778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3894270</v>
      </c>
      <c r="B178" s="10" t="s">
        <v>24</v>
      </c>
      <c r="C178" s="10" t="s">
        <v>17</v>
      </c>
      <c r="D178" s="16">
        <v>43179.365277777775</v>
      </c>
      <c r="E178" s="16">
        <v>43180.395833333336</v>
      </c>
      <c r="G178" s="16">
        <v>43194.102777777778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22</v>
      </c>
      <c r="M178" s="10">
        <v>34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3894270</v>
      </c>
      <c r="B179" s="10" t="s">
        <v>24</v>
      </c>
      <c r="C179" s="10" t="s">
        <v>17</v>
      </c>
      <c r="D179" s="16">
        <v>43179.365277777775</v>
      </c>
      <c r="E179" s="16">
        <v>43180.395833333336</v>
      </c>
      <c r="G179" s="16">
        <v>43194.102777777778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37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3894270</v>
      </c>
      <c r="B180" s="10" t="s">
        <v>24</v>
      </c>
      <c r="C180" s="10" t="s">
        <v>17</v>
      </c>
      <c r="D180" s="16">
        <v>43179.365277777775</v>
      </c>
      <c r="E180" s="16">
        <v>43180.395833333336</v>
      </c>
      <c r="G180" s="16">
        <v>43194.102777777778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3894270</v>
      </c>
      <c r="B181" s="10" t="s">
        <v>24</v>
      </c>
      <c r="C181" s="10" t="s">
        <v>17</v>
      </c>
      <c r="D181" s="16">
        <v>43179.365277777775</v>
      </c>
      <c r="E181" s="16">
        <v>43180.395833333336</v>
      </c>
      <c r="G181" s="16">
        <v>43194.102777777778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3894270</v>
      </c>
      <c r="B182" s="10" t="s">
        <v>24</v>
      </c>
      <c r="C182" s="10" t="s">
        <v>17</v>
      </c>
      <c r="D182" s="16">
        <v>43179.365277777775</v>
      </c>
      <c r="E182" s="16">
        <v>43180.395833333336</v>
      </c>
      <c r="G182" s="16">
        <v>43194.102777777778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86000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3894270</v>
      </c>
      <c r="B183" s="10" t="s">
        <v>24</v>
      </c>
      <c r="C183" s="10" t="s">
        <v>17</v>
      </c>
      <c r="D183" s="16">
        <v>43179.365277777775</v>
      </c>
      <c r="E183" s="16">
        <v>43180.395833333336</v>
      </c>
      <c r="G183" s="16">
        <v>43194.102777777778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3894270</v>
      </c>
      <c r="B184" s="10" t="s">
        <v>24</v>
      </c>
      <c r="C184" s="10" t="s">
        <v>17</v>
      </c>
      <c r="D184" s="16">
        <v>43179.365277777775</v>
      </c>
      <c r="E184" s="16">
        <v>43180.395833333336</v>
      </c>
      <c r="G184" s="16">
        <v>43194.102777777778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3894270</v>
      </c>
      <c r="B185" s="10" t="s">
        <v>24</v>
      </c>
      <c r="C185" s="10" t="s">
        <v>17</v>
      </c>
      <c r="D185" s="16">
        <v>43179.365277777775</v>
      </c>
      <c r="E185" s="16">
        <v>43180.395833333336</v>
      </c>
      <c r="G185" s="16">
        <v>43194.102777777778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3894270</v>
      </c>
      <c r="B186" s="10" t="s">
        <v>24</v>
      </c>
      <c r="C186" s="10" t="s">
        <v>17</v>
      </c>
      <c r="D186" s="16">
        <v>43179.365277777775</v>
      </c>
      <c r="E186" s="16">
        <v>43180.395833333336</v>
      </c>
      <c r="G186" s="16">
        <v>43194.102777777778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3894270</v>
      </c>
      <c r="B187" s="10" t="s">
        <v>24</v>
      </c>
      <c r="C187" s="10" t="s">
        <v>17</v>
      </c>
      <c r="D187" s="16">
        <v>43179.365277777775</v>
      </c>
      <c r="E187" s="16">
        <v>43180.395833333336</v>
      </c>
      <c r="G187" s="16">
        <v>43194.102777777778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3894270</v>
      </c>
      <c r="B188" s="10" t="s">
        <v>24</v>
      </c>
      <c r="C188" s="10" t="s">
        <v>17</v>
      </c>
      <c r="D188" s="16">
        <v>43179.365277777775</v>
      </c>
      <c r="E188" s="16">
        <v>43180.395833333336</v>
      </c>
      <c r="G188" s="16">
        <v>43194.102777777778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3894270</v>
      </c>
      <c r="B189" s="10" t="s">
        <v>24</v>
      </c>
      <c r="C189" s="10" t="s">
        <v>17</v>
      </c>
      <c r="D189" s="16">
        <v>43179.365277777775</v>
      </c>
      <c r="E189" s="16">
        <v>43180.395833333336</v>
      </c>
      <c r="G189" s="16">
        <v>43194.102777777778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4000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3894270</v>
      </c>
      <c r="B190" s="10" t="s">
        <v>24</v>
      </c>
      <c r="C190" s="10" t="s">
        <v>17</v>
      </c>
      <c r="D190" s="16">
        <v>43179.365277777775</v>
      </c>
      <c r="E190" s="16">
        <v>43180.395833333336</v>
      </c>
      <c r="G190" s="16">
        <v>43194.102777777778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3894270</v>
      </c>
      <c r="B191" s="10" t="s">
        <v>24</v>
      </c>
      <c r="C191" s="10" t="s">
        <v>17</v>
      </c>
      <c r="D191" s="16">
        <v>43179.365277777775</v>
      </c>
      <c r="E191" s="16">
        <v>43180.395833333336</v>
      </c>
      <c r="G191" s="16">
        <v>43194.102777777778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3894270</v>
      </c>
      <c r="B192" s="10" t="s">
        <v>24</v>
      </c>
      <c r="C192" s="10" t="s">
        <v>17</v>
      </c>
      <c r="D192" s="16">
        <v>43179.365277777775</v>
      </c>
      <c r="E192" s="16">
        <v>43180.395833333336</v>
      </c>
      <c r="G192" s="16">
        <v>43194.102777777778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3894270</v>
      </c>
      <c r="B193" s="10" t="s">
        <v>24</v>
      </c>
      <c r="C193" s="10" t="s">
        <v>17</v>
      </c>
      <c r="D193" s="16">
        <v>43179.365277777775</v>
      </c>
      <c r="E193" s="16">
        <v>43180.395833333336</v>
      </c>
      <c r="G193" s="16">
        <v>43194.102777777778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64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3894270</v>
      </c>
      <c r="B194" s="10" t="s">
        <v>24</v>
      </c>
      <c r="C194" s="10" t="s">
        <v>17</v>
      </c>
      <c r="D194" s="16">
        <v>43179.365277777775</v>
      </c>
      <c r="E194" s="16">
        <v>43180.395833333336</v>
      </c>
      <c r="G194" s="16">
        <v>43194.102777777778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360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3894270</v>
      </c>
      <c r="B195" s="10" t="s">
        <v>24</v>
      </c>
      <c r="C195" s="10" t="s">
        <v>17</v>
      </c>
      <c r="D195" s="16">
        <v>43179.365277777775</v>
      </c>
      <c r="E195" s="16">
        <v>43180.395833333336</v>
      </c>
      <c r="G195" s="16">
        <v>43194.102777777778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22</v>
      </c>
      <c r="M195" s="10">
        <v>22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3894270</v>
      </c>
      <c r="B196" s="10" t="s">
        <v>24</v>
      </c>
      <c r="C196" s="10" t="s">
        <v>17</v>
      </c>
      <c r="D196" s="16">
        <v>43179.365277777775</v>
      </c>
      <c r="E196" s="16">
        <v>43180.395833333336</v>
      </c>
      <c r="G196" s="16">
        <v>43194.102777777778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3894270</v>
      </c>
      <c r="B197" s="10" t="s">
        <v>24</v>
      </c>
      <c r="C197" s="10" t="s">
        <v>17</v>
      </c>
      <c r="D197" s="16">
        <v>43179.365277777775</v>
      </c>
      <c r="E197" s="16">
        <v>43180.395833333336</v>
      </c>
      <c r="G197" s="16">
        <v>43194.102777777778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860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3894270</v>
      </c>
      <c r="B198" s="10" t="s">
        <v>24</v>
      </c>
      <c r="C198" s="10" t="s">
        <v>17</v>
      </c>
      <c r="D198" s="16">
        <v>43179.365277777775</v>
      </c>
      <c r="E198" s="16">
        <v>43180.395833333336</v>
      </c>
      <c r="G198" s="16">
        <v>43194.102777777778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780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3894270</v>
      </c>
      <c r="B199" s="10" t="s">
        <v>24</v>
      </c>
      <c r="C199" s="10" t="s">
        <v>17</v>
      </c>
      <c r="D199" s="16">
        <v>43179.365277777775</v>
      </c>
      <c r="E199" s="16">
        <v>43180.395833333336</v>
      </c>
      <c r="G199" s="16">
        <v>43194.102777777778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27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3894270</v>
      </c>
      <c r="B200" s="10" t="s">
        <v>24</v>
      </c>
      <c r="C200" s="10" t="s">
        <v>17</v>
      </c>
      <c r="D200" s="16">
        <v>43179.365277777775</v>
      </c>
      <c r="E200" s="16">
        <v>43180.395833333336</v>
      </c>
      <c r="G200" s="16">
        <v>43194.102777777778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970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3894270</v>
      </c>
      <c r="B201" s="10" t="s">
        <v>24</v>
      </c>
      <c r="C201" s="10" t="s">
        <v>17</v>
      </c>
      <c r="D201" s="16">
        <v>43179.365277777775</v>
      </c>
      <c r="E201" s="16">
        <v>43180.395833333336</v>
      </c>
      <c r="G201" s="16">
        <v>43194.102777777778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39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3894271</v>
      </c>
      <c r="B202" s="10" t="s">
        <v>16</v>
      </c>
      <c r="C202" s="10" t="s">
        <v>17</v>
      </c>
      <c r="D202" s="16">
        <v>43179.370833333334</v>
      </c>
      <c r="E202" s="16">
        <v>43180.395833333336</v>
      </c>
      <c r="G202" s="16">
        <v>43189.029861111114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11000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3894271</v>
      </c>
      <c r="B203" s="10" t="s">
        <v>16</v>
      </c>
      <c r="C203" s="10" t="s">
        <v>17</v>
      </c>
      <c r="D203" s="16">
        <v>43179.370833333334</v>
      </c>
      <c r="E203" s="16">
        <v>43180.395833333336</v>
      </c>
      <c r="G203" s="16">
        <v>43189.029861111114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22</v>
      </c>
      <c r="M203" s="10">
        <v>80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3894271</v>
      </c>
      <c r="B204" s="10" t="s">
        <v>16</v>
      </c>
      <c r="C204" s="10" t="s">
        <v>17</v>
      </c>
      <c r="D204" s="16">
        <v>43179.370833333334</v>
      </c>
      <c r="E204" s="16">
        <v>43180.395833333336</v>
      </c>
      <c r="G204" s="16">
        <v>43189.029861111114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26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3894271</v>
      </c>
      <c r="B205" s="10" t="s">
        <v>16</v>
      </c>
      <c r="C205" s="10" t="s">
        <v>17</v>
      </c>
      <c r="D205" s="16">
        <v>43179.370833333334</v>
      </c>
      <c r="E205" s="16">
        <v>43180.395833333336</v>
      </c>
      <c r="G205" s="16">
        <v>43189.029861111114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5400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3894271</v>
      </c>
      <c r="B206" s="10" t="s">
        <v>16</v>
      </c>
      <c r="C206" s="10" t="s">
        <v>17</v>
      </c>
      <c r="D206" s="16">
        <v>43179.370833333334</v>
      </c>
      <c r="E206" s="16">
        <v>43180.395833333336</v>
      </c>
      <c r="G206" s="16">
        <v>43189.029861111114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42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3894271</v>
      </c>
      <c r="B207" s="10" t="s">
        <v>16</v>
      </c>
      <c r="C207" s="10" t="s">
        <v>17</v>
      </c>
      <c r="D207" s="16">
        <v>43179.370833333334</v>
      </c>
      <c r="E207" s="16">
        <v>43180.395833333336</v>
      </c>
      <c r="G207" s="16">
        <v>43189.029861111114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3894271</v>
      </c>
      <c r="B208" s="10" t="s">
        <v>16</v>
      </c>
      <c r="C208" s="10" t="s">
        <v>17</v>
      </c>
      <c r="D208" s="16">
        <v>43179.370833333334</v>
      </c>
      <c r="E208" s="16">
        <v>43180.395833333336</v>
      </c>
      <c r="G208" s="16">
        <v>43189.029861111114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1500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3894271</v>
      </c>
      <c r="B209" s="10" t="s">
        <v>16</v>
      </c>
      <c r="C209" s="10" t="s">
        <v>17</v>
      </c>
      <c r="D209" s="16">
        <v>43179.370833333334</v>
      </c>
      <c r="E209" s="16">
        <v>43180.395833333336</v>
      </c>
      <c r="G209" s="16">
        <v>43189.029861111114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68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3894271</v>
      </c>
      <c r="B210" s="10" t="s">
        <v>16</v>
      </c>
      <c r="C210" s="10" t="s">
        <v>17</v>
      </c>
      <c r="D210" s="16">
        <v>43179.370833333334</v>
      </c>
      <c r="E210" s="16">
        <v>43180.395833333336</v>
      </c>
      <c r="G210" s="16">
        <v>43189.029861111114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3894271</v>
      </c>
      <c r="B211" s="10" t="s">
        <v>16</v>
      </c>
      <c r="C211" s="10" t="s">
        <v>17</v>
      </c>
      <c r="D211" s="16">
        <v>43179.370833333334</v>
      </c>
      <c r="E211" s="16">
        <v>43180.395833333336</v>
      </c>
      <c r="G211" s="16">
        <v>43189.029861111114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3894271</v>
      </c>
      <c r="B212" s="10" t="s">
        <v>16</v>
      </c>
      <c r="C212" s="10" t="s">
        <v>17</v>
      </c>
      <c r="D212" s="16">
        <v>43179.370833333334</v>
      </c>
      <c r="E212" s="16">
        <v>43180.395833333336</v>
      </c>
      <c r="G212" s="16">
        <v>43189.029861111114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3894271</v>
      </c>
      <c r="B213" s="10" t="s">
        <v>16</v>
      </c>
      <c r="C213" s="10" t="s">
        <v>17</v>
      </c>
      <c r="D213" s="16">
        <v>43179.370833333334</v>
      </c>
      <c r="E213" s="16">
        <v>43180.395833333336</v>
      </c>
      <c r="G213" s="16">
        <v>43189.029861111114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320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3894271</v>
      </c>
      <c r="B214" s="10" t="s">
        <v>16</v>
      </c>
      <c r="C214" s="10" t="s">
        <v>17</v>
      </c>
      <c r="D214" s="16">
        <v>43179.370833333334</v>
      </c>
      <c r="E214" s="16">
        <v>43180.395833333336</v>
      </c>
      <c r="G214" s="16">
        <v>43189.029861111114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3894271</v>
      </c>
      <c r="B215" s="10" t="s">
        <v>16</v>
      </c>
      <c r="C215" s="10" t="s">
        <v>17</v>
      </c>
      <c r="D215" s="16">
        <v>43179.370833333334</v>
      </c>
      <c r="E215" s="16">
        <v>43180.395833333336</v>
      </c>
      <c r="G215" s="16">
        <v>43189.029861111114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42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3894271</v>
      </c>
      <c r="B216" s="10" t="s">
        <v>16</v>
      </c>
      <c r="C216" s="10" t="s">
        <v>17</v>
      </c>
      <c r="D216" s="16">
        <v>43179.370833333334</v>
      </c>
      <c r="E216" s="16">
        <v>43180.395833333336</v>
      </c>
      <c r="G216" s="16">
        <v>43189.029861111114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3894271</v>
      </c>
      <c r="B217" s="10" t="s">
        <v>16</v>
      </c>
      <c r="C217" s="10" t="s">
        <v>17</v>
      </c>
      <c r="D217" s="16">
        <v>43179.370833333334</v>
      </c>
      <c r="E217" s="16">
        <v>43180.395833333336</v>
      </c>
      <c r="G217" s="16">
        <v>43189.029861111114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670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3894271</v>
      </c>
      <c r="B218" s="10" t="s">
        <v>16</v>
      </c>
      <c r="C218" s="10" t="s">
        <v>17</v>
      </c>
      <c r="D218" s="16">
        <v>43179.370833333334</v>
      </c>
      <c r="E218" s="16">
        <v>43180.395833333336</v>
      </c>
      <c r="G218" s="16">
        <v>43189.029861111114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3894271</v>
      </c>
      <c r="B219" s="10" t="s">
        <v>16</v>
      </c>
      <c r="C219" s="10" t="s">
        <v>17</v>
      </c>
      <c r="D219" s="16">
        <v>43179.370833333334</v>
      </c>
      <c r="E219" s="16">
        <v>43180.395833333336</v>
      </c>
      <c r="G219" s="16">
        <v>43189.029861111114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190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3894271</v>
      </c>
      <c r="B220" s="10" t="s">
        <v>16</v>
      </c>
      <c r="C220" s="10" t="s">
        <v>17</v>
      </c>
      <c r="D220" s="16">
        <v>43179.370833333334</v>
      </c>
      <c r="E220" s="16">
        <v>43180.395833333336</v>
      </c>
      <c r="G220" s="16">
        <v>43189.029861111114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20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3894271</v>
      </c>
      <c r="B221" s="10" t="s">
        <v>16</v>
      </c>
      <c r="C221" s="10" t="s">
        <v>17</v>
      </c>
      <c r="D221" s="16">
        <v>43179.370833333334</v>
      </c>
      <c r="E221" s="16">
        <v>43180.395833333336</v>
      </c>
      <c r="G221" s="16">
        <v>43189.029861111114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3894271</v>
      </c>
      <c r="B222" s="10" t="s">
        <v>16</v>
      </c>
      <c r="C222" s="10" t="s">
        <v>17</v>
      </c>
      <c r="D222" s="16">
        <v>43179.370833333334</v>
      </c>
      <c r="E222" s="16">
        <v>43180.395833333336</v>
      </c>
      <c r="G222" s="16">
        <v>43189.029861111114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3894271</v>
      </c>
      <c r="B223" s="10" t="s">
        <v>16</v>
      </c>
      <c r="C223" s="10" t="s">
        <v>17</v>
      </c>
      <c r="D223" s="16">
        <v>43179.370833333334</v>
      </c>
      <c r="E223" s="16">
        <v>43180.395833333336</v>
      </c>
      <c r="G223" s="16">
        <v>43189.029861111114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3894271</v>
      </c>
      <c r="B224" s="10" t="s">
        <v>16</v>
      </c>
      <c r="C224" s="10" t="s">
        <v>17</v>
      </c>
      <c r="D224" s="16">
        <v>43179.370833333334</v>
      </c>
      <c r="E224" s="16">
        <v>43180.395833333336</v>
      </c>
      <c r="G224" s="16">
        <v>43189.029861111114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240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3894271</v>
      </c>
      <c r="B225" s="10" t="s">
        <v>16</v>
      </c>
      <c r="C225" s="10" t="s">
        <v>17</v>
      </c>
      <c r="D225" s="16">
        <v>43179.370833333334</v>
      </c>
      <c r="E225" s="16">
        <v>43180.395833333336</v>
      </c>
      <c r="G225" s="16">
        <v>43189.029861111114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3894271</v>
      </c>
      <c r="B226" s="10" t="s">
        <v>16</v>
      </c>
      <c r="C226" s="10" t="s">
        <v>17</v>
      </c>
      <c r="D226" s="16">
        <v>43179.370833333334</v>
      </c>
      <c r="E226" s="16">
        <v>43180.395833333336</v>
      </c>
      <c r="G226" s="16">
        <v>43189.029861111114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130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3894271</v>
      </c>
      <c r="B227" s="10" t="s">
        <v>16</v>
      </c>
      <c r="C227" s="10" t="s">
        <v>17</v>
      </c>
      <c r="D227" s="16">
        <v>43179.370833333334</v>
      </c>
      <c r="E227" s="16">
        <v>43180.395833333336</v>
      </c>
      <c r="G227" s="16">
        <v>43189.029861111114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3894271</v>
      </c>
      <c r="B228" s="10" t="s">
        <v>16</v>
      </c>
      <c r="C228" s="10" t="s">
        <v>17</v>
      </c>
      <c r="D228" s="16">
        <v>43179.370833333334</v>
      </c>
      <c r="E228" s="16">
        <v>43180.395833333336</v>
      </c>
      <c r="G228" s="16">
        <v>43189.029861111114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3894271</v>
      </c>
      <c r="B229" s="10" t="s">
        <v>16</v>
      </c>
      <c r="C229" s="10" t="s">
        <v>17</v>
      </c>
      <c r="D229" s="16">
        <v>43179.370833333334</v>
      </c>
      <c r="E229" s="16">
        <v>43180.395833333336</v>
      </c>
      <c r="G229" s="16">
        <v>43189.029861111114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480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3894271</v>
      </c>
      <c r="B230" s="10" t="s">
        <v>16</v>
      </c>
      <c r="C230" s="10" t="s">
        <v>17</v>
      </c>
      <c r="D230" s="16">
        <v>43179.370833333334</v>
      </c>
      <c r="E230" s="16">
        <v>43180.395833333336</v>
      </c>
      <c r="G230" s="16">
        <v>43189.029861111114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15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3894271</v>
      </c>
      <c r="B231" s="10" t="s">
        <v>16</v>
      </c>
      <c r="C231" s="10" t="s">
        <v>17</v>
      </c>
      <c r="D231" s="16">
        <v>43179.370833333334</v>
      </c>
      <c r="E231" s="16">
        <v>43180.395833333336</v>
      </c>
      <c r="G231" s="16">
        <v>43189.029861111114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3894271</v>
      </c>
      <c r="B232" s="10" t="s">
        <v>16</v>
      </c>
      <c r="C232" s="10" t="s">
        <v>17</v>
      </c>
      <c r="D232" s="16">
        <v>43179.370833333334</v>
      </c>
      <c r="E232" s="16">
        <v>43180.395833333336</v>
      </c>
      <c r="G232" s="16">
        <v>43189.029861111114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3894271</v>
      </c>
      <c r="B233" s="10" t="s">
        <v>16</v>
      </c>
      <c r="C233" s="10" t="s">
        <v>17</v>
      </c>
      <c r="D233" s="16">
        <v>43179.370833333334</v>
      </c>
      <c r="E233" s="16">
        <v>43180.395833333336</v>
      </c>
      <c r="G233" s="16">
        <v>43189.029861111114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3894271</v>
      </c>
      <c r="B234" s="10" t="s">
        <v>16</v>
      </c>
      <c r="C234" s="10" t="s">
        <v>17</v>
      </c>
      <c r="D234" s="16">
        <v>43179.370833333334</v>
      </c>
      <c r="E234" s="16">
        <v>43180.395833333336</v>
      </c>
      <c r="G234" s="16">
        <v>43189.029861111114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3894271</v>
      </c>
      <c r="B235" s="10" t="s">
        <v>16</v>
      </c>
      <c r="C235" s="10" t="s">
        <v>17</v>
      </c>
      <c r="D235" s="16">
        <v>43179.370833333334</v>
      </c>
      <c r="E235" s="16">
        <v>43180.395833333336</v>
      </c>
      <c r="G235" s="16">
        <v>43189.029861111114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1100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3894271</v>
      </c>
      <c r="B236" s="10" t="s">
        <v>16</v>
      </c>
      <c r="C236" s="10" t="s">
        <v>17</v>
      </c>
      <c r="D236" s="16">
        <v>43179.370833333334</v>
      </c>
      <c r="E236" s="16">
        <v>43180.395833333336</v>
      </c>
      <c r="G236" s="16">
        <v>43189.029861111114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78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3894271</v>
      </c>
      <c r="B237" s="10" t="s">
        <v>16</v>
      </c>
      <c r="C237" s="10" t="s">
        <v>17</v>
      </c>
      <c r="D237" s="16">
        <v>43179.370833333334</v>
      </c>
      <c r="E237" s="16">
        <v>43180.395833333336</v>
      </c>
      <c r="G237" s="16">
        <v>43189.029861111114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350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3894271</v>
      </c>
      <c r="B238" s="10" t="s">
        <v>16</v>
      </c>
      <c r="C238" s="10" t="s">
        <v>17</v>
      </c>
      <c r="D238" s="16">
        <v>43179.370833333334</v>
      </c>
      <c r="E238" s="16">
        <v>43180.395833333336</v>
      </c>
      <c r="G238" s="16">
        <v>43189.029861111114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80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3894271</v>
      </c>
      <c r="B239" s="10" t="s">
        <v>16</v>
      </c>
      <c r="C239" s="10" t="s">
        <v>17</v>
      </c>
      <c r="D239" s="16">
        <v>43179.370833333334</v>
      </c>
      <c r="E239" s="16">
        <v>43180.395833333336</v>
      </c>
      <c r="G239" s="16">
        <v>43189.029861111114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25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3894271</v>
      </c>
      <c r="B240" s="10" t="s">
        <v>16</v>
      </c>
      <c r="C240" s="10" t="s">
        <v>17</v>
      </c>
      <c r="D240" s="16">
        <v>43179.370833333334</v>
      </c>
      <c r="E240" s="16">
        <v>43180.395833333336</v>
      </c>
      <c r="G240" s="16">
        <v>43189.029861111114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26</v>
      </c>
      <c r="M240" s="10">
        <v>10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3894271</v>
      </c>
      <c r="B241" s="10" t="s">
        <v>16</v>
      </c>
      <c r="C241" s="10" t="s">
        <v>17</v>
      </c>
      <c r="D241" s="16">
        <v>43179.370833333334</v>
      </c>
      <c r="E241" s="16">
        <v>43180.395833333336</v>
      </c>
      <c r="G241" s="16">
        <v>43189.029861111114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3894271</v>
      </c>
      <c r="B242" s="10" t="s">
        <v>16</v>
      </c>
      <c r="C242" s="10" t="s">
        <v>17</v>
      </c>
      <c r="D242" s="16">
        <v>43179.370833333334</v>
      </c>
      <c r="E242" s="16">
        <v>43180.395833333336</v>
      </c>
      <c r="G242" s="16">
        <v>43189.029861111114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3894271</v>
      </c>
      <c r="B243" s="10" t="s">
        <v>16</v>
      </c>
      <c r="C243" s="10" t="s">
        <v>17</v>
      </c>
      <c r="D243" s="16">
        <v>43179.370833333334</v>
      </c>
      <c r="E243" s="16">
        <v>43180.395833333336</v>
      </c>
      <c r="G243" s="16">
        <v>43189.029861111114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26</v>
      </c>
      <c r="M243" s="10">
        <v>5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3894271</v>
      </c>
      <c r="B244" s="10" t="s">
        <v>16</v>
      </c>
      <c r="C244" s="10" t="s">
        <v>17</v>
      </c>
      <c r="D244" s="16">
        <v>43179.370833333334</v>
      </c>
      <c r="E244" s="16">
        <v>43180.395833333336</v>
      </c>
      <c r="G244" s="16">
        <v>43189.029861111114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3894271</v>
      </c>
      <c r="B245" s="10" t="s">
        <v>16</v>
      </c>
      <c r="C245" s="10" t="s">
        <v>17</v>
      </c>
      <c r="D245" s="16">
        <v>43179.370833333334</v>
      </c>
      <c r="E245" s="16">
        <v>43180.395833333336</v>
      </c>
      <c r="G245" s="16">
        <v>43189.029861111114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3894271</v>
      </c>
      <c r="B246" s="10" t="s">
        <v>16</v>
      </c>
      <c r="C246" s="10" t="s">
        <v>17</v>
      </c>
      <c r="D246" s="16">
        <v>43179.370833333334</v>
      </c>
      <c r="E246" s="16">
        <v>43180.395833333336</v>
      </c>
      <c r="G246" s="16">
        <v>43189.029861111114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3894271</v>
      </c>
      <c r="B247" s="10" t="s">
        <v>16</v>
      </c>
      <c r="C247" s="10" t="s">
        <v>17</v>
      </c>
      <c r="D247" s="16">
        <v>43179.370833333334</v>
      </c>
      <c r="E247" s="16">
        <v>43180.395833333336</v>
      </c>
      <c r="G247" s="16">
        <v>43189.029861111114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96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3894271</v>
      </c>
      <c r="B248" s="10" t="s">
        <v>16</v>
      </c>
      <c r="C248" s="10" t="s">
        <v>17</v>
      </c>
      <c r="D248" s="16">
        <v>43179.370833333334</v>
      </c>
      <c r="E248" s="16">
        <v>43180.395833333336</v>
      </c>
      <c r="G248" s="16">
        <v>43189.029861111114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1700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3894271</v>
      </c>
      <c r="B249" s="10" t="s">
        <v>16</v>
      </c>
      <c r="C249" s="10" t="s">
        <v>17</v>
      </c>
      <c r="D249" s="16">
        <v>43179.370833333334</v>
      </c>
      <c r="E249" s="16">
        <v>43180.395833333336</v>
      </c>
      <c r="G249" s="16">
        <v>43189.029861111114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160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3894271</v>
      </c>
      <c r="B250" s="10" t="s">
        <v>16</v>
      </c>
      <c r="C250" s="10" t="s">
        <v>17</v>
      </c>
      <c r="D250" s="16">
        <v>43179.370833333334</v>
      </c>
      <c r="E250" s="16">
        <v>43180.395833333336</v>
      </c>
      <c r="G250" s="16">
        <v>43189.029861111114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890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3894271</v>
      </c>
      <c r="B251" s="10" t="s">
        <v>16</v>
      </c>
      <c r="C251" s="10" t="s">
        <v>17</v>
      </c>
      <c r="D251" s="16">
        <v>43179.370833333334</v>
      </c>
      <c r="E251" s="16">
        <v>43180.395833333336</v>
      </c>
      <c r="G251" s="16">
        <v>43189.029861111114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3894271</v>
      </c>
      <c r="B252" s="10" t="s">
        <v>16</v>
      </c>
      <c r="C252" s="10" t="s">
        <v>17</v>
      </c>
      <c r="D252" s="16">
        <v>43179.370833333334</v>
      </c>
      <c r="E252" s="16">
        <v>43180.395833333336</v>
      </c>
      <c r="G252" s="16">
        <v>43189.029861111114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3894271</v>
      </c>
      <c r="B253" s="10" t="s">
        <v>16</v>
      </c>
      <c r="C253" s="10" t="s">
        <v>17</v>
      </c>
      <c r="D253" s="16">
        <v>43179.370833333334</v>
      </c>
      <c r="E253" s="16">
        <v>43180.395833333336</v>
      </c>
      <c r="G253" s="16">
        <v>43189.029861111114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3894271</v>
      </c>
      <c r="B254" s="10" t="s">
        <v>16</v>
      </c>
      <c r="C254" s="10" t="s">
        <v>17</v>
      </c>
      <c r="D254" s="16">
        <v>43179.370833333334</v>
      </c>
      <c r="E254" s="16">
        <v>43180.395833333336</v>
      </c>
      <c r="G254" s="16">
        <v>43189.029861111114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26</v>
      </c>
      <c r="M254" s="10">
        <v>5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3894271</v>
      </c>
      <c r="B255" s="10" t="s">
        <v>16</v>
      </c>
      <c r="C255" s="10" t="s">
        <v>17</v>
      </c>
      <c r="D255" s="16">
        <v>43179.370833333334</v>
      </c>
      <c r="E255" s="16">
        <v>43180.395833333336</v>
      </c>
      <c r="G255" s="16">
        <v>43189.029861111114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26</v>
      </c>
      <c r="M255" s="10">
        <v>5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3894271</v>
      </c>
      <c r="B256" s="10" t="s">
        <v>16</v>
      </c>
      <c r="C256" s="10" t="s">
        <v>17</v>
      </c>
      <c r="D256" s="16">
        <v>43179.370833333334</v>
      </c>
      <c r="E256" s="16">
        <v>43180.395833333336</v>
      </c>
      <c r="G256" s="16">
        <v>43189.029861111114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450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3894271</v>
      </c>
      <c r="B257" s="10" t="s">
        <v>16</v>
      </c>
      <c r="C257" s="10" t="s">
        <v>17</v>
      </c>
      <c r="D257" s="16">
        <v>43179.370833333334</v>
      </c>
      <c r="E257" s="16">
        <v>43180.395833333336</v>
      </c>
      <c r="G257" s="16">
        <v>43189.029861111114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3894271</v>
      </c>
      <c r="B258" s="10" t="s">
        <v>16</v>
      </c>
      <c r="C258" s="10" t="s">
        <v>17</v>
      </c>
      <c r="D258" s="16">
        <v>43179.370833333334</v>
      </c>
      <c r="E258" s="16">
        <v>43180.395833333336</v>
      </c>
      <c r="G258" s="16">
        <v>43189.029861111114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3894271</v>
      </c>
      <c r="B259" s="10" t="s">
        <v>16</v>
      </c>
      <c r="C259" s="10" t="s">
        <v>17</v>
      </c>
      <c r="D259" s="16">
        <v>43179.370833333334</v>
      </c>
      <c r="E259" s="16">
        <v>43180.395833333336</v>
      </c>
      <c r="G259" s="16">
        <v>43189.029861111114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740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3894271</v>
      </c>
      <c r="B260" s="10" t="s">
        <v>16</v>
      </c>
      <c r="C260" s="10" t="s">
        <v>17</v>
      </c>
      <c r="D260" s="16">
        <v>43179.370833333334</v>
      </c>
      <c r="E260" s="16">
        <v>43180.395833333336</v>
      </c>
      <c r="G260" s="16">
        <v>43189.029861111114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22</v>
      </c>
      <c r="M260" s="10">
        <v>800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3894271</v>
      </c>
      <c r="B261" s="10" t="s">
        <v>16</v>
      </c>
      <c r="C261" s="10" t="s">
        <v>17</v>
      </c>
      <c r="D261" s="16">
        <v>43179.370833333334</v>
      </c>
      <c r="E261" s="16">
        <v>43180.395833333336</v>
      </c>
      <c r="G261" s="16">
        <v>43189.029861111114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95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3894271</v>
      </c>
      <c r="B262" s="10" t="s">
        <v>16</v>
      </c>
      <c r="C262" s="10" t="s">
        <v>17</v>
      </c>
      <c r="D262" s="16">
        <v>43179.370833333334</v>
      </c>
      <c r="E262" s="16">
        <v>43180.395833333336</v>
      </c>
      <c r="G262" s="16">
        <v>43189.029861111114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3894271</v>
      </c>
      <c r="B263" s="10" t="s">
        <v>16</v>
      </c>
      <c r="C263" s="10" t="s">
        <v>17</v>
      </c>
      <c r="D263" s="16">
        <v>43179.370833333334</v>
      </c>
      <c r="E263" s="16">
        <v>43180.395833333336</v>
      </c>
      <c r="G263" s="16">
        <v>43189.029861111114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3894271</v>
      </c>
      <c r="B264" s="10" t="s">
        <v>16</v>
      </c>
      <c r="C264" s="10" t="s">
        <v>17</v>
      </c>
      <c r="D264" s="16">
        <v>43179.370833333334</v>
      </c>
      <c r="E264" s="16">
        <v>43180.395833333336</v>
      </c>
      <c r="G264" s="16">
        <v>43189.029861111114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3894271</v>
      </c>
      <c r="B265" s="10" t="s">
        <v>16</v>
      </c>
      <c r="C265" s="10" t="s">
        <v>17</v>
      </c>
      <c r="D265" s="16">
        <v>43179.370833333334</v>
      </c>
      <c r="E265" s="16">
        <v>43180.395833333336</v>
      </c>
      <c r="G265" s="16">
        <v>43189.029861111114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250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3894271</v>
      </c>
      <c r="B266" s="10" t="s">
        <v>16</v>
      </c>
      <c r="C266" s="10" t="s">
        <v>17</v>
      </c>
      <c r="D266" s="16">
        <v>43179.370833333334</v>
      </c>
      <c r="E266" s="16">
        <v>43180.395833333336</v>
      </c>
      <c r="G266" s="16">
        <v>43189.029861111114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87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3894271</v>
      </c>
      <c r="B267" s="10" t="s">
        <v>16</v>
      </c>
      <c r="C267" s="10" t="s">
        <v>17</v>
      </c>
      <c r="D267" s="16">
        <v>43179.370833333334</v>
      </c>
      <c r="E267" s="16">
        <v>43180.395833333336</v>
      </c>
      <c r="G267" s="16">
        <v>43189.029861111114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12000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3894271</v>
      </c>
      <c r="B268" s="10" t="s">
        <v>16</v>
      </c>
      <c r="C268" s="10" t="s">
        <v>17</v>
      </c>
      <c r="D268" s="16">
        <v>43179.370833333334</v>
      </c>
      <c r="E268" s="16">
        <v>43180.395833333336</v>
      </c>
      <c r="G268" s="16">
        <v>43189.029861111114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3894271</v>
      </c>
      <c r="B269" s="10" t="s">
        <v>16</v>
      </c>
      <c r="C269" s="10" t="s">
        <v>17</v>
      </c>
      <c r="D269" s="16">
        <v>43179.370833333334</v>
      </c>
      <c r="E269" s="16">
        <v>43180.395833333336</v>
      </c>
      <c r="G269" s="16">
        <v>43189.029861111114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22</v>
      </c>
      <c r="M269" s="10">
        <v>1100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3894271</v>
      </c>
      <c r="B270" s="10" t="s">
        <v>16</v>
      </c>
      <c r="C270" s="10" t="s">
        <v>17</v>
      </c>
      <c r="D270" s="16">
        <v>43179.370833333334</v>
      </c>
      <c r="E270" s="16">
        <v>43180.395833333336</v>
      </c>
      <c r="G270" s="16">
        <v>43189.029861111114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3894271</v>
      </c>
      <c r="B271" s="10" t="s">
        <v>16</v>
      </c>
      <c r="C271" s="10" t="s">
        <v>17</v>
      </c>
      <c r="D271" s="16">
        <v>43179.370833333334</v>
      </c>
      <c r="E271" s="16">
        <v>43180.395833333336</v>
      </c>
      <c r="G271" s="16">
        <v>43189.029861111114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22</v>
      </c>
      <c r="M271" s="10">
        <v>8.6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3894271</v>
      </c>
      <c r="B272" s="10" t="s">
        <v>16</v>
      </c>
      <c r="C272" s="10" t="s">
        <v>17</v>
      </c>
      <c r="D272" s="16">
        <v>43179.370833333334</v>
      </c>
      <c r="E272" s="16">
        <v>43180.395833333336</v>
      </c>
      <c r="G272" s="16">
        <v>43189.029861111114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1000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3894271</v>
      </c>
      <c r="B273" s="10" t="s">
        <v>16</v>
      </c>
      <c r="C273" s="10" t="s">
        <v>17</v>
      </c>
      <c r="D273" s="16">
        <v>43179.370833333334</v>
      </c>
      <c r="E273" s="16">
        <v>43180.395833333336</v>
      </c>
      <c r="G273" s="16">
        <v>43189.029861111114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3894271</v>
      </c>
      <c r="B274" s="10" t="s">
        <v>16</v>
      </c>
      <c r="C274" s="10" t="s">
        <v>17</v>
      </c>
      <c r="D274" s="16">
        <v>43179.370833333334</v>
      </c>
      <c r="E274" s="16">
        <v>43180.395833333336</v>
      </c>
      <c r="G274" s="16">
        <v>43189.029861111114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3894271</v>
      </c>
      <c r="B275" s="10" t="s">
        <v>16</v>
      </c>
      <c r="C275" s="10" t="s">
        <v>17</v>
      </c>
      <c r="D275" s="16">
        <v>43179.370833333334</v>
      </c>
      <c r="E275" s="16">
        <v>43180.395833333336</v>
      </c>
      <c r="G275" s="16">
        <v>43189.029861111114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55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3894271</v>
      </c>
      <c r="B276" s="10" t="s">
        <v>16</v>
      </c>
      <c r="C276" s="10" t="s">
        <v>17</v>
      </c>
      <c r="D276" s="16">
        <v>43179.370833333334</v>
      </c>
      <c r="E276" s="16">
        <v>43180.395833333336</v>
      </c>
      <c r="G276" s="16">
        <v>43189.029861111114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52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3894271</v>
      </c>
      <c r="B277" s="10" t="s">
        <v>16</v>
      </c>
      <c r="C277" s="10" t="s">
        <v>17</v>
      </c>
      <c r="D277" s="16">
        <v>43179.370833333334</v>
      </c>
      <c r="E277" s="16">
        <v>43180.395833333336</v>
      </c>
      <c r="G277" s="16">
        <v>43189.029861111114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3894271</v>
      </c>
      <c r="B278" s="10" t="s">
        <v>16</v>
      </c>
      <c r="C278" s="10" t="s">
        <v>17</v>
      </c>
      <c r="D278" s="16">
        <v>43179.370833333334</v>
      </c>
      <c r="E278" s="16">
        <v>43180.395833333336</v>
      </c>
      <c r="G278" s="16">
        <v>43189.029861111114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3894271</v>
      </c>
      <c r="B279" s="10" t="s">
        <v>16</v>
      </c>
      <c r="C279" s="10" t="s">
        <v>17</v>
      </c>
      <c r="D279" s="16">
        <v>43179.370833333334</v>
      </c>
      <c r="E279" s="16">
        <v>43180.395833333336</v>
      </c>
      <c r="G279" s="16">
        <v>43189.029861111114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72000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3894271</v>
      </c>
      <c r="B280" s="10" t="s">
        <v>16</v>
      </c>
      <c r="C280" s="10" t="s">
        <v>17</v>
      </c>
      <c r="D280" s="16">
        <v>43179.370833333334</v>
      </c>
      <c r="E280" s="16">
        <v>43180.395833333336</v>
      </c>
      <c r="G280" s="16">
        <v>43189.029861111114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3894271</v>
      </c>
      <c r="B281" s="10" t="s">
        <v>16</v>
      </c>
      <c r="C281" s="10" t="s">
        <v>17</v>
      </c>
      <c r="D281" s="16">
        <v>43179.370833333334</v>
      </c>
      <c r="E281" s="16">
        <v>43180.395833333336</v>
      </c>
      <c r="G281" s="16">
        <v>43189.029861111114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3894271</v>
      </c>
      <c r="B282" s="10" t="s">
        <v>16</v>
      </c>
      <c r="C282" s="10" t="s">
        <v>17</v>
      </c>
      <c r="D282" s="16">
        <v>43179.370833333334</v>
      </c>
      <c r="E282" s="16">
        <v>43180.395833333336</v>
      </c>
      <c r="G282" s="16">
        <v>43189.029861111114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3894271</v>
      </c>
      <c r="B283" s="10" t="s">
        <v>16</v>
      </c>
      <c r="C283" s="10" t="s">
        <v>17</v>
      </c>
      <c r="D283" s="16">
        <v>43179.370833333334</v>
      </c>
      <c r="E283" s="16">
        <v>43180.395833333336</v>
      </c>
      <c r="G283" s="16">
        <v>43189.029861111114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3894271</v>
      </c>
      <c r="B284" s="10" t="s">
        <v>16</v>
      </c>
      <c r="C284" s="10" t="s">
        <v>17</v>
      </c>
      <c r="D284" s="16">
        <v>43179.370833333334</v>
      </c>
      <c r="E284" s="16">
        <v>43180.395833333336</v>
      </c>
      <c r="G284" s="16">
        <v>43189.029861111114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3894271</v>
      </c>
      <c r="B285" s="10" t="s">
        <v>16</v>
      </c>
      <c r="C285" s="10" t="s">
        <v>17</v>
      </c>
      <c r="D285" s="16">
        <v>43179.370833333334</v>
      </c>
      <c r="E285" s="16">
        <v>43180.395833333336</v>
      </c>
      <c r="G285" s="16">
        <v>43189.029861111114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3894271</v>
      </c>
      <c r="B286" s="10" t="s">
        <v>16</v>
      </c>
      <c r="C286" s="10" t="s">
        <v>17</v>
      </c>
      <c r="D286" s="16">
        <v>43179.370833333334</v>
      </c>
      <c r="E286" s="16">
        <v>43180.395833333336</v>
      </c>
      <c r="G286" s="16">
        <v>43189.029861111114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1200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3894271</v>
      </c>
      <c r="B287" s="10" t="s">
        <v>16</v>
      </c>
      <c r="C287" s="10" t="s">
        <v>17</v>
      </c>
      <c r="D287" s="16">
        <v>43179.370833333334</v>
      </c>
      <c r="E287" s="16">
        <v>43180.395833333336</v>
      </c>
      <c r="G287" s="16">
        <v>43189.029861111114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3894271</v>
      </c>
      <c r="B288" s="10" t="s">
        <v>16</v>
      </c>
      <c r="C288" s="10" t="s">
        <v>17</v>
      </c>
      <c r="D288" s="16">
        <v>43179.370833333334</v>
      </c>
      <c r="E288" s="16">
        <v>43180.395833333336</v>
      </c>
      <c r="G288" s="16">
        <v>43189.029861111114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3894271</v>
      </c>
      <c r="B289" s="10" t="s">
        <v>16</v>
      </c>
      <c r="C289" s="10" t="s">
        <v>17</v>
      </c>
      <c r="D289" s="16">
        <v>43179.370833333334</v>
      </c>
      <c r="E289" s="16">
        <v>43180.395833333336</v>
      </c>
      <c r="G289" s="16">
        <v>43189.029861111114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3894271</v>
      </c>
      <c r="B290" s="10" t="s">
        <v>16</v>
      </c>
      <c r="C290" s="10" t="s">
        <v>17</v>
      </c>
      <c r="D290" s="16">
        <v>43179.370833333334</v>
      </c>
      <c r="E290" s="16">
        <v>43180.395833333336</v>
      </c>
      <c r="G290" s="16">
        <v>43189.029861111114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51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3894271</v>
      </c>
      <c r="B291" s="10" t="s">
        <v>16</v>
      </c>
      <c r="C291" s="10" t="s">
        <v>17</v>
      </c>
      <c r="D291" s="16">
        <v>43179.370833333334</v>
      </c>
      <c r="E291" s="16">
        <v>43180.395833333336</v>
      </c>
      <c r="G291" s="16">
        <v>43189.029861111114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210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3894271</v>
      </c>
      <c r="B292" s="10" t="s">
        <v>16</v>
      </c>
      <c r="C292" s="10" t="s">
        <v>17</v>
      </c>
      <c r="D292" s="16">
        <v>43179.370833333334</v>
      </c>
      <c r="E292" s="16">
        <v>43180.395833333336</v>
      </c>
      <c r="G292" s="16">
        <v>43189.029861111114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22</v>
      </c>
      <c r="M292" s="10">
        <v>22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3894271</v>
      </c>
      <c r="B293" s="10" t="s">
        <v>16</v>
      </c>
      <c r="C293" s="10" t="s">
        <v>17</v>
      </c>
      <c r="D293" s="16">
        <v>43179.370833333334</v>
      </c>
      <c r="E293" s="16">
        <v>43180.395833333336</v>
      </c>
      <c r="G293" s="16">
        <v>43189.029861111114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3894271</v>
      </c>
      <c r="B294" s="10" t="s">
        <v>16</v>
      </c>
      <c r="C294" s="10" t="s">
        <v>17</v>
      </c>
      <c r="D294" s="16">
        <v>43179.370833333334</v>
      </c>
      <c r="E294" s="16">
        <v>43180.395833333336</v>
      </c>
      <c r="G294" s="16">
        <v>43189.029861111114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790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3894271</v>
      </c>
      <c r="B295" s="10" t="s">
        <v>16</v>
      </c>
      <c r="C295" s="10" t="s">
        <v>17</v>
      </c>
      <c r="D295" s="16">
        <v>43179.370833333334</v>
      </c>
      <c r="E295" s="16">
        <v>43180.395833333336</v>
      </c>
      <c r="G295" s="16">
        <v>43189.029861111114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920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3894271</v>
      </c>
      <c r="B296" s="10" t="s">
        <v>16</v>
      </c>
      <c r="C296" s="10" t="s">
        <v>17</v>
      </c>
      <c r="D296" s="16">
        <v>43179.370833333334</v>
      </c>
      <c r="E296" s="16">
        <v>43180.395833333336</v>
      </c>
      <c r="G296" s="16">
        <v>43189.029861111114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430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3894271</v>
      </c>
      <c r="B297" s="10" t="s">
        <v>16</v>
      </c>
      <c r="C297" s="10" t="s">
        <v>17</v>
      </c>
      <c r="D297" s="16">
        <v>43179.370833333334</v>
      </c>
      <c r="E297" s="16">
        <v>43180.395833333336</v>
      </c>
      <c r="G297" s="16">
        <v>43189.029861111114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830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3894271</v>
      </c>
      <c r="B298" s="10" t="s">
        <v>16</v>
      </c>
      <c r="C298" s="10" t="s">
        <v>17</v>
      </c>
      <c r="D298" s="16">
        <v>43179.370833333334</v>
      </c>
      <c r="E298" s="16">
        <v>43180.395833333336</v>
      </c>
      <c r="G298" s="16">
        <v>43189.029861111114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39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3894272</v>
      </c>
      <c r="B299" s="10" t="s">
        <v>223</v>
      </c>
      <c r="C299" s="10" t="s">
        <v>224</v>
      </c>
      <c r="D299" s="16">
        <v>43179.365277777775</v>
      </c>
      <c r="E299" s="16">
        <v>43180.395833333336</v>
      </c>
      <c r="G299" s="16">
        <v>43188.888194444444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3894272</v>
      </c>
      <c r="B300" s="10" t="s">
        <v>223</v>
      </c>
      <c r="C300" s="10" t="s">
        <v>224</v>
      </c>
      <c r="D300" s="16">
        <v>43179.365277777775</v>
      </c>
      <c r="E300" s="16">
        <v>43180.395833333336</v>
      </c>
      <c r="G300" s="16">
        <v>43188.888194444444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22</v>
      </c>
      <c r="M300" s="10">
        <v>7.3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3894272</v>
      </c>
      <c r="B301" s="10" t="s">
        <v>223</v>
      </c>
      <c r="C301" s="10" t="s">
        <v>224</v>
      </c>
      <c r="D301" s="16">
        <v>43179.365277777775</v>
      </c>
      <c r="E301" s="16">
        <v>43180.395833333336</v>
      </c>
      <c r="G301" s="16">
        <v>43188.888194444444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3894272</v>
      </c>
      <c r="B302" s="10" t="s">
        <v>223</v>
      </c>
      <c r="C302" s="10" t="s">
        <v>224</v>
      </c>
      <c r="D302" s="16">
        <v>43179.365277777775</v>
      </c>
      <c r="E302" s="16">
        <v>43180.395833333336</v>
      </c>
      <c r="G302" s="16">
        <v>43188.888194444444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3894272</v>
      </c>
      <c r="B303" s="10" t="s">
        <v>223</v>
      </c>
      <c r="C303" s="10" t="s">
        <v>224</v>
      </c>
      <c r="D303" s="16">
        <v>43179.365277777775</v>
      </c>
      <c r="E303" s="16">
        <v>43180.395833333336</v>
      </c>
      <c r="G303" s="16">
        <v>43188.888194444444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3894272</v>
      </c>
      <c r="B304" s="10" t="s">
        <v>223</v>
      </c>
      <c r="C304" s="10" t="s">
        <v>224</v>
      </c>
      <c r="D304" s="16">
        <v>43179.365277777775</v>
      </c>
      <c r="E304" s="16">
        <v>43180.395833333336</v>
      </c>
      <c r="G304" s="16">
        <v>43188.888194444444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3894272</v>
      </c>
      <c r="B305" s="10" t="s">
        <v>223</v>
      </c>
      <c r="C305" s="10" t="s">
        <v>224</v>
      </c>
      <c r="D305" s="16">
        <v>43179.365277777775</v>
      </c>
      <c r="E305" s="16">
        <v>43180.395833333336</v>
      </c>
      <c r="G305" s="16">
        <v>43188.888194444444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3894272</v>
      </c>
      <c r="B306" s="10" t="s">
        <v>223</v>
      </c>
      <c r="C306" s="10" t="s">
        <v>224</v>
      </c>
      <c r="D306" s="16">
        <v>43179.365277777775</v>
      </c>
      <c r="E306" s="16">
        <v>43180.395833333336</v>
      </c>
      <c r="G306" s="16">
        <v>43188.888194444444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3894272</v>
      </c>
      <c r="B307" s="10" t="s">
        <v>223</v>
      </c>
      <c r="C307" s="10" t="s">
        <v>224</v>
      </c>
      <c r="D307" s="16">
        <v>43179.365277777775</v>
      </c>
      <c r="E307" s="16">
        <v>43180.395833333336</v>
      </c>
      <c r="G307" s="16">
        <v>43188.888194444444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3894272</v>
      </c>
      <c r="B308" s="10" t="s">
        <v>223</v>
      </c>
      <c r="C308" s="10" t="s">
        <v>224</v>
      </c>
      <c r="D308" s="16">
        <v>43179.365277777775</v>
      </c>
      <c r="E308" s="16">
        <v>43180.395833333336</v>
      </c>
      <c r="G308" s="16">
        <v>43188.888194444444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3894272</v>
      </c>
      <c r="B309" s="10" t="s">
        <v>223</v>
      </c>
      <c r="C309" s="10" t="s">
        <v>224</v>
      </c>
      <c r="D309" s="16">
        <v>43179.365277777775</v>
      </c>
      <c r="E309" s="16">
        <v>43180.395833333336</v>
      </c>
      <c r="G309" s="16">
        <v>43188.888194444444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3894272</v>
      </c>
      <c r="B310" s="10" t="s">
        <v>223</v>
      </c>
      <c r="C310" s="10" t="s">
        <v>224</v>
      </c>
      <c r="D310" s="16">
        <v>43179.365277777775</v>
      </c>
      <c r="E310" s="16">
        <v>43180.395833333336</v>
      </c>
      <c r="G310" s="16">
        <v>43188.888194444444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3894272</v>
      </c>
      <c r="B311" s="10" t="s">
        <v>223</v>
      </c>
      <c r="C311" s="10" t="s">
        <v>224</v>
      </c>
      <c r="D311" s="16">
        <v>43179.365277777775</v>
      </c>
      <c r="E311" s="16">
        <v>43180.395833333336</v>
      </c>
      <c r="G311" s="16">
        <v>43188.888194444444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3894272</v>
      </c>
      <c r="B312" s="10" t="s">
        <v>223</v>
      </c>
      <c r="C312" s="10" t="s">
        <v>224</v>
      </c>
      <c r="D312" s="16">
        <v>43179.365277777775</v>
      </c>
      <c r="E312" s="16">
        <v>43180.395833333336</v>
      </c>
      <c r="G312" s="16">
        <v>43188.888194444444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3894272</v>
      </c>
      <c r="B313" s="10" t="s">
        <v>223</v>
      </c>
      <c r="C313" s="10" t="s">
        <v>224</v>
      </c>
      <c r="D313" s="16">
        <v>43179.365277777775</v>
      </c>
      <c r="E313" s="16">
        <v>43180.395833333336</v>
      </c>
      <c r="G313" s="16">
        <v>43188.888194444444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3894272</v>
      </c>
      <c r="B314" s="10" t="s">
        <v>223</v>
      </c>
      <c r="C314" s="10" t="s">
        <v>224</v>
      </c>
      <c r="D314" s="16">
        <v>43179.365277777775</v>
      </c>
      <c r="E314" s="16">
        <v>43180.395833333336</v>
      </c>
      <c r="G314" s="16">
        <v>43188.888194444444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3894272</v>
      </c>
      <c r="B315" s="10" t="s">
        <v>223</v>
      </c>
      <c r="C315" s="10" t="s">
        <v>224</v>
      </c>
      <c r="D315" s="16">
        <v>43179.365277777775</v>
      </c>
      <c r="E315" s="16">
        <v>43180.395833333336</v>
      </c>
      <c r="G315" s="16">
        <v>43188.888194444444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3894272</v>
      </c>
      <c r="B316" s="10" t="s">
        <v>223</v>
      </c>
      <c r="C316" s="10" t="s">
        <v>224</v>
      </c>
      <c r="D316" s="16">
        <v>43179.365277777775</v>
      </c>
      <c r="E316" s="16">
        <v>43180.395833333336</v>
      </c>
      <c r="G316" s="16">
        <v>43188.888194444444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3894272</v>
      </c>
      <c r="B317" s="10" t="s">
        <v>223</v>
      </c>
      <c r="C317" s="10" t="s">
        <v>224</v>
      </c>
      <c r="D317" s="16">
        <v>43179.365277777775</v>
      </c>
      <c r="E317" s="16">
        <v>43180.395833333336</v>
      </c>
      <c r="G317" s="16">
        <v>43188.888194444444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3894272</v>
      </c>
      <c r="B318" s="10" t="s">
        <v>223</v>
      </c>
      <c r="C318" s="10" t="s">
        <v>224</v>
      </c>
      <c r="D318" s="16">
        <v>43179.365277777775</v>
      </c>
      <c r="E318" s="16">
        <v>43180.395833333336</v>
      </c>
      <c r="G318" s="16">
        <v>43188.888194444444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3894272</v>
      </c>
      <c r="B319" s="10" t="s">
        <v>223</v>
      </c>
      <c r="C319" s="10" t="s">
        <v>224</v>
      </c>
      <c r="D319" s="16">
        <v>43179.365277777775</v>
      </c>
      <c r="E319" s="16">
        <v>43180.395833333336</v>
      </c>
      <c r="G319" s="16">
        <v>43188.888194444444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3894272</v>
      </c>
      <c r="B320" s="10" t="s">
        <v>223</v>
      </c>
      <c r="C320" s="10" t="s">
        <v>224</v>
      </c>
      <c r="D320" s="16">
        <v>43179.365277777775</v>
      </c>
      <c r="E320" s="16">
        <v>43180.395833333336</v>
      </c>
      <c r="G320" s="16">
        <v>43188.888194444444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3894272</v>
      </c>
      <c r="B321" s="10" t="s">
        <v>223</v>
      </c>
      <c r="C321" s="10" t="s">
        <v>224</v>
      </c>
      <c r="D321" s="16">
        <v>43179.365277777775</v>
      </c>
      <c r="E321" s="16">
        <v>43180.395833333336</v>
      </c>
      <c r="G321" s="16">
        <v>43188.888194444444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3894272</v>
      </c>
      <c r="B322" s="10" t="s">
        <v>223</v>
      </c>
      <c r="C322" s="10" t="s">
        <v>224</v>
      </c>
      <c r="D322" s="16">
        <v>43179.365277777775</v>
      </c>
      <c r="E322" s="16">
        <v>43180.395833333336</v>
      </c>
      <c r="G322" s="16">
        <v>43188.888194444444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3894272</v>
      </c>
      <c r="B323" s="10" t="s">
        <v>223</v>
      </c>
      <c r="C323" s="10" t="s">
        <v>224</v>
      </c>
      <c r="D323" s="16">
        <v>43179.365277777775</v>
      </c>
      <c r="E323" s="16">
        <v>43180.395833333336</v>
      </c>
      <c r="G323" s="16">
        <v>43188.888194444444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3894272</v>
      </c>
      <c r="B324" s="10" t="s">
        <v>223</v>
      </c>
      <c r="C324" s="10" t="s">
        <v>224</v>
      </c>
      <c r="D324" s="16">
        <v>43179.365277777775</v>
      </c>
      <c r="E324" s="16">
        <v>43180.395833333336</v>
      </c>
      <c r="G324" s="16">
        <v>43188.888194444444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3894272</v>
      </c>
      <c r="B325" s="10" t="s">
        <v>223</v>
      </c>
      <c r="C325" s="10" t="s">
        <v>224</v>
      </c>
      <c r="D325" s="16">
        <v>43179.365277777775</v>
      </c>
      <c r="E325" s="16">
        <v>43180.395833333336</v>
      </c>
      <c r="G325" s="16">
        <v>43188.888194444444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3894272</v>
      </c>
      <c r="B326" s="10" t="s">
        <v>223</v>
      </c>
      <c r="C326" s="10" t="s">
        <v>224</v>
      </c>
      <c r="D326" s="16">
        <v>43179.365277777775</v>
      </c>
      <c r="E326" s="16">
        <v>43180.395833333336</v>
      </c>
      <c r="G326" s="16">
        <v>43188.888194444444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3894272</v>
      </c>
      <c r="B327" s="10" t="s">
        <v>223</v>
      </c>
      <c r="C327" s="10" t="s">
        <v>224</v>
      </c>
      <c r="D327" s="16">
        <v>43179.365277777775</v>
      </c>
      <c r="E327" s="16">
        <v>43180.395833333336</v>
      </c>
      <c r="G327" s="16">
        <v>43188.888194444444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3894272</v>
      </c>
      <c r="B328" s="10" t="s">
        <v>223</v>
      </c>
      <c r="C328" s="10" t="s">
        <v>224</v>
      </c>
      <c r="D328" s="16">
        <v>43179.365277777775</v>
      </c>
      <c r="E328" s="16">
        <v>43180.395833333336</v>
      </c>
      <c r="G328" s="16">
        <v>43188.888194444444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3894272</v>
      </c>
      <c r="B329" s="10" t="s">
        <v>223</v>
      </c>
      <c r="C329" s="10" t="s">
        <v>224</v>
      </c>
      <c r="D329" s="16">
        <v>43179.365277777775</v>
      </c>
      <c r="E329" s="16">
        <v>43180.395833333336</v>
      </c>
      <c r="G329" s="16">
        <v>43188.888194444444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3894272</v>
      </c>
      <c r="B330" s="10" t="s">
        <v>223</v>
      </c>
      <c r="C330" s="10" t="s">
        <v>224</v>
      </c>
      <c r="D330" s="16">
        <v>43179.365277777775</v>
      </c>
      <c r="E330" s="16">
        <v>43180.395833333336</v>
      </c>
      <c r="G330" s="16">
        <v>43188.888194444444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3894272</v>
      </c>
      <c r="B331" s="10" t="s">
        <v>223</v>
      </c>
      <c r="C331" s="10" t="s">
        <v>224</v>
      </c>
      <c r="D331" s="16">
        <v>43179.365277777775</v>
      </c>
      <c r="E331" s="16">
        <v>43180.395833333336</v>
      </c>
      <c r="G331" s="16">
        <v>43188.888194444444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3894272</v>
      </c>
      <c r="B332" s="10" t="s">
        <v>223</v>
      </c>
      <c r="C332" s="10" t="s">
        <v>224</v>
      </c>
      <c r="D332" s="16">
        <v>43179.365277777775</v>
      </c>
      <c r="E332" s="16">
        <v>43180.395833333336</v>
      </c>
      <c r="G332" s="16">
        <v>43188.888194444444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3894272</v>
      </c>
      <c r="B333" s="10" t="s">
        <v>223</v>
      </c>
      <c r="C333" s="10" t="s">
        <v>224</v>
      </c>
      <c r="D333" s="16">
        <v>43179.365277777775</v>
      </c>
      <c r="E333" s="16">
        <v>43180.395833333336</v>
      </c>
      <c r="G333" s="16">
        <v>43188.888194444444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3894272</v>
      </c>
      <c r="B334" s="10" t="s">
        <v>223</v>
      </c>
      <c r="C334" s="10" t="s">
        <v>224</v>
      </c>
      <c r="D334" s="16">
        <v>43179.365277777775</v>
      </c>
      <c r="E334" s="16">
        <v>43180.395833333336</v>
      </c>
      <c r="G334" s="16">
        <v>43188.888194444444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3894272</v>
      </c>
      <c r="B335" s="10" t="s">
        <v>223</v>
      </c>
      <c r="C335" s="10" t="s">
        <v>224</v>
      </c>
      <c r="D335" s="16">
        <v>43179.365277777775</v>
      </c>
      <c r="E335" s="16">
        <v>43180.395833333336</v>
      </c>
      <c r="G335" s="16">
        <v>43188.888194444444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22</v>
      </c>
      <c r="M335" s="10">
        <v>57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3894272</v>
      </c>
      <c r="B336" s="10" t="s">
        <v>223</v>
      </c>
      <c r="C336" s="10" t="s">
        <v>224</v>
      </c>
      <c r="D336" s="16">
        <v>43179.365277777775</v>
      </c>
      <c r="E336" s="16">
        <v>43180.395833333336</v>
      </c>
      <c r="G336" s="16">
        <v>43188.888194444444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3894272</v>
      </c>
      <c r="B337" s="10" t="s">
        <v>223</v>
      </c>
      <c r="C337" s="10" t="s">
        <v>224</v>
      </c>
      <c r="D337" s="16">
        <v>43179.365277777775</v>
      </c>
      <c r="E337" s="16">
        <v>43180.395833333336</v>
      </c>
      <c r="G337" s="16">
        <v>43188.888194444444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3894272</v>
      </c>
      <c r="B338" s="10" t="s">
        <v>223</v>
      </c>
      <c r="C338" s="10" t="s">
        <v>224</v>
      </c>
      <c r="D338" s="16">
        <v>43179.365277777775</v>
      </c>
      <c r="E338" s="16">
        <v>43180.395833333336</v>
      </c>
      <c r="G338" s="16">
        <v>43188.888194444444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3894272</v>
      </c>
      <c r="B339" s="10" t="s">
        <v>223</v>
      </c>
      <c r="C339" s="10" t="s">
        <v>224</v>
      </c>
      <c r="D339" s="16">
        <v>43179.365277777775</v>
      </c>
      <c r="E339" s="16">
        <v>43180.395833333336</v>
      </c>
      <c r="G339" s="16">
        <v>43188.888194444444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3894272</v>
      </c>
      <c r="B340" s="10" t="s">
        <v>223</v>
      </c>
      <c r="C340" s="10" t="s">
        <v>224</v>
      </c>
      <c r="D340" s="16">
        <v>43179.365277777775</v>
      </c>
      <c r="E340" s="16">
        <v>43180.395833333336</v>
      </c>
      <c r="G340" s="16">
        <v>43188.888194444444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3894272</v>
      </c>
      <c r="B341" s="10" t="s">
        <v>223</v>
      </c>
      <c r="C341" s="10" t="s">
        <v>224</v>
      </c>
      <c r="D341" s="16">
        <v>43179.365277777775</v>
      </c>
      <c r="E341" s="16">
        <v>43180.395833333336</v>
      </c>
      <c r="G341" s="16">
        <v>43188.888194444444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3894272</v>
      </c>
      <c r="B342" s="10" t="s">
        <v>223</v>
      </c>
      <c r="C342" s="10" t="s">
        <v>224</v>
      </c>
      <c r="D342" s="16">
        <v>43179.365277777775</v>
      </c>
      <c r="E342" s="16">
        <v>43180.395833333336</v>
      </c>
      <c r="G342" s="16">
        <v>43188.888194444444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3894272</v>
      </c>
      <c r="B343" s="10" t="s">
        <v>223</v>
      </c>
      <c r="C343" s="10" t="s">
        <v>224</v>
      </c>
      <c r="D343" s="16">
        <v>43179.365277777775</v>
      </c>
      <c r="E343" s="16">
        <v>43180.395833333336</v>
      </c>
      <c r="G343" s="16">
        <v>43188.888194444444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3894272</v>
      </c>
      <c r="B344" s="10" t="s">
        <v>223</v>
      </c>
      <c r="C344" s="10" t="s">
        <v>224</v>
      </c>
      <c r="D344" s="16">
        <v>43179.365277777775</v>
      </c>
      <c r="E344" s="16">
        <v>43180.395833333336</v>
      </c>
      <c r="G344" s="16">
        <v>43188.888194444444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3894272</v>
      </c>
      <c r="B345" s="10" t="s">
        <v>223</v>
      </c>
      <c r="C345" s="10" t="s">
        <v>224</v>
      </c>
      <c r="D345" s="16">
        <v>43179.365277777775</v>
      </c>
      <c r="E345" s="16">
        <v>43180.395833333336</v>
      </c>
      <c r="G345" s="16">
        <v>43188.888194444444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26</v>
      </c>
      <c r="M345" s="10">
        <v>5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3894272</v>
      </c>
      <c r="B346" s="10" t="s">
        <v>223</v>
      </c>
      <c r="C346" s="10" t="s">
        <v>224</v>
      </c>
      <c r="D346" s="16">
        <v>43179.365277777775</v>
      </c>
      <c r="E346" s="16">
        <v>43180.395833333336</v>
      </c>
      <c r="G346" s="16">
        <v>43188.888194444444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3894272</v>
      </c>
      <c r="B347" s="10" t="s">
        <v>223</v>
      </c>
      <c r="C347" s="10" t="s">
        <v>224</v>
      </c>
      <c r="D347" s="16">
        <v>43179.365277777775</v>
      </c>
      <c r="E347" s="16">
        <v>43180.395833333336</v>
      </c>
      <c r="G347" s="16">
        <v>43188.888194444444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3894272</v>
      </c>
      <c r="B348" s="10" t="s">
        <v>223</v>
      </c>
      <c r="C348" s="10" t="s">
        <v>224</v>
      </c>
      <c r="D348" s="16">
        <v>43179.365277777775</v>
      </c>
      <c r="E348" s="16">
        <v>43180.395833333336</v>
      </c>
      <c r="G348" s="16">
        <v>43188.888194444444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3894272</v>
      </c>
      <c r="B349" s="10" t="s">
        <v>223</v>
      </c>
      <c r="C349" s="10" t="s">
        <v>224</v>
      </c>
      <c r="D349" s="16">
        <v>43179.365277777775</v>
      </c>
      <c r="E349" s="16">
        <v>43180.395833333336</v>
      </c>
      <c r="G349" s="16">
        <v>43188.888194444444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3894272</v>
      </c>
      <c r="B350" s="10" t="s">
        <v>223</v>
      </c>
      <c r="C350" s="10" t="s">
        <v>224</v>
      </c>
      <c r="D350" s="16">
        <v>43179.365277777775</v>
      </c>
      <c r="E350" s="16">
        <v>43180.395833333336</v>
      </c>
      <c r="G350" s="16">
        <v>43188.888194444444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3894272</v>
      </c>
      <c r="B351" s="10" t="s">
        <v>223</v>
      </c>
      <c r="C351" s="10" t="s">
        <v>224</v>
      </c>
      <c r="D351" s="16">
        <v>43179.365277777775</v>
      </c>
      <c r="E351" s="16">
        <v>43180.395833333336</v>
      </c>
      <c r="G351" s="16">
        <v>43188.888194444444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3894272</v>
      </c>
      <c r="B352" s="10" t="s">
        <v>223</v>
      </c>
      <c r="C352" s="10" t="s">
        <v>224</v>
      </c>
      <c r="D352" s="16">
        <v>43179.365277777775</v>
      </c>
      <c r="E352" s="16">
        <v>43180.395833333336</v>
      </c>
      <c r="G352" s="16">
        <v>43188.888194444444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3894272</v>
      </c>
      <c r="B353" s="10" t="s">
        <v>223</v>
      </c>
      <c r="C353" s="10" t="s">
        <v>224</v>
      </c>
      <c r="D353" s="16">
        <v>43179.365277777775</v>
      </c>
      <c r="E353" s="16">
        <v>43180.395833333336</v>
      </c>
      <c r="G353" s="16">
        <v>43188.888194444444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3894272</v>
      </c>
      <c r="B354" s="10" t="s">
        <v>223</v>
      </c>
      <c r="C354" s="10" t="s">
        <v>224</v>
      </c>
      <c r="D354" s="16">
        <v>43179.365277777775</v>
      </c>
      <c r="E354" s="16">
        <v>43180.395833333336</v>
      </c>
      <c r="G354" s="16">
        <v>43188.888194444444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3894272</v>
      </c>
      <c r="B355" s="10" t="s">
        <v>223</v>
      </c>
      <c r="C355" s="10" t="s">
        <v>224</v>
      </c>
      <c r="D355" s="16">
        <v>43179.365277777775</v>
      </c>
      <c r="E355" s="16">
        <v>43180.395833333336</v>
      </c>
      <c r="G355" s="16">
        <v>43188.888194444444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3894272</v>
      </c>
      <c r="B356" s="10" t="s">
        <v>223</v>
      </c>
      <c r="C356" s="10" t="s">
        <v>224</v>
      </c>
      <c r="D356" s="16">
        <v>43179.365277777775</v>
      </c>
      <c r="E356" s="16">
        <v>43180.395833333336</v>
      </c>
      <c r="G356" s="16">
        <v>43188.888194444444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3894272</v>
      </c>
      <c r="B357" s="10" t="s">
        <v>223</v>
      </c>
      <c r="C357" s="10" t="s">
        <v>224</v>
      </c>
      <c r="D357" s="16">
        <v>43179.365277777775</v>
      </c>
      <c r="E357" s="16">
        <v>43180.395833333336</v>
      </c>
      <c r="G357" s="16">
        <v>43188.888194444444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3894272</v>
      </c>
      <c r="B358" s="10" t="s">
        <v>223</v>
      </c>
      <c r="C358" s="10" t="s">
        <v>224</v>
      </c>
      <c r="D358" s="16">
        <v>43179.365277777775</v>
      </c>
      <c r="E358" s="16">
        <v>43180.395833333336</v>
      </c>
      <c r="G358" s="16">
        <v>43188.888194444444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3894272</v>
      </c>
      <c r="B359" s="10" t="s">
        <v>223</v>
      </c>
      <c r="C359" s="10" t="s">
        <v>224</v>
      </c>
      <c r="D359" s="16">
        <v>43179.365277777775</v>
      </c>
      <c r="E359" s="16">
        <v>43180.395833333336</v>
      </c>
      <c r="G359" s="16">
        <v>43188.888194444444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3894272</v>
      </c>
      <c r="B360" s="10" t="s">
        <v>223</v>
      </c>
      <c r="C360" s="10" t="s">
        <v>224</v>
      </c>
      <c r="D360" s="16">
        <v>43179.365277777775</v>
      </c>
      <c r="E360" s="16">
        <v>43180.395833333336</v>
      </c>
      <c r="G360" s="16">
        <v>43188.888194444444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3894272</v>
      </c>
      <c r="B361" s="10" t="s">
        <v>223</v>
      </c>
      <c r="C361" s="10" t="s">
        <v>224</v>
      </c>
      <c r="D361" s="16">
        <v>43179.365277777775</v>
      </c>
      <c r="E361" s="16">
        <v>43180.395833333336</v>
      </c>
      <c r="G361" s="16">
        <v>43188.888194444444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3894272</v>
      </c>
      <c r="B362" s="10" t="s">
        <v>223</v>
      </c>
      <c r="C362" s="10" t="s">
        <v>224</v>
      </c>
      <c r="D362" s="16">
        <v>43179.365277777775</v>
      </c>
      <c r="E362" s="16">
        <v>43180.395833333336</v>
      </c>
      <c r="G362" s="16">
        <v>43188.888194444444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3894272</v>
      </c>
      <c r="B363" s="10" t="s">
        <v>223</v>
      </c>
      <c r="C363" s="10" t="s">
        <v>224</v>
      </c>
      <c r="D363" s="16">
        <v>43179.365277777775</v>
      </c>
      <c r="E363" s="16">
        <v>43180.395833333336</v>
      </c>
      <c r="G363" s="16">
        <v>43188.888194444444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3894272</v>
      </c>
      <c r="B364" s="10" t="s">
        <v>223</v>
      </c>
      <c r="C364" s="10" t="s">
        <v>224</v>
      </c>
      <c r="D364" s="16">
        <v>43179.365277777775</v>
      </c>
      <c r="E364" s="16">
        <v>43180.395833333336</v>
      </c>
      <c r="G364" s="16">
        <v>43188.888194444444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22</v>
      </c>
      <c r="M364" s="10">
        <v>560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3894272</v>
      </c>
      <c r="B365" s="10" t="s">
        <v>223</v>
      </c>
      <c r="C365" s="10" t="s">
        <v>224</v>
      </c>
      <c r="D365" s="16">
        <v>43179.365277777775</v>
      </c>
      <c r="E365" s="16">
        <v>43180.395833333336</v>
      </c>
      <c r="G365" s="16">
        <v>43188.888194444444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3894272</v>
      </c>
      <c r="B366" s="10" t="s">
        <v>223</v>
      </c>
      <c r="C366" s="10" t="s">
        <v>224</v>
      </c>
      <c r="D366" s="16">
        <v>43179.365277777775</v>
      </c>
      <c r="E366" s="16">
        <v>43180.395833333336</v>
      </c>
      <c r="G366" s="16">
        <v>43188.888194444444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3894272</v>
      </c>
      <c r="B367" s="10" t="s">
        <v>223</v>
      </c>
      <c r="C367" s="10" t="s">
        <v>224</v>
      </c>
      <c r="D367" s="16">
        <v>43179.365277777775</v>
      </c>
      <c r="E367" s="16">
        <v>43180.395833333336</v>
      </c>
      <c r="G367" s="16">
        <v>43188.888194444444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3894272</v>
      </c>
      <c r="B368" s="10" t="s">
        <v>223</v>
      </c>
      <c r="C368" s="10" t="s">
        <v>224</v>
      </c>
      <c r="D368" s="16">
        <v>43179.365277777775</v>
      </c>
      <c r="E368" s="16">
        <v>43180.395833333336</v>
      </c>
      <c r="G368" s="16">
        <v>43188.888194444444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3894272</v>
      </c>
      <c r="B369" s="10" t="s">
        <v>223</v>
      </c>
      <c r="C369" s="10" t="s">
        <v>224</v>
      </c>
      <c r="D369" s="16">
        <v>43179.365277777775</v>
      </c>
      <c r="E369" s="16">
        <v>43180.395833333336</v>
      </c>
      <c r="G369" s="16">
        <v>43188.888194444444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3894272</v>
      </c>
      <c r="B370" s="10" t="s">
        <v>223</v>
      </c>
      <c r="C370" s="10" t="s">
        <v>224</v>
      </c>
      <c r="D370" s="16">
        <v>43179.365277777775</v>
      </c>
      <c r="E370" s="16">
        <v>43180.395833333336</v>
      </c>
      <c r="G370" s="16">
        <v>43188.888194444444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3894272</v>
      </c>
      <c r="B371" s="10" t="s">
        <v>223</v>
      </c>
      <c r="C371" s="10" t="s">
        <v>224</v>
      </c>
      <c r="D371" s="16">
        <v>43179.365277777775</v>
      </c>
      <c r="E371" s="16">
        <v>43180.395833333336</v>
      </c>
      <c r="G371" s="16">
        <v>43188.888194444444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3894272</v>
      </c>
      <c r="B372" s="10" t="s">
        <v>223</v>
      </c>
      <c r="C372" s="10" t="s">
        <v>224</v>
      </c>
      <c r="D372" s="16">
        <v>43179.365277777775</v>
      </c>
      <c r="E372" s="16">
        <v>43180.395833333336</v>
      </c>
      <c r="G372" s="16">
        <v>43188.888194444444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3894272</v>
      </c>
      <c r="B373" s="10" t="s">
        <v>223</v>
      </c>
      <c r="C373" s="10" t="s">
        <v>224</v>
      </c>
      <c r="D373" s="16">
        <v>43179.365277777775</v>
      </c>
      <c r="E373" s="16">
        <v>43180.395833333336</v>
      </c>
      <c r="G373" s="16">
        <v>43188.888194444444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3894272</v>
      </c>
      <c r="B374" s="10" t="s">
        <v>223</v>
      </c>
      <c r="C374" s="10" t="s">
        <v>224</v>
      </c>
      <c r="D374" s="16">
        <v>43179.365277777775</v>
      </c>
      <c r="E374" s="16">
        <v>43180.395833333336</v>
      </c>
      <c r="G374" s="16">
        <v>43188.888194444444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3894272</v>
      </c>
      <c r="B375" s="10" t="s">
        <v>223</v>
      </c>
      <c r="C375" s="10" t="s">
        <v>224</v>
      </c>
      <c r="D375" s="16">
        <v>43179.365277777775</v>
      </c>
      <c r="E375" s="16">
        <v>43180.395833333336</v>
      </c>
      <c r="G375" s="16">
        <v>43188.888194444444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3894272</v>
      </c>
      <c r="B376" s="10" t="s">
        <v>223</v>
      </c>
      <c r="C376" s="10" t="s">
        <v>224</v>
      </c>
      <c r="D376" s="16">
        <v>43179.365277777775</v>
      </c>
      <c r="E376" s="16">
        <v>43180.395833333336</v>
      </c>
      <c r="G376" s="16">
        <v>43188.888194444444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3894272</v>
      </c>
      <c r="B377" s="10" t="s">
        <v>223</v>
      </c>
      <c r="C377" s="10" t="s">
        <v>224</v>
      </c>
      <c r="D377" s="16">
        <v>43179.365277777775</v>
      </c>
      <c r="E377" s="16">
        <v>43180.395833333336</v>
      </c>
      <c r="G377" s="16">
        <v>43188.888194444444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3894272</v>
      </c>
      <c r="B378" s="10" t="s">
        <v>223</v>
      </c>
      <c r="C378" s="10" t="s">
        <v>224</v>
      </c>
      <c r="D378" s="16">
        <v>43179.365277777775</v>
      </c>
      <c r="E378" s="16">
        <v>43180.395833333336</v>
      </c>
      <c r="G378" s="16">
        <v>43188.888194444444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3894272</v>
      </c>
      <c r="B379" s="10" t="s">
        <v>223</v>
      </c>
      <c r="C379" s="10" t="s">
        <v>224</v>
      </c>
      <c r="D379" s="16">
        <v>43179.365277777775</v>
      </c>
      <c r="E379" s="16">
        <v>43180.395833333336</v>
      </c>
      <c r="G379" s="16">
        <v>43188.888194444444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3894272</v>
      </c>
      <c r="B380" s="10" t="s">
        <v>223</v>
      </c>
      <c r="C380" s="10" t="s">
        <v>224</v>
      </c>
      <c r="D380" s="16">
        <v>43179.365277777775</v>
      </c>
      <c r="E380" s="16">
        <v>43180.395833333336</v>
      </c>
      <c r="G380" s="16">
        <v>43188.888194444444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3894272</v>
      </c>
      <c r="B381" s="10" t="s">
        <v>223</v>
      </c>
      <c r="C381" s="10" t="s">
        <v>224</v>
      </c>
      <c r="D381" s="16">
        <v>43179.365277777775</v>
      </c>
      <c r="E381" s="16">
        <v>43180.395833333336</v>
      </c>
      <c r="G381" s="16">
        <v>43188.888194444444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3894272</v>
      </c>
      <c r="B382" s="10" t="s">
        <v>223</v>
      </c>
      <c r="C382" s="10" t="s">
        <v>224</v>
      </c>
      <c r="D382" s="16">
        <v>43179.365277777775</v>
      </c>
      <c r="E382" s="16">
        <v>43180.395833333336</v>
      </c>
      <c r="G382" s="16">
        <v>43188.888194444444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3894272</v>
      </c>
      <c r="B383" s="10" t="s">
        <v>223</v>
      </c>
      <c r="C383" s="10" t="s">
        <v>224</v>
      </c>
      <c r="D383" s="16">
        <v>43179.365277777775</v>
      </c>
      <c r="E383" s="16">
        <v>43180.395833333336</v>
      </c>
      <c r="G383" s="16">
        <v>43188.888194444444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3894272</v>
      </c>
      <c r="B384" s="10" t="s">
        <v>223</v>
      </c>
      <c r="C384" s="10" t="s">
        <v>224</v>
      </c>
      <c r="D384" s="16">
        <v>43179.365277777775</v>
      </c>
      <c r="E384" s="16">
        <v>43180.395833333336</v>
      </c>
      <c r="G384" s="16">
        <v>43188.888194444444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3894272</v>
      </c>
      <c r="B385" s="10" t="s">
        <v>223</v>
      </c>
      <c r="C385" s="10" t="s">
        <v>224</v>
      </c>
      <c r="D385" s="16">
        <v>43179.365277777775</v>
      </c>
      <c r="E385" s="16">
        <v>43180.395833333336</v>
      </c>
      <c r="G385" s="16">
        <v>43188.888194444444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3894272</v>
      </c>
      <c r="B386" s="10" t="s">
        <v>223</v>
      </c>
      <c r="C386" s="10" t="s">
        <v>224</v>
      </c>
      <c r="D386" s="16">
        <v>43179.365277777775</v>
      </c>
      <c r="E386" s="16">
        <v>43180.395833333336</v>
      </c>
      <c r="G386" s="16">
        <v>43188.888194444444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3894272</v>
      </c>
      <c r="B387" s="10" t="s">
        <v>223</v>
      </c>
      <c r="C387" s="10" t="s">
        <v>224</v>
      </c>
      <c r="D387" s="16">
        <v>43179.365277777775</v>
      </c>
      <c r="E387" s="16">
        <v>43180.395833333336</v>
      </c>
      <c r="G387" s="16">
        <v>43188.888194444444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3894272</v>
      </c>
      <c r="B388" s="10" t="s">
        <v>223</v>
      </c>
      <c r="C388" s="10" t="s">
        <v>224</v>
      </c>
      <c r="D388" s="16">
        <v>43179.365277777775</v>
      </c>
      <c r="E388" s="16">
        <v>43180.395833333336</v>
      </c>
      <c r="G388" s="16">
        <v>43188.888194444444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3894272</v>
      </c>
      <c r="B389" s="10" t="s">
        <v>223</v>
      </c>
      <c r="C389" s="10" t="s">
        <v>224</v>
      </c>
      <c r="D389" s="16">
        <v>43179.365277777775</v>
      </c>
      <c r="E389" s="16">
        <v>43180.395833333336</v>
      </c>
      <c r="G389" s="16">
        <v>43188.888194444444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3894272</v>
      </c>
      <c r="B390" s="10" t="s">
        <v>223</v>
      </c>
      <c r="C390" s="10" t="s">
        <v>224</v>
      </c>
      <c r="D390" s="16">
        <v>43179.365277777775</v>
      </c>
      <c r="E390" s="16">
        <v>43180.395833333336</v>
      </c>
      <c r="G390" s="16">
        <v>43188.888194444444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3894272</v>
      </c>
      <c r="B391" s="10" t="s">
        <v>223</v>
      </c>
      <c r="C391" s="10" t="s">
        <v>224</v>
      </c>
      <c r="D391" s="16">
        <v>43179.365277777775</v>
      </c>
      <c r="E391" s="16">
        <v>43180.395833333336</v>
      </c>
      <c r="G391" s="16">
        <v>43188.888194444444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3894272</v>
      </c>
      <c r="B392" s="10" t="s">
        <v>223</v>
      </c>
      <c r="C392" s="10" t="s">
        <v>224</v>
      </c>
      <c r="D392" s="16">
        <v>43179.365277777775</v>
      </c>
      <c r="E392" s="16">
        <v>43180.395833333336</v>
      </c>
      <c r="G392" s="16">
        <v>43188.888194444444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3894272</v>
      </c>
      <c r="B393" s="10" t="s">
        <v>223</v>
      </c>
      <c r="C393" s="10" t="s">
        <v>224</v>
      </c>
      <c r="D393" s="16">
        <v>43179.365277777775</v>
      </c>
      <c r="E393" s="16">
        <v>43180.395833333336</v>
      </c>
      <c r="G393" s="16">
        <v>43188.888194444444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3894272</v>
      </c>
      <c r="B394" s="10" t="s">
        <v>223</v>
      </c>
      <c r="C394" s="10" t="s">
        <v>224</v>
      </c>
      <c r="D394" s="16">
        <v>43179.365277777775</v>
      </c>
      <c r="E394" s="16">
        <v>43180.395833333336</v>
      </c>
      <c r="G394" s="16">
        <v>43188.888194444444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3894272</v>
      </c>
      <c r="B395" s="10" t="s">
        <v>223</v>
      </c>
      <c r="C395" s="10" t="s">
        <v>224</v>
      </c>
      <c r="D395" s="16">
        <v>43179.365277777775</v>
      </c>
      <c r="E395" s="16">
        <v>43180.395833333336</v>
      </c>
      <c r="G395" s="16">
        <v>43188.888194444444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73:AI73"/>
    <mergeCell ref="AH74:AI74"/>
    <mergeCell ref="AH37:AI37"/>
    <mergeCell ref="AL105:AM105"/>
    <mergeCell ref="AL106:AM106"/>
    <mergeCell ref="AL107:AM107"/>
    <mergeCell ref="AL108:AM108"/>
    <mergeCell ref="AL71:AM71"/>
    <mergeCell ref="AL72:AM72"/>
    <mergeCell ref="AG70:AM70"/>
    <mergeCell ref="AH105:AI105"/>
    <mergeCell ref="AH106:AI106"/>
    <mergeCell ref="AH107:AI107"/>
    <mergeCell ref="AL73:AM73"/>
    <mergeCell ref="AL74:AM74"/>
    <mergeCell ref="AG104:AM104"/>
    <mergeCell ref="AJ71:AK71"/>
    <mergeCell ref="AJ72:AK72"/>
    <mergeCell ref="AJ73:AK73"/>
    <mergeCell ref="AJ74:AK74"/>
    <mergeCell ref="AH108:AI108"/>
    <mergeCell ref="AH71:AI71"/>
    <mergeCell ref="AH72:AI72"/>
    <mergeCell ref="AJ142:AK142"/>
    <mergeCell ref="AJ143:AK143"/>
    <mergeCell ref="AJ144:AK144"/>
    <mergeCell ref="AJ105:AK105"/>
    <mergeCell ref="AJ106:AK106"/>
    <mergeCell ref="AJ107:AK107"/>
    <mergeCell ref="AJ108:AK108"/>
    <mergeCell ref="AG138:AM138"/>
    <mergeCell ref="AJ139:AK139"/>
    <mergeCell ref="AJ140:AK140"/>
    <mergeCell ref="AJ141:AK141"/>
    <mergeCell ref="AH144:AI144"/>
    <mergeCell ref="AH139:AI139"/>
    <mergeCell ref="AH140:AI140"/>
    <mergeCell ref="AH141:AI141"/>
    <mergeCell ref="AH142:AI142"/>
    <mergeCell ref="AH143:AI143"/>
    <mergeCell ref="AL139:AM139"/>
    <mergeCell ref="AL140:AM140"/>
    <mergeCell ref="AL141:AM141"/>
    <mergeCell ref="AL142:AM142"/>
    <mergeCell ref="AL143:AM143"/>
    <mergeCell ref="AL144:AM144"/>
    <mergeCell ref="AG2:AM2"/>
    <mergeCell ref="AL37:AM37"/>
    <mergeCell ref="AL38:AM38"/>
    <mergeCell ref="AL39:AM39"/>
    <mergeCell ref="AL40:AM40"/>
    <mergeCell ref="AL3:AM3"/>
    <mergeCell ref="AL4:AM4"/>
    <mergeCell ref="AL5:AM5"/>
    <mergeCell ref="AG36:AM36"/>
    <mergeCell ref="AJ3:AK3"/>
    <mergeCell ref="AJ4:AK4"/>
    <mergeCell ref="AJ5:AK5"/>
    <mergeCell ref="AH3:AI3"/>
    <mergeCell ref="AH4:AI4"/>
    <mergeCell ref="AH5:AI5"/>
    <mergeCell ref="AH38:AI38"/>
    <mergeCell ref="AH39:AI39"/>
    <mergeCell ref="AH40:AI40"/>
    <mergeCell ref="AJ37:AK37"/>
    <mergeCell ref="AJ38:AK38"/>
    <mergeCell ref="AJ39:AK39"/>
    <mergeCell ref="AJ40:AK40"/>
    <mergeCell ref="AQ29:AR29"/>
    <mergeCell ref="AS29:AT29"/>
    <mergeCell ref="AU29:AV29"/>
    <mergeCell ref="AQ30:AR30"/>
    <mergeCell ref="AS30:AT30"/>
    <mergeCell ref="AU30:AV30"/>
    <mergeCell ref="AQ2:AV2"/>
    <mergeCell ref="AQ27:AV27"/>
    <mergeCell ref="AQ28:AR28"/>
    <mergeCell ref="AS28:AT28"/>
    <mergeCell ref="AU28:AV28"/>
    <mergeCell ref="AQ33:AR33"/>
    <mergeCell ref="AS33:AT33"/>
    <mergeCell ref="AU33:AV33"/>
    <mergeCell ref="AQ34:AR34"/>
    <mergeCell ref="AS34:AT34"/>
    <mergeCell ref="AU34:AV34"/>
    <mergeCell ref="AQ31:AR31"/>
    <mergeCell ref="AS31:AT31"/>
    <mergeCell ref="AU31:AV31"/>
    <mergeCell ref="AQ32:AR32"/>
    <mergeCell ref="AS32:AT32"/>
    <mergeCell ref="AU32:AV32"/>
    <mergeCell ref="AQ37:AR37"/>
    <mergeCell ref="AS37:AT37"/>
    <mergeCell ref="AU37:AV37"/>
    <mergeCell ref="AQ38:AR38"/>
    <mergeCell ref="AS38:AT38"/>
    <mergeCell ref="AU38:AV38"/>
    <mergeCell ref="AQ35:AR35"/>
    <mergeCell ref="AS35:AT35"/>
    <mergeCell ref="AU35:AV35"/>
    <mergeCell ref="AQ36:AR36"/>
    <mergeCell ref="AS36:AT36"/>
    <mergeCell ref="AU36:AV36"/>
    <mergeCell ref="AQ41:AR41"/>
    <mergeCell ref="AS41:AT41"/>
    <mergeCell ref="AU41:AV41"/>
    <mergeCell ref="AQ42:AR42"/>
    <mergeCell ref="AS42:AT42"/>
    <mergeCell ref="AU42:AV42"/>
    <mergeCell ref="AQ39:AR39"/>
    <mergeCell ref="AS39:AT39"/>
    <mergeCell ref="AU39:AV39"/>
    <mergeCell ref="AQ40:AR40"/>
    <mergeCell ref="AS40:AT40"/>
    <mergeCell ref="AU40:AV40"/>
    <mergeCell ref="AQ45:AR45"/>
    <mergeCell ref="AS45:AT45"/>
    <mergeCell ref="AU45:AV45"/>
    <mergeCell ref="AQ46:AR46"/>
    <mergeCell ref="AS46:AT46"/>
    <mergeCell ref="AU46:AV46"/>
    <mergeCell ref="AQ43:AR43"/>
    <mergeCell ref="AS43:AT43"/>
    <mergeCell ref="AU43:AV43"/>
    <mergeCell ref="AQ44:AR44"/>
    <mergeCell ref="AS44:AT44"/>
    <mergeCell ref="AU44:AV44"/>
    <mergeCell ref="AQ49:AR49"/>
    <mergeCell ref="AS49:AT49"/>
    <mergeCell ref="AU49:AV49"/>
    <mergeCell ref="AQ47:AR47"/>
    <mergeCell ref="AS47:AT47"/>
    <mergeCell ref="AU47:AV47"/>
    <mergeCell ref="AQ48:AR48"/>
    <mergeCell ref="AS48:AT48"/>
    <mergeCell ref="AU48:AV48"/>
  </mergeCells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V395"/>
  <sheetViews>
    <sheetView zoomScale="59" zoomScaleNormal="40" workbookViewId="0">
      <pane ySplit="1" topLeftCell="A351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4" width="14" style="10" bestFit="1" customWidth="1"/>
    <col min="5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5" width="12.7109375" style="21" customWidth="1"/>
    <col min="36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x14ac:dyDescent="0.2">
      <c r="A2" s="22"/>
      <c r="B2" s="22"/>
      <c r="C2" s="22"/>
      <c r="D2" s="23"/>
      <c r="E2" s="23"/>
      <c r="F2" s="23"/>
      <c r="G2" s="23"/>
      <c r="H2" s="22"/>
      <c r="I2" s="22"/>
      <c r="J2" s="22"/>
      <c r="K2" s="22"/>
      <c r="L2" s="22"/>
      <c r="M2" s="22"/>
      <c r="N2" s="22"/>
      <c r="O2" s="22"/>
      <c r="P2" s="22"/>
      <c r="AG2" s="70" t="s">
        <v>252</v>
      </c>
      <c r="AH2" s="70"/>
      <c r="AI2" s="70"/>
      <c r="AJ2" s="70"/>
      <c r="AK2" s="70"/>
      <c r="AL2" s="70"/>
      <c r="AM2" s="70"/>
      <c r="AP2" s="30" t="s">
        <v>226</v>
      </c>
      <c r="AQ2" s="88"/>
      <c r="AR2" s="89"/>
      <c r="AS2" s="89"/>
      <c r="AT2" s="89"/>
      <c r="AU2" s="89"/>
      <c r="AV2" s="90"/>
    </row>
    <row r="3" spans="1:48" x14ac:dyDescent="0.2">
      <c r="A3" s="22"/>
      <c r="B3" s="22"/>
      <c r="C3" s="22"/>
      <c r="D3" s="23"/>
      <c r="E3" s="23"/>
      <c r="F3" s="23"/>
      <c r="G3" s="23"/>
      <c r="H3" s="22"/>
      <c r="I3" s="22"/>
      <c r="J3" s="22"/>
      <c r="K3" s="22"/>
      <c r="L3" s="22"/>
      <c r="M3" s="22"/>
      <c r="N3" s="22"/>
      <c r="O3" s="22"/>
      <c r="P3" s="22"/>
      <c r="AG3" s="4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30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x14ac:dyDescent="0.2">
      <c r="A4" s="22"/>
      <c r="B4" s="22"/>
      <c r="C4" s="22"/>
      <c r="D4" s="23"/>
      <c r="E4" s="23"/>
      <c r="F4" s="23"/>
      <c r="G4" s="23"/>
      <c r="H4" s="22"/>
      <c r="I4" s="22"/>
      <c r="J4" s="22"/>
      <c r="K4" s="22"/>
      <c r="L4" s="22"/>
      <c r="M4" s="22"/>
      <c r="N4" s="22"/>
      <c r="O4" s="22"/>
      <c r="P4" s="22"/>
      <c r="AG4" s="11" t="s">
        <v>19</v>
      </c>
      <c r="AH4" s="93" t="e">
        <f>IF(((M2)-(M4))/(M2)*100&lt;0,"NR",((M2)-(M4))/(M2)*100)</f>
        <v>#DIV/0!</v>
      </c>
      <c r="AI4" s="93"/>
      <c r="AJ4" s="93" t="e">
        <f>IF(((M4)-(M6))/(M2)*100&lt;0,"NR",((M4)-(M6))/(M2)*100)</f>
        <v>#DIV/0!</v>
      </c>
      <c r="AK4" s="93"/>
      <c r="AL4" s="93" t="e">
        <f>IF(((M2)-(M6))/(M2)*100&lt;0,"NR",((M2)-(M6))/(M2)*100)</f>
        <v>#DIV/0!</v>
      </c>
      <c r="AM4" s="93"/>
      <c r="AP4" s="11" t="s">
        <v>227</v>
      </c>
      <c r="AQ4" s="12"/>
      <c r="AR4" s="12"/>
      <c r="AS4" s="12"/>
      <c r="AT4" s="12"/>
      <c r="AU4" s="12"/>
      <c r="AV4" s="12"/>
    </row>
    <row r="5" spans="1:48" x14ac:dyDescent="0.2">
      <c r="A5" s="22"/>
      <c r="B5" s="22"/>
      <c r="C5" s="22"/>
      <c r="D5" s="23"/>
      <c r="E5" s="23"/>
      <c r="F5" s="23"/>
      <c r="G5" s="23"/>
      <c r="H5" s="22"/>
      <c r="I5" s="22"/>
      <c r="J5" s="22"/>
      <c r="K5" s="22"/>
      <c r="L5" s="22"/>
      <c r="M5" s="22"/>
      <c r="N5" s="22"/>
      <c r="O5" s="22"/>
      <c r="P5" s="22"/>
      <c r="AG5" s="17" t="s">
        <v>23</v>
      </c>
      <c r="AH5" s="93" t="e">
        <f>IF(((M3)-(M5))/(M3)*100&lt;0,"NR",((M3)-(M5))/(M3)*100)</f>
        <v>#DIV/0!</v>
      </c>
      <c r="AI5" s="93"/>
      <c r="AJ5" s="93" t="e">
        <f>IF(((M5)-(M7))/(M3)*100&lt;0,"NR",((M5)-(M7))/(M3)*100)</f>
        <v>#DIV/0!</v>
      </c>
      <c r="AK5" s="93"/>
      <c r="AL5" s="93" t="e">
        <f>IF(((M3)-(M7))/(M3)*100&lt;0,"NR",((M3)-(M7))/(M3)*100)</f>
        <v>#DIV/0!</v>
      </c>
      <c r="AM5" s="93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x14ac:dyDescent="0.2">
      <c r="A6" s="22"/>
      <c r="B6" s="22"/>
      <c r="C6" s="22"/>
      <c r="D6" s="23"/>
      <c r="E6" s="23"/>
      <c r="F6" s="23"/>
      <c r="G6" s="23"/>
      <c r="H6" s="22"/>
      <c r="I6" s="22"/>
      <c r="J6" s="22"/>
      <c r="K6" s="22"/>
      <c r="L6" s="22"/>
      <c r="M6" s="22"/>
      <c r="N6" s="22"/>
      <c r="O6" s="22"/>
      <c r="P6" s="22"/>
      <c r="AH6" s="24"/>
      <c r="AI6" s="24"/>
      <c r="AJ6" s="25"/>
      <c r="AK6" s="25"/>
      <c r="AL6" s="25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x14ac:dyDescent="0.2">
      <c r="A7" s="22"/>
      <c r="B7" s="22"/>
      <c r="C7" s="22"/>
      <c r="D7" s="23"/>
      <c r="E7" s="23"/>
      <c r="F7" s="23"/>
      <c r="G7" s="23"/>
      <c r="H7" s="22"/>
      <c r="I7" s="22"/>
      <c r="J7" s="22"/>
      <c r="K7" s="22"/>
      <c r="L7" s="22"/>
      <c r="M7" s="22"/>
      <c r="N7" s="22"/>
      <c r="O7" s="22"/>
      <c r="P7" s="22"/>
      <c r="AP7" s="11" t="s">
        <v>228</v>
      </c>
      <c r="AQ7" s="11"/>
      <c r="AR7" s="11"/>
      <c r="AS7" s="11"/>
      <c r="AT7" s="11"/>
      <c r="AU7" s="11"/>
      <c r="AV7" s="11"/>
    </row>
    <row r="8" spans="1:48" x14ac:dyDescent="0.2">
      <c r="A8" s="10">
        <v>3903286</v>
      </c>
      <c r="B8" s="10" t="s">
        <v>29</v>
      </c>
      <c r="C8" s="10" t="s">
        <v>17</v>
      </c>
      <c r="D8" s="16">
        <v>43193.388888888891</v>
      </c>
      <c r="E8" s="16">
        <v>43194.416666666664</v>
      </c>
      <c r="G8" s="16">
        <v>43207.005555555559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5000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390</v>
      </c>
      <c r="AR8" s="13" t="s">
        <v>33</v>
      </c>
      <c r="AS8" s="13">
        <f>IF(ISBLANK(M164)=TRUE,"NO DATA",M164)</f>
        <v>160</v>
      </c>
      <c r="AT8" s="13" t="s">
        <v>33</v>
      </c>
      <c r="AU8" s="13">
        <f>IF(ISBLANK(M67)=TRUE,"NO DATA",M67)</f>
        <v>200</v>
      </c>
      <c r="AV8" s="13" t="s">
        <v>33</v>
      </c>
    </row>
    <row r="9" spans="1:48" x14ac:dyDescent="0.2">
      <c r="A9" s="10">
        <v>3903286</v>
      </c>
      <c r="B9" s="10" t="s">
        <v>29</v>
      </c>
      <c r="C9" s="10" t="s">
        <v>17</v>
      </c>
      <c r="D9" s="16">
        <v>43193.388888888891</v>
      </c>
      <c r="E9" s="16">
        <v>43194.416666666664</v>
      </c>
      <c r="G9" s="16">
        <v>43207.005555555559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22</v>
      </c>
      <c r="M9" s="10">
        <v>32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47</v>
      </c>
      <c r="AR9" s="13" t="s">
        <v>33</v>
      </c>
      <c r="AS9" s="13">
        <f>IF(ISBLANK(M139)=TRUE,"NO DATA",M139)</f>
        <v>58</v>
      </c>
      <c r="AT9" s="13" t="s">
        <v>33</v>
      </c>
      <c r="AU9" s="13">
        <f>IF(ISBLANK(M42)=TRUE,"NO DATA",M42)</f>
        <v>27</v>
      </c>
      <c r="AV9" s="13" t="s">
        <v>33</v>
      </c>
    </row>
    <row r="10" spans="1:48" x14ac:dyDescent="0.2">
      <c r="A10" s="10">
        <v>3903286</v>
      </c>
      <c r="B10" s="10" t="s">
        <v>29</v>
      </c>
      <c r="C10" s="10" t="s">
        <v>17</v>
      </c>
      <c r="D10" s="16">
        <v>43193.388888888891</v>
      </c>
      <c r="E10" s="16">
        <v>43194.416666666664</v>
      </c>
      <c r="G10" s="16">
        <v>43207.005555555559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22</v>
      </c>
      <c r="M10" s="10">
        <v>24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5</v>
      </c>
      <c r="AR10" s="13" t="s">
        <v>33</v>
      </c>
      <c r="AS10" s="13">
        <f>IF(ISBLANK(M189)=TRUE,"NO DATA",M189)</f>
        <v>130</v>
      </c>
      <c r="AT10" s="13" t="s">
        <v>33</v>
      </c>
      <c r="AU10" s="13">
        <f>IF(ISBLANK(M92)=TRUE,"NO DATA",M92)</f>
        <v>460</v>
      </c>
      <c r="AV10" s="13" t="s">
        <v>33</v>
      </c>
    </row>
    <row r="11" spans="1:48" x14ac:dyDescent="0.2">
      <c r="A11" s="10">
        <v>3903286</v>
      </c>
      <c r="B11" s="10" t="s">
        <v>29</v>
      </c>
      <c r="C11" s="10" t="s">
        <v>17</v>
      </c>
      <c r="D11" s="16">
        <v>43193.388888888891</v>
      </c>
      <c r="E11" s="16">
        <v>43194.416666666664</v>
      </c>
      <c r="G11" s="16">
        <v>43207.005555555559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650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3903286</v>
      </c>
      <c r="B12" s="10" t="s">
        <v>29</v>
      </c>
      <c r="C12" s="10" t="s">
        <v>17</v>
      </c>
      <c r="D12" s="16">
        <v>43193.388888888891</v>
      </c>
      <c r="E12" s="16">
        <v>43194.416666666664</v>
      </c>
      <c r="G12" s="16">
        <v>43207.005555555559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260</v>
      </c>
      <c r="AR12" s="13" t="s">
        <v>33</v>
      </c>
      <c r="AS12" s="13">
        <f>IF(ISBLANK(M199)=TRUE,"NO DATA",M199)</f>
        <v>180</v>
      </c>
      <c r="AT12" s="13" t="s">
        <v>33</v>
      </c>
      <c r="AU12" s="13">
        <f>IF(ISBLANK(M102)=TRUE,"NO DATA",M102)</f>
        <v>180</v>
      </c>
      <c r="AV12" s="13" t="s">
        <v>33</v>
      </c>
    </row>
    <row r="13" spans="1:48" x14ac:dyDescent="0.2">
      <c r="A13" s="10">
        <v>3903286</v>
      </c>
      <c r="B13" s="10" t="s">
        <v>29</v>
      </c>
      <c r="C13" s="10" t="s">
        <v>17</v>
      </c>
      <c r="D13" s="16">
        <v>43193.388888888891</v>
      </c>
      <c r="E13" s="16">
        <v>43194.416666666664</v>
      </c>
      <c r="G13" s="16">
        <v>43207.005555555559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1400</v>
      </c>
      <c r="AR13" s="13" t="s">
        <v>33</v>
      </c>
      <c r="AS13" s="13">
        <f>IF(ISBLANK(M200)=TRUE,"NO DATA",M200)</f>
        <v>1600</v>
      </c>
      <c r="AT13" s="13" t="s">
        <v>33</v>
      </c>
      <c r="AU13" s="13">
        <f>IF(ISBLANK(M103)=TRUE,"NO DATA",M103)</f>
        <v>840</v>
      </c>
      <c r="AV13" s="13" t="s">
        <v>33</v>
      </c>
    </row>
    <row r="14" spans="1:48" x14ac:dyDescent="0.2">
      <c r="A14" s="10">
        <v>3903286</v>
      </c>
      <c r="B14" s="10" t="s">
        <v>29</v>
      </c>
      <c r="C14" s="10" t="s">
        <v>17</v>
      </c>
      <c r="D14" s="16">
        <v>43193.388888888891</v>
      </c>
      <c r="E14" s="16">
        <v>43194.416666666664</v>
      </c>
      <c r="G14" s="16">
        <v>43207.005555555559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740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220</v>
      </c>
      <c r="AR14" s="13" t="s">
        <v>33</v>
      </c>
      <c r="AS14" s="13">
        <f>IF(ISBLANK(M122)=TRUE,"NO DATA",M122)</f>
        <v>200</v>
      </c>
      <c r="AT14" s="13" t="s">
        <v>33</v>
      </c>
      <c r="AU14" s="13">
        <f>IF(ISBLANK(M25)=TRUE,"NO DATA",M25)</f>
        <v>120</v>
      </c>
      <c r="AV14" s="13" t="s">
        <v>33</v>
      </c>
    </row>
    <row r="15" spans="1:48" x14ac:dyDescent="0.2">
      <c r="A15" s="10">
        <v>3903286</v>
      </c>
      <c r="B15" s="10" t="s">
        <v>29</v>
      </c>
      <c r="C15" s="10" t="s">
        <v>17</v>
      </c>
      <c r="D15" s="16">
        <v>43193.388888888891</v>
      </c>
      <c r="E15" s="16">
        <v>43194.416666666664</v>
      </c>
      <c r="G15" s="16">
        <v>43207.005555555559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71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3903286</v>
      </c>
      <c r="B16" s="10" t="s">
        <v>29</v>
      </c>
      <c r="C16" s="10" t="s">
        <v>17</v>
      </c>
      <c r="D16" s="16">
        <v>43193.388888888891</v>
      </c>
      <c r="E16" s="16">
        <v>43194.416666666664</v>
      </c>
      <c r="G16" s="16">
        <v>43207.005555555559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18000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3903286</v>
      </c>
      <c r="B17" s="10" t="s">
        <v>29</v>
      </c>
      <c r="C17" s="10" t="s">
        <v>17</v>
      </c>
      <c r="D17" s="16">
        <v>43193.388888888891</v>
      </c>
      <c r="E17" s="16">
        <v>43194.416666666664</v>
      </c>
      <c r="G17" s="16">
        <v>43207.005555555559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1700</v>
      </c>
      <c r="AR17" s="13" t="s">
        <v>33</v>
      </c>
      <c r="AS17" s="13">
        <f>IF(ISBLANK(M151)=TRUE,"NO DATA",M151)</f>
        <v>1600</v>
      </c>
      <c r="AT17" s="13" t="s">
        <v>33</v>
      </c>
      <c r="AU17" s="13">
        <f>IF(ISBLANK(M54)=TRUE,"NO DATA",M54)</f>
        <v>1800</v>
      </c>
      <c r="AV17" s="13" t="s">
        <v>33</v>
      </c>
    </row>
    <row r="18" spans="1:48" x14ac:dyDescent="0.2">
      <c r="A18" s="10">
        <v>3903286</v>
      </c>
      <c r="B18" s="10" t="s">
        <v>29</v>
      </c>
      <c r="C18" s="10" t="s">
        <v>17</v>
      </c>
      <c r="D18" s="16">
        <v>43193.388888888891</v>
      </c>
      <c r="E18" s="16">
        <v>43194.416666666664</v>
      </c>
      <c r="G18" s="16">
        <v>43207.005555555559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5100</v>
      </c>
      <c r="AR18" s="13" t="s">
        <v>33</v>
      </c>
      <c r="AS18" s="13">
        <f>IF(ISBLANK(M152)=TRUE,"NO DATA",M152)</f>
        <v>4700</v>
      </c>
      <c r="AT18" s="13" t="s">
        <v>33</v>
      </c>
      <c r="AU18" s="13">
        <f>IF(ISBLANK(M55)=TRUE,"NO DATA",M55)</f>
        <v>3300</v>
      </c>
      <c r="AV18" s="13" t="s">
        <v>33</v>
      </c>
    </row>
    <row r="19" spans="1:48" x14ac:dyDescent="0.2">
      <c r="A19" s="10">
        <v>3903286</v>
      </c>
      <c r="B19" s="10" t="s">
        <v>29</v>
      </c>
      <c r="C19" s="10" t="s">
        <v>17</v>
      </c>
      <c r="D19" s="16">
        <v>43193.388888888891</v>
      </c>
      <c r="E19" s="16">
        <v>43194.416666666664</v>
      </c>
      <c r="G19" s="16">
        <v>43207.005555555559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170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3903286</v>
      </c>
      <c r="B20" s="10" t="s">
        <v>29</v>
      </c>
      <c r="C20" s="10" t="s">
        <v>17</v>
      </c>
      <c r="D20" s="16">
        <v>43193.388888888891</v>
      </c>
      <c r="E20" s="16">
        <v>43194.416666666664</v>
      </c>
      <c r="G20" s="16">
        <v>43207.005555555559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34</v>
      </c>
      <c r="AR20" s="13" t="s">
        <v>33</v>
      </c>
      <c r="AS20" s="13">
        <f>IF(ISBLANK(M106)=TRUE,"NO DATA",M106)</f>
        <v>45</v>
      </c>
      <c r="AT20" s="13" t="s">
        <v>33</v>
      </c>
      <c r="AU20" s="13">
        <f>IF(ISBLANK(M9)=TRUE,"NO DATA",M9)</f>
        <v>32</v>
      </c>
      <c r="AV20" s="13" t="s">
        <v>33</v>
      </c>
    </row>
    <row r="21" spans="1:48" x14ac:dyDescent="0.2">
      <c r="A21" s="10">
        <v>3903286</v>
      </c>
      <c r="B21" s="10" t="s">
        <v>29</v>
      </c>
      <c r="C21" s="10" t="s">
        <v>17</v>
      </c>
      <c r="D21" s="16">
        <v>43193.388888888891</v>
      </c>
      <c r="E21" s="16">
        <v>43194.416666666664</v>
      </c>
      <c r="G21" s="16">
        <v>43207.005555555559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120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200</v>
      </c>
      <c r="AR21" s="13" t="s">
        <v>33</v>
      </c>
      <c r="AS21" s="13">
        <f>IF(ISBLANK(M116)=TRUE,"NO DATA",M116)</f>
        <v>160</v>
      </c>
      <c r="AT21" s="13" t="s">
        <v>33</v>
      </c>
      <c r="AU21" s="13">
        <f>IF(ISBLANK(M19)=TRUE,"NO DATA",M19)</f>
        <v>170</v>
      </c>
      <c r="AV21" s="13" t="s">
        <v>33</v>
      </c>
    </row>
    <row r="22" spans="1:48" x14ac:dyDescent="0.2">
      <c r="A22" s="10">
        <v>3903286</v>
      </c>
      <c r="B22" s="10" t="s">
        <v>29</v>
      </c>
      <c r="C22" s="10" t="s">
        <v>17</v>
      </c>
      <c r="D22" s="16">
        <v>43193.388888888891</v>
      </c>
      <c r="E22" s="16">
        <v>43194.416666666664</v>
      </c>
      <c r="G22" s="16">
        <v>43207.005555555559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970</v>
      </c>
      <c r="AR22" s="13" t="s">
        <v>33</v>
      </c>
      <c r="AS22" s="13">
        <f>IF(ISBLANK(M197)=TRUE,"NO DATA",M197)</f>
        <v>730</v>
      </c>
      <c r="AT22" s="13" t="s">
        <v>33</v>
      </c>
      <c r="AU22" s="13">
        <f>IF(ISBLANK(M100)=TRUE,"NO DATA",M100)</f>
        <v>680</v>
      </c>
      <c r="AV22" s="13" t="s">
        <v>33</v>
      </c>
    </row>
    <row r="23" spans="1:48" x14ac:dyDescent="0.2">
      <c r="A23" s="10">
        <v>3903286</v>
      </c>
      <c r="B23" s="10" t="s">
        <v>29</v>
      </c>
      <c r="C23" s="10" t="s">
        <v>17</v>
      </c>
      <c r="D23" s="16">
        <v>43193.388888888891</v>
      </c>
      <c r="E23" s="16">
        <v>43194.416666666664</v>
      </c>
      <c r="G23" s="16">
        <v>43207.005555555559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2200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4300</v>
      </c>
      <c r="AR23" s="13" t="s">
        <v>33</v>
      </c>
      <c r="AS23" s="13">
        <f>IF(ISBLANK(M120)=TRUE,"NO DATA",M120)</f>
        <v>4600</v>
      </c>
      <c r="AT23" s="13" t="s">
        <v>33</v>
      </c>
      <c r="AU23" s="13">
        <f>IF(ISBLANK(M23)=TRUE,"NO DATA",M23)</f>
        <v>2200</v>
      </c>
      <c r="AV23" s="13" t="s">
        <v>33</v>
      </c>
    </row>
    <row r="24" spans="1:48" x14ac:dyDescent="0.2">
      <c r="A24" s="10">
        <v>3903286</v>
      </c>
      <c r="B24" s="10" t="s">
        <v>29</v>
      </c>
      <c r="C24" s="10" t="s">
        <v>17</v>
      </c>
      <c r="D24" s="16">
        <v>43193.388888888891</v>
      </c>
      <c r="E24" s="16">
        <v>43194.416666666664</v>
      </c>
      <c r="G24" s="16">
        <v>43207.005555555559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140</v>
      </c>
      <c r="AR24" s="13" t="s">
        <v>33</v>
      </c>
      <c r="AS24" s="13">
        <f>IF(ISBLANK(M150)=TRUE,"NO DATA",M150)</f>
        <v>140</v>
      </c>
      <c r="AT24" s="13" t="s">
        <v>33</v>
      </c>
      <c r="AU24" s="13">
        <f>IF(ISBLANK(M53)=TRUE,"NO DATA",M53)</f>
        <v>160</v>
      </c>
      <c r="AV24" s="13" t="s">
        <v>33</v>
      </c>
    </row>
    <row r="25" spans="1:48" x14ac:dyDescent="0.2">
      <c r="A25" s="10">
        <v>3903286</v>
      </c>
      <c r="B25" s="10" t="s">
        <v>29</v>
      </c>
      <c r="C25" s="10" t="s">
        <v>17</v>
      </c>
      <c r="D25" s="16">
        <v>43193.388888888891</v>
      </c>
      <c r="E25" s="16">
        <v>43194.416666666664</v>
      </c>
      <c r="G25" s="16">
        <v>43207.005555555559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120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3903286</v>
      </c>
      <c r="B26" s="10" t="s">
        <v>29</v>
      </c>
      <c r="C26" s="10" t="s">
        <v>17</v>
      </c>
      <c r="D26" s="16">
        <v>43193.388888888891</v>
      </c>
      <c r="E26" s="16">
        <v>43194.416666666664</v>
      </c>
      <c r="G26" s="16">
        <v>43207.005555555559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72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3903286</v>
      </c>
      <c r="B27" s="10" t="s">
        <v>29</v>
      </c>
      <c r="C27" s="10" t="s">
        <v>17</v>
      </c>
      <c r="D27" s="16">
        <v>43193.388888888891</v>
      </c>
      <c r="E27" s="16">
        <v>43194.416666666664</v>
      </c>
      <c r="G27" s="16">
        <v>43207.005555555559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30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3903286</v>
      </c>
      <c r="B28" s="10" t="s">
        <v>29</v>
      </c>
      <c r="C28" s="10" t="s">
        <v>17</v>
      </c>
      <c r="D28" s="16">
        <v>43193.388888888891</v>
      </c>
      <c r="E28" s="16">
        <v>43194.416666666664</v>
      </c>
      <c r="G28" s="16">
        <v>43207.005555555559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30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3903286</v>
      </c>
      <c r="B29" s="10" t="s">
        <v>29</v>
      </c>
      <c r="C29" s="10" t="s">
        <v>17</v>
      </c>
      <c r="D29" s="16">
        <v>43193.388888888891</v>
      </c>
      <c r="E29" s="16">
        <v>43194.416666666664</v>
      </c>
      <c r="G29" s="16">
        <v>43207.005555555559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3903286</v>
      </c>
      <c r="B30" s="10" t="s">
        <v>29</v>
      </c>
      <c r="C30" s="10" t="s">
        <v>17</v>
      </c>
      <c r="D30" s="16">
        <v>43193.388888888891</v>
      </c>
      <c r="E30" s="16">
        <v>43194.416666666664</v>
      </c>
      <c r="G30" s="16">
        <v>43207.005555555559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3903286</v>
      </c>
      <c r="B31" s="10" t="s">
        <v>29</v>
      </c>
      <c r="C31" s="10" t="s">
        <v>17</v>
      </c>
      <c r="D31" s="16">
        <v>43193.388888888891</v>
      </c>
      <c r="E31" s="16">
        <v>43194.416666666664</v>
      </c>
      <c r="G31" s="16">
        <v>43207.005555555559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22</v>
      </c>
      <c r="M31" s="10">
        <v>28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3903286</v>
      </c>
      <c r="B32" s="10" t="s">
        <v>29</v>
      </c>
      <c r="C32" s="10" t="s">
        <v>17</v>
      </c>
      <c r="D32" s="16">
        <v>43193.388888888891</v>
      </c>
      <c r="E32" s="16">
        <v>43194.416666666664</v>
      </c>
      <c r="G32" s="16">
        <v>43207.005555555559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170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3903286</v>
      </c>
      <c r="B33" s="10" t="s">
        <v>29</v>
      </c>
      <c r="C33" s="10" t="s">
        <v>17</v>
      </c>
      <c r="D33" s="16">
        <v>43193.388888888891</v>
      </c>
      <c r="E33" s="16">
        <v>43194.416666666664</v>
      </c>
      <c r="G33" s="16">
        <v>43207.005555555559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58.974358974358978</v>
      </c>
      <c r="AR33" s="82"/>
      <c r="AS33" s="81" t="str">
        <f t="shared" ref="AS33:AS35" si="2">IF(ISERR(AJ38),"NO DATA",AJ38)</f>
        <v>NR</v>
      </c>
      <c r="AT33" s="82"/>
      <c r="AU33" s="81">
        <f t="shared" ref="AU33:AU35" si="3">IF(ISERR(AL38),"NO DATA",AL38)</f>
        <v>48.717948717948715</v>
      </c>
      <c r="AV33" s="82"/>
    </row>
    <row r="34" spans="1:48" x14ac:dyDescent="0.2">
      <c r="A34" s="10">
        <v>3903286</v>
      </c>
      <c r="B34" s="10" t="s">
        <v>29</v>
      </c>
      <c r="C34" s="10" t="s">
        <v>17</v>
      </c>
      <c r="D34" s="16">
        <v>43193.388888888891</v>
      </c>
      <c r="E34" s="16">
        <v>43194.416666666664</v>
      </c>
      <c r="G34" s="16">
        <v>43207.005555555559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 t="str">
        <f t="shared" ref="AQ34:AQ35" si="4">IF(ISERR(AH39),"NO DATA",AH39)</f>
        <v>NR</v>
      </c>
      <c r="AR34" s="82"/>
      <c r="AS34" s="81">
        <f t="shared" si="2"/>
        <v>65.957446808510639</v>
      </c>
      <c r="AT34" s="82"/>
      <c r="AU34" s="81">
        <f t="shared" si="3"/>
        <v>42.553191489361701</v>
      </c>
      <c r="AV34" s="82"/>
    </row>
    <row r="35" spans="1:48" x14ac:dyDescent="0.2">
      <c r="A35" s="10">
        <v>3903286</v>
      </c>
      <c r="B35" s="10" t="s">
        <v>29</v>
      </c>
      <c r="C35" s="10" t="s">
        <v>17</v>
      </c>
      <c r="D35" s="16">
        <v>43193.388888888891</v>
      </c>
      <c r="E35" s="16">
        <v>43194.416666666664</v>
      </c>
      <c r="G35" s="16">
        <v>43207.005555555559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26</v>
      </c>
      <c r="M35" s="10">
        <v>10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 t="str">
        <f t="shared" si="2"/>
        <v>NR</v>
      </c>
      <c r="AT35" s="82"/>
      <c r="AU35" s="81" t="str">
        <f t="shared" si="3"/>
        <v>NR</v>
      </c>
      <c r="AV35" s="82"/>
    </row>
    <row r="36" spans="1:48" x14ac:dyDescent="0.2">
      <c r="A36" s="10">
        <v>3903286</v>
      </c>
      <c r="B36" s="10" t="s">
        <v>29</v>
      </c>
      <c r="C36" s="10" t="s">
        <v>17</v>
      </c>
      <c r="D36" s="16">
        <v>43193.388888888891</v>
      </c>
      <c r="E36" s="16">
        <v>43194.416666666664</v>
      </c>
      <c r="G36" s="16">
        <v>43207.005555555559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25</v>
      </c>
      <c r="N36" s="10" t="s">
        <v>33</v>
      </c>
      <c r="O36" s="10">
        <v>5</v>
      </c>
      <c r="P36" s="10">
        <v>1</v>
      </c>
      <c r="AG36" s="70" t="s">
        <v>253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3903286</v>
      </c>
      <c r="B37" s="10" t="s">
        <v>29</v>
      </c>
      <c r="C37" s="10" t="s">
        <v>17</v>
      </c>
      <c r="D37" s="16">
        <v>43193.388888888891</v>
      </c>
      <c r="E37" s="16">
        <v>43194.416666666664</v>
      </c>
      <c r="G37" s="16">
        <v>43207.005555555559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4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30.76923076923077</v>
      </c>
      <c r="AR37" s="82"/>
      <c r="AS37" s="81">
        <f t="shared" ref="AS37:AS39" si="5">IF(ISERR(AJ72),"NO DATA",AJ72)</f>
        <v>0</v>
      </c>
      <c r="AT37" s="82"/>
      <c r="AU37" s="81">
        <f t="shared" ref="AU37:AU39" si="6">IF(ISERR(AL72),"NO DATA",AL72)</f>
        <v>30.76923076923077</v>
      </c>
      <c r="AV37" s="82"/>
    </row>
    <row r="38" spans="1:48" x14ac:dyDescent="0.2">
      <c r="A38" s="10">
        <v>3903286</v>
      </c>
      <c r="B38" s="10" t="s">
        <v>29</v>
      </c>
      <c r="C38" s="10" t="s">
        <v>17</v>
      </c>
      <c r="D38" s="16">
        <v>43193.388888888891</v>
      </c>
      <c r="E38" s="16">
        <v>43194.416666666664</v>
      </c>
      <c r="G38" s="16">
        <v>43207.005555555559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58.974358974358978</v>
      </c>
      <c r="AI38" s="93"/>
      <c r="AJ38" s="93" t="str">
        <f>IF((M164-M67)/M261*100&lt;0,"NR",(M164-M67)/M261*100)</f>
        <v>NR</v>
      </c>
      <c r="AK38" s="93"/>
      <c r="AL38" s="93">
        <f>IF((M261-M67)/M261*100&lt;0,"NR",(M261-M67)/M261*100)</f>
        <v>48.717948717948715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>
        <f t="shared" si="5"/>
        <v>54.285714285714285</v>
      </c>
      <c r="AT38" s="82"/>
      <c r="AU38" s="81">
        <f t="shared" si="6"/>
        <v>40</v>
      </c>
      <c r="AV38" s="82"/>
    </row>
    <row r="39" spans="1:48" x14ac:dyDescent="0.2">
      <c r="A39" s="10">
        <v>3903286</v>
      </c>
      <c r="B39" s="10" t="s">
        <v>29</v>
      </c>
      <c r="C39" s="10" t="s">
        <v>17</v>
      </c>
      <c r="D39" s="16">
        <v>43193.388888888891</v>
      </c>
      <c r="E39" s="16">
        <v>43194.416666666664</v>
      </c>
      <c r="G39" s="16">
        <v>43207.005555555559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 t="str">
        <f>IF((M236-M139)/M236*100&lt;0,"NR",(M236-M139)/M236*100)</f>
        <v>NR</v>
      </c>
      <c r="AI39" s="93"/>
      <c r="AJ39" s="93">
        <f>IF((M139-M42)/M236*100&lt;0,"NR",(M139-M42)/M236*100)</f>
        <v>65.957446808510639</v>
      </c>
      <c r="AK39" s="93"/>
      <c r="AL39" s="93">
        <f>IF((M236-M42)/M236*100&lt;0,"NR",(M236-M42)/M236*100)</f>
        <v>42.553191489361701</v>
      </c>
      <c r="AM39" s="93"/>
      <c r="AP39" s="3" t="s">
        <v>65</v>
      </c>
      <c r="AQ39" s="81">
        <f t="shared" si="7"/>
        <v>9.0909090909090917</v>
      </c>
      <c r="AR39" s="82"/>
      <c r="AS39" s="81">
        <f t="shared" si="5"/>
        <v>36.363636363636367</v>
      </c>
      <c r="AT39" s="82"/>
      <c r="AU39" s="81">
        <f t="shared" si="6"/>
        <v>45.454545454545453</v>
      </c>
      <c r="AV39" s="82"/>
    </row>
    <row r="40" spans="1:48" x14ac:dyDescent="0.2">
      <c r="A40" s="10">
        <v>3903286</v>
      </c>
      <c r="B40" s="10" t="s">
        <v>29</v>
      </c>
      <c r="C40" s="10" t="s">
        <v>17</v>
      </c>
      <c r="D40" s="16">
        <v>43193.388888888891</v>
      </c>
      <c r="E40" s="16">
        <v>43194.416666666664</v>
      </c>
      <c r="G40" s="16">
        <v>43207.005555555559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 t="str">
        <f>IF((M189-M92)/M286*100&lt;0,"NR",(M189-M92)/M286*100)</f>
        <v>NR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3903286</v>
      </c>
      <c r="B41" s="10" t="s">
        <v>29</v>
      </c>
      <c r="C41" s="10" t="s">
        <v>17</v>
      </c>
      <c r="D41" s="16">
        <v>43193.388888888891</v>
      </c>
      <c r="E41" s="16">
        <v>43194.416666666664</v>
      </c>
      <c r="G41" s="16">
        <v>43207.005555555559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470</v>
      </c>
      <c r="N41" s="10" t="s">
        <v>33</v>
      </c>
      <c r="O41" s="10">
        <v>5</v>
      </c>
      <c r="P41" s="10">
        <v>1</v>
      </c>
      <c r="AP41" s="3" t="s">
        <v>231</v>
      </c>
      <c r="AQ41" s="81" t="str">
        <f>IF(ISERR(AH106),"NO DATA",AH106)</f>
        <v>NR</v>
      </c>
      <c r="AR41" s="82"/>
      <c r="AS41" s="81">
        <f t="shared" ref="AS41:AS43" si="8">IF(ISERR(AJ106),"NO DATA",AJ106)</f>
        <v>17900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3903286</v>
      </c>
      <c r="B42" s="10" t="s">
        <v>29</v>
      </c>
      <c r="C42" s="10" t="s">
        <v>17</v>
      </c>
      <c r="D42" s="16">
        <v>43193.388888888891</v>
      </c>
      <c r="E42" s="16">
        <v>43194.416666666664</v>
      </c>
      <c r="G42" s="16">
        <v>43207.005555555559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27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5.8823529411764701</v>
      </c>
      <c r="AR42" s="82"/>
      <c r="AS42" s="81" t="str">
        <f t="shared" si="8"/>
        <v>NR</v>
      </c>
      <c r="AT42" s="82"/>
      <c r="AU42" s="81" t="str">
        <f t="shared" si="9"/>
        <v>NR</v>
      </c>
      <c r="AV42" s="82"/>
    </row>
    <row r="43" spans="1:48" x14ac:dyDescent="0.2">
      <c r="A43" s="10">
        <v>3903286</v>
      </c>
      <c r="B43" s="10" t="s">
        <v>29</v>
      </c>
      <c r="C43" s="10" t="s">
        <v>17</v>
      </c>
      <c r="D43" s="16">
        <v>43193.388888888891</v>
      </c>
      <c r="E43" s="16">
        <v>43194.416666666664</v>
      </c>
      <c r="G43" s="16">
        <v>43207.005555555559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250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7.8431372549019605</v>
      </c>
      <c r="AR43" s="82"/>
      <c r="AS43" s="81">
        <f t="shared" si="8"/>
        <v>27.450980392156865</v>
      </c>
      <c r="AT43" s="82"/>
      <c r="AU43" s="81">
        <f t="shared" si="9"/>
        <v>35.294117647058826</v>
      </c>
      <c r="AV43" s="82"/>
    </row>
    <row r="44" spans="1:48" x14ac:dyDescent="0.2">
      <c r="A44" s="10">
        <v>3903286</v>
      </c>
      <c r="B44" s="10" t="s">
        <v>29</v>
      </c>
      <c r="C44" s="10" t="s">
        <v>17</v>
      </c>
      <c r="D44" s="16">
        <v>43193.388888888891</v>
      </c>
      <c r="E44" s="16">
        <v>43194.416666666664</v>
      </c>
      <c r="G44" s="16">
        <v>43207.005555555559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22</v>
      </c>
      <c r="M44" s="10">
        <v>580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3903286</v>
      </c>
      <c r="B45" s="10" t="s">
        <v>29</v>
      </c>
      <c r="C45" s="10" t="s">
        <v>17</v>
      </c>
      <c r="D45" s="16">
        <v>43193.388888888891</v>
      </c>
      <c r="E45" s="16">
        <v>43194.416666666664</v>
      </c>
      <c r="G45" s="16">
        <v>43207.005555555559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61</v>
      </c>
      <c r="N45" s="10" t="s">
        <v>33</v>
      </c>
      <c r="O45" s="10">
        <v>5</v>
      </c>
      <c r="P45" s="10">
        <v>1</v>
      </c>
      <c r="AP45" s="3" t="s">
        <v>34</v>
      </c>
      <c r="AQ45" s="81" t="str">
        <f>IF(ISERR(AH140),"NO DATA",AH140)</f>
        <v>NR</v>
      </c>
      <c r="AR45" s="82"/>
      <c r="AS45" s="81">
        <f t="shared" ref="AS45:AS49" si="11">IF(ISERR(AJ140),"NO DATA",AJ140)</f>
        <v>38.235294117647058</v>
      </c>
      <c r="AT45" s="82"/>
      <c r="AU45" s="81">
        <f t="shared" ref="AU45:AU49" si="12">IF(ISERR(AL140),"NO DATA",AL140)</f>
        <v>5.8823529411764701</v>
      </c>
      <c r="AV45" s="82"/>
    </row>
    <row r="46" spans="1:48" x14ac:dyDescent="0.2">
      <c r="A46" s="10">
        <v>3903286</v>
      </c>
      <c r="B46" s="10" t="s">
        <v>29</v>
      </c>
      <c r="C46" s="10" t="s">
        <v>17</v>
      </c>
      <c r="D46" s="16">
        <v>43193.388888888891</v>
      </c>
      <c r="E46" s="16">
        <v>43194.416666666664</v>
      </c>
      <c r="G46" s="16">
        <v>43207.005555555559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16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25</v>
      </c>
      <c r="AR46" s="82"/>
      <c r="AS46" s="81" t="str">
        <f t="shared" si="11"/>
        <v>NR</v>
      </c>
      <c r="AT46" s="82"/>
      <c r="AU46" s="81">
        <f t="shared" si="12"/>
        <v>15</v>
      </c>
      <c r="AV46" s="82"/>
    </row>
    <row r="47" spans="1:48" x14ac:dyDescent="0.2">
      <c r="A47" s="10">
        <v>3903286</v>
      </c>
      <c r="B47" s="10" t="s">
        <v>29</v>
      </c>
      <c r="C47" s="10" t="s">
        <v>17</v>
      </c>
      <c r="D47" s="16">
        <v>43193.388888888891</v>
      </c>
      <c r="E47" s="16">
        <v>43194.416666666664</v>
      </c>
      <c r="G47" s="16">
        <v>43207.005555555559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>
        <f t="shared" si="13"/>
        <v>24.742268041237114</v>
      </c>
      <c r="AR47" s="82"/>
      <c r="AS47" s="81">
        <f t="shared" si="11"/>
        <v>5.1546391752577314</v>
      </c>
      <c r="AT47" s="82"/>
      <c r="AU47" s="81">
        <f t="shared" si="12"/>
        <v>29.896907216494846</v>
      </c>
      <c r="AV47" s="82"/>
    </row>
    <row r="48" spans="1:48" x14ac:dyDescent="0.2">
      <c r="A48" s="10">
        <v>3903286</v>
      </c>
      <c r="B48" s="10" t="s">
        <v>29</v>
      </c>
      <c r="C48" s="10" t="s">
        <v>17</v>
      </c>
      <c r="D48" s="16">
        <v>43193.388888888891</v>
      </c>
      <c r="E48" s="16">
        <v>43194.416666666664</v>
      </c>
      <c r="G48" s="16">
        <v>43207.005555555559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 t="str">
        <f t="shared" si="13"/>
        <v>NR</v>
      </c>
      <c r="AR48" s="82"/>
      <c r="AS48" s="81">
        <f t="shared" si="11"/>
        <v>55.813953488372093</v>
      </c>
      <c r="AT48" s="82"/>
      <c r="AU48" s="81">
        <f t="shared" si="12"/>
        <v>48.837209302325576</v>
      </c>
      <c r="AV48" s="82"/>
    </row>
    <row r="49" spans="1:48" x14ac:dyDescent="0.2">
      <c r="A49" s="10">
        <v>3903286</v>
      </c>
      <c r="B49" s="10" t="s">
        <v>29</v>
      </c>
      <c r="C49" s="10" t="s">
        <v>17</v>
      </c>
      <c r="D49" s="16">
        <v>43193.388888888891</v>
      </c>
      <c r="E49" s="16">
        <v>43194.416666666664</v>
      </c>
      <c r="G49" s="16">
        <v>43207.005555555559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60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0</v>
      </c>
      <c r="AR49" s="82"/>
      <c r="AS49" s="81" t="str">
        <f t="shared" si="11"/>
        <v>NR</v>
      </c>
      <c r="AT49" s="82"/>
      <c r="AU49" s="81" t="str">
        <f t="shared" si="12"/>
        <v>NR</v>
      </c>
      <c r="AV49" s="82"/>
    </row>
    <row r="50" spans="1:48" x14ac:dyDescent="0.2">
      <c r="A50" s="10">
        <v>3903286</v>
      </c>
      <c r="B50" s="10" t="s">
        <v>29</v>
      </c>
      <c r="C50" s="10" t="s">
        <v>17</v>
      </c>
      <c r="D50" s="16">
        <v>43193.388888888891</v>
      </c>
      <c r="E50" s="16">
        <v>43194.416666666664</v>
      </c>
      <c r="G50" s="16">
        <v>43207.005555555559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3903286</v>
      </c>
      <c r="B51" s="10" t="s">
        <v>29</v>
      </c>
      <c r="C51" s="10" t="s">
        <v>17</v>
      </c>
      <c r="D51" s="16">
        <v>43193.388888888891</v>
      </c>
      <c r="E51" s="16">
        <v>43194.416666666664</v>
      </c>
      <c r="G51" s="16">
        <v>43207.005555555559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3903286</v>
      </c>
      <c r="B52" s="10" t="s">
        <v>29</v>
      </c>
      <c r="C52" s="10" t="s">
        <v>17</v>
      </c>
      <c r="D52" s="16">
        <v>43193.388888888891</v>
      </c>
      <c r="E52" s="16">
        <v>43194.416666666664</v>
      </c>
      <c r="G52" s="16">
        <v>43207.005555555559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3903286</v>
      </c>
      <c r="B53" s="10" t="s">
        <v>29</v>
      </c>
      <c r="C53" s="10" t="s">
        <v>17</v>
      </c>
      <c r="D53" s="16">
        <v>43193.388888888891</v>
      </c>
      <c r="E53" s="16">
        <v>43194.416666666664</v>
      </c>
      <c r="G53" s="16">
        <v>43207.005555555559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160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3903286</v>
      </c>
      <c r="B54" s="10" t="s">
        <v>29</v>
      </c>
      <c r="C54" s="10" t="s">
        <v>17</v>
      </c>
      <c r="D54" s="16">
        <v>43193.388888888891</v>
      </c>
      <c r="E54" s="16">
        <v>43194.416666666664</v>
      </c>
      <c r="G54" s="16">
        <v>43207.005555555559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1800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3903286</v>
      </c>
      <c r="B55" s="10" t="s">
        <v>29</v>
      </c>
      <c r="C55" s="10" t="s">
        <v>17</v>
      </c>
      <c r="D55" s="16">
        <v>43193.388888888891</v>
      </c>
      <c r="E55" s="16">
        <v>43194.416666666664</v>
      </c>
      <c r="G55" s="16">
        <v>43207.005555555559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3300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3903286</v>
      </c>
      <c r="B56" s="10" t="s">
        <v>29</v>
      </c>
      <c r="C56" s="10" t="s">
        <v>17</v>
      </c>
      <c r="D56" s="16">
        <v>43193.388888888891</v>
      </c>
      <c r="E56" s="16">
        <v>43194.416666666664</v>
      </c>
      <c r="G56" s="16">
        <v>43207.005555555559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2600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3903286</v>
      </c>
      <c r="B57" s="10" t="s">
        <v>29</v>
      </c>
      <c r="C57" s="10" t="s">
        <v>17</v>
      </c>
      <c r="D57" s="16">
        <v>43193.388888888891</v>
      </c>
      <c r="E57" s="16">
        <v>43194.416666666664</v>
      </c>
      <c r="G57" s="16">
        <v>43207.005555555559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3903286</v>
      </c>
      <c r="B58" s="10" t="s">
        <v>29</v>
      </c>
      <c r="C58" s="10" t="s">
        <v>17</v>
      </c>
      <c r="D58" s="16">
        <v>43193.388888888891</v>
      </c>
      <c r="E58" s="16">
        <v>43194.416666666664</v>
      </c>
      <c r="G58" s="16">
        <v>43207.005555555559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3903286</v>
      </c>
      <c r="B59" s="10" t="s">
        <v>29</v>
      </c>
      <c r="C59" s="10" t="s">
        <v>17</v>
      </c>
      <c r="D59" s="16">
        <v>43193.388888888891</v>
      </c>
      <c r="E59" s="16">
        <v>43194.416666666664</v>
      </c>
      <c r="G59" s="16">
        <v>43207.005555555559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3903286</v>
      </c>
      <c r="B60" s="10" t="s">
        <v>29</v>
      </c>
      <c r="C60" s="10" t="s">
        <v>17</v>
      </c>
      <c r="D60" s="16">
        <v>43193.388888888891</v>
      </c>
      <c r="E60" s="16">
        <v>43194.416666666664</v>
      </c>
      <c r="G60" s="16">
        <v>43207.005555555559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26</v>
      </c>
      <c r="M60" s="10">
        <v>5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3903286</v>
      </c>
      <c r="B61" s="10" t="s">
        <v>29</v>
      </c>
      <c r="C61" s="10" t="s">
        <v>17</v>
      </c>
      <c r="D61" s="16">
        <v>43193.388888888891</v>
      </c>
      <c r="E61" s="16">
        <v>43194.416666666664</v>
      </c>
      <c r="G61" s="16">
        <v>43207.005555555559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26</v>
      </c>
      <c r="M61" s="10">
        <v>5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3903286</v>
      </c>
      <c r="B62" s="10" t="s">
        <v>29</v>
      </c>
      <c r="C62" s="10" t="s">
        <v>17</v>
      </c>
      <c r="D62" s="16">
        <v>43193.388888888891</v>
      </c>
      <c r="E62" s="16">
        <v>43194.416666666664</v>
      </c>
      <c r="G62" s="16">
        <v>43207.005555555559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800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3903286</v>
      </c>
      <c r="B63" s="10" t="s">
        <v>29</v>
      </c>
      <c r="C63" s="10" t="s">
        <v>17</v>
      </c>
      <c r="D63" s="16">
        <v>43193.388888888891</v>
      </c>
      <c r="E63" s="16">
        <v>43194.416666666664</v>
      </c>
      <c r="G63" s="16">
        <v>43207.005555555559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3903286</v>
      </c>
      <c r="B64" s="10" t="s">
        <v>29</v>
      </c>
      <c r="C64" s="10" t="s">
        <v>17</v>
      </c>
      <c r="D64" s="16">
        <v>43193.388888888891</v>
      </c>
      <c r="E64" s="16">
        <v>43194.416666666664</v>
      </c>
      <c r="G64" s="16">
        <v>43207.005555555559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3903286</v>
      </c>
      <c r="B65" s="10" t="s">
        <v>29</v>
      </c>
      <c r="C65" s="10" t="s">
        <v>17</v>
      </c>
      <c r="D65" s="16">
        <v>43193.388888888891</v>
      </c>
      <c r="E65" s="16">
        <v>43194.416666666664</v>
      </c>
      <c r="G65" s="16">
        <v>43207.005555555559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1600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3903286</v>
      </c>
      <c r="B66" s="10" t="s">
        <v>29</v>
      </c>
      <c r="C66" s="10" t="s">
        <v>17</v>
      </c>
      <c r="D66" s="16">
        <v>43193.388888888891</v>
      </c>
      <c r="E66" s="16">
        <v>43194.416666666664</v>
      </c>
      <c r="G66" s="16">
        <v>43207.005555555559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22</v>
      </c>
      <c r="M66" s="10">
        <v>700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3903286</v>
      </c>
      <c r="B67" s="10" t="s">
        <v>29</v>
      </c>
      <c r="C67" s="10" t="s">
        <v>17</v>
      </c>
      <c r="D67" s="16">
        <v>43193.388888888891</v>
      </c>
      <c r="E67" s="16">
        <v>43194.416666666664</v>
      </c>
      <c r="G67" s="16">
        <v>43207.005555555559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200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3903286</v>
      </c>
      <c r="B68" s="10" t="s">
        <v>29</v>
      </c>
      <c r="C68" s="10" t="s">
        <v>17</v>
      </c>
      <c r="D68" s="16">
        <v>43193.388888888891</v>
      </c>
      <c r="E68" s="16">
        <v>43194.416666666664</v>
      </c>
      <c r="G68" s="16">
        <v>43207.005555555559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3903286</v>
      </c>
      <c r="B69" s="10" t="s">
        <v>29</v>
      </c>
      <c r="C69" s="10" t="s">
        <v>17</v>
      </c>
      <c r="D69" s="16">
        <v>43193.388888888891</v>
      </c>
      <c r="E69" s="16">
        <v>43194.416666666664</v>
      </c>
      <c r="G69" s="16">
        <v>43207.005555555559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3903286</v>
      </c>
      <c r="B70" s="10" t="s">
        <v>29</v>
      </c>
      <c r="C70" s="10" t="s">
        <v>17</v>
      </c>
      <c r="D70" s="16">
        <v>43193.388888888891</v>
      </c>
      <c r="E70" s="16">
        <v>43194.416666666664</v>
      </c>
      <c r="G70" s="16">
        <v>43207.005555555559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254</v>
      </c>
      <c r="AH70" s="70"/>
      <c r="AI70" s="70"/>
      <c r="AJ70" s="70"/>
      <c r="AK70" s="70"/>
      <c r="AL70" s="70"/>
      <c r="AM70" s="70"/>
    </row>
    <row r="71" spans="1:39" x14ac:dyDescent="0.2">
      <c r="A71" s="10">
        <v>3903286</v>
      </c>
      <c r="B71" s="10" t="s">
        <v>29</v>
      </c>
      <c r="C71" s="10" t="s">
        <v>17</v>
      </c>
      <c r="D71" s="16">
        <v>43193.388888888891</v>
      </c>
      <c r="E71" s="16">
        <v>43194.416666666664</v>
      </c>
      <c r="G71" s="16">
        <v>43207.005555555559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440</v>
      </c>
      <c r="N71" s="10" t="s">
        <v>33</v>
      </c>
      <c r="O71" s="10">
        <v>10</v>
      </c>
      <c r="P71" s="10">
        <v>1</v>
      </c>
      <c r="AG71" s="4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3903286</v>
      </c>
      <c r="B72" s="10" t="s">
        <v>29</v>
      </c>
      <c r="C72" s="10" t="s">
        <v>17</v>
      </c>
      <c r="D72" s="16">
        <v>43193.388888888891</v>
      </c>
      <c r="E72" s="16">
        <v>43194.416666666664</v>
      </c>
      <c r="G72" s="16">
        <v>43207.005555555559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33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30.76923076923077</v>
      </c>
      <c r="AI72" s="93"/>
      <c r="AJ72" s="93">
        <f>IF((M199-M102)/M296*100&lt;0,"NR",(M199-M102)/M296*100)</f>
        <v>0</v>
      </c>
      <c r="AK72" s="93"/>
      <c r="AL72" s="93">
        <f>IF((M296-M102)/M296*100&lt;0,"NR",(M296-M102)/M296*100)</f>
        <v>30.76923076923077</v>
      </c>
      <c r="AM72" s="93"/>
    </row>
    <row r="73" spans="1:39" x14ac:dyDescent="0.2">
      <c r="A73" s="10">
        <v>3903286</v>
      </c>
      <c r="B73" s="10" t="s">
        <v>29</v>
      </c>
      <c r="C73" s="10" t="s">
        <v>17</v>
      </c>
      <c r="D73" s="16">
        <v>43193.388888888891</v>
      </c>
      <c r="E73" s="16">
        <v>43194.416666666664</v>
      </c>
      <c r="G73" s="16">
        <v>43207.005555555559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26</v>
      </c>
      <c r="M73" s="10">
        <v>100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>
        <f>IF((M200-M103)/M297*100&lt;0,"NR",(M200-M103)/M297*100)</f>
        <v>54.285714285714285</v>
      </c>
      <c r="AK73" s="93"/>
      <c r="AL73" s="93">
        <f>IF((M297-M103)/M297*100&lt;0,"NR",(M297-M103)/M297*100)</f>
        <v>40</v>
      </c>
      <c r="AM73" s="93"/>
    </row>
    <row r="74" spans="1:39" x14ac:dyDescent="0.2">
      <c r="A74" s="10">
        <v>3903286</v>
      </c>
      <c r="B74" s="10" t="s">
        <v>29</v>
      </c>
      <c r="C74" s="10" t="s">
        <v>17</v>
      </c>
      <c r="D74" s="16">
        <v>43193.388888888891</v>
      </c>
      <c r="E74" s="16">
        <v>43194.416666666664</v>
      </c>
      <c r="G74" s="16">
        <v>43207.005555555559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9.0909090909090917</v>
      </c>
      <c r="AI74" s="93"/>
      <c r="AJ74" s="93">
        <f>IF((M122-M25)/M219*100&lt;0,"NR",(M122-M25)/M219*100)</f>
        <v>36.363636363636367</v>
      </c>
      <c r="AK74" s="93"/>
      <c r="AL74" s="93">
        <f>IF((M219-M25)/M219*100&lt;0,"NR",(M219-M25)/M219*100)</f>
        <v>45.454545454545453</v>
      </c>
      <c r="AM74" s="93"/>
    </row>
    <row r="75" spans="1:39" x14ac:dyDescent="0.2">
      <c r="A75" s="10">
        <v>3903286</v>
      </c>
      <c r="B75" s="10" t="s">
        <v>29</v>
      </c>
      <c r="C75" s="10" t="s">
        <v>17</v>
      </c>
      <c r="D75" s="16">
        <v>43193.388888888891</v>
      </c>
      <c r="E75" s="16">
        <v>43194.416666666664</v>
      </c>
      <c r="G75" s="16">
        <v>43207.005555555559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22</v>
      </c>
      <c r="M75" s="10">
        <v>470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3903286</v>
      </c>
      <c r="B76" s="10" t="s">
        <v>29</v>
      </c>
      <c r="C76" s="10" t="s">
        <v>17</v>
      </c>
      <c r="D76" s="16">
        <v>43193.388888888891</v>
      </c>
      <c r="E76" s="16">
        <v>43194.416666666664</v>
      </c>
      <c r="G76" s="16">
        <v>43207.005555555559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3903286</v>
      </c>
      <c r="B77" s="10" t="s">
        <v>29</v>
      </c>
      <c r="C77" s="10" t="s">
        <v>17</v>
      </c>
      <c r="D77" s="16">
        <v>43193.388888888891</v>
      </c>
      <c r="E77" s="16">
        <v>43194.416666666664</v>
      </c>
      <c r="G77" s="16">
        <v>43207.005555555559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22</v>
      </c>
      <c r="M77" s="10">
        <v>28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3903286</v>
      </c>
      <c r="B78" s="10" t="s">
        <v>29</v>
      </c>
      <c r="C78" s="10" t="s">
        <v>17</v>
      </c>
      <c r="D78" s="16">
        <v>43193.388888888891</v>
      </c>
      <c r="E78" s="16">
        <v>43194.416666666664</v>
      </c>
      <c r="G78" s="16">
        <v>43207.005555555559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120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3903286</v>
      </c>
      <c r="B79" s="10" t="s">
        <v>29</v>
      </c>
      <c r="C79" s="10" t="s">
        <v>17</v>
      </c>
      <c r="D79" s="16">
        <v>43193.388888888891</v>
      </c>
      <c r="E79" s="16">
        <v>43194.416666666664</v>
      </c>
      <c r="G79" s="16">
        <v>43207.005555555559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3903286</v>
      </c>
      <c r="B80" s="10" t="s">
        <v>29</v>
      </c>
      <c r="C80" s="10" t="s">
        <v>17</v>
      </c>
      <c r="D80" s="16">
        <v>43193.388888888891</v>
      </c>
      <c r="E80" s="16">
        <v>43194.416666666664</v>
      </c>
      <c r="G80" s="16">
        <v>43207.005555555559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3903286</v>
      </c>
      <c r="B81" s="10" t="s">
        <v>29</v>
      </c>
      <c r="C81" s="10" t="s">
        <v>17</v>
      </c>
      <c r="D81" s="16">
        <v>43193.388888888891</v>
      </c>
      <c r="E81" s="16">
        <v>43194.416666666664</v>
      </c>
      <c r="G81" s="16">
        <v>43207.005555555559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3903286</v>
      </c>
      <c r="B82" s="10" t="s">
        <v>29</v>
      </c>
      <c r="C82" s="10" t="s">
        <v>17</v>
      </c>
      <c r="D82" s="16">
        <v>43193.388888888891</v>
      </c>
      <c r="E82" s="16">
        <v>43194.416666666664</v>
      </c>
      <c r="G82" s="16">
        <v>43207.005555555559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15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3903286</v>
      </c>
      <c r="B83" s="10" t="s">
        <v>29</v>
      </c>
      <c r="C83" s="10" t="s">
        <v>17</v>
      </c>
      <c r="D83" s="16">
        <v>43193.388888888891</v>
      </c>
      <c r="E83" s="16">
        <v>43194.416666666664</v>
      </c>
      <c r="G83" s="16">
        <v>43207.005555555559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3903286</v>
      </c>
      <c r="B84" s="10" t="s">
        <v>29</v>
      </c>
      <c r="C84" s="10" t="s">
        <v>17</v>
      </c>
      <c r="D84" s="16">
        <v>43193.388888888891</v>
      </c>
      <c r="E84" s="16">
        <v>43194.416666666664</v>
      </c>
      <c r="G84" s="16">
        <v>43207.005555555559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3903286</v>
      </c>
      <c r="B85" s="10" t="s">
        <v>29</v>
      </c>
      <c r="C85" s="10" t="s">
        <v>17</v>
      </c>
      <c r="D85" s="16">
        <v>43193.388888888891</v>
      </c>
      <c r="E85" s="16">
        <v>43194.416666666664</v>
      </c>
      <c r="G85" s="16">
        <v>43207.005555555559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10000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3903286</v>
      </c>
      <c r="B86" s="10" t="s">
        <v>29</v>
      </c>
      <c r="C86" s="10" t="s">
        <v>17</v>
      </c>
      <c r="D86" s="16">
        <v>43193.388888888891</v>
      </c>
      <c r="E86" s="16">
        <v>43194.416666666664</v>
      </c>
      <c r="G86" s="16">
        <v>43207.005555555559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3903286</v>
      </c>
      <c r="B87" s="10" t="s">
        <v>29</v>
      </c>
      <c r="C87" s="10" t="s">
        <v>17</v>
      </c>
      <c r="D87" s="16">
        <v>43193.388888888891</v>
      </c>
      <c r="E87" s="16">
        <v>43194.416666666664</v>
      </c>
      <c r="G87" s="16">
        <v>43207.005555555559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3903286</v>
      </c>
      <c r="B88" s="10" t="s">
        <v>29</v>
      </c>
      <c r="C88" s="10" t="s">
        <v>17</v>
      </c>
      <c r="D88" s="16">
        <v>43193.388888888891</v>
      </c>
      <c r="E88" s="16">
        <v>43194.416666666664</v>
      </c>
      <c r="G88" s="16">
        <v>43207.005555555559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3903286</v>
      </c>
      <c r="B89" s="10" t="s">
        <v>29</v>
      </c>
      <c r="C89" s="10" t="s">
        <v>17</v>
      </c>
      <c r="D89" s="16">
        <v>43193.388888888891</v>
      </c>
      <c r="E89" s="16">
        <v>43194.416666666664</v>
      </c>
      <c r="G89" s="16">
        <v>43207.005555555559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3903286</v>
      </c>
      <c r="B90" s="10" t="s">
        <v>29</v>
      </c>
      <c r="C90" s="10" t="s">
        <v>17</v>
      </c>
      <c r="D90" s="16">
        <v>43193.388888888891</v>
      </c>
      <c r="E90" s="16">
        <v>43194.416666666664</v>
      </c>
      <c r="G90" s="16">
        <v>43207.005555555559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3903286</v>
      </c>
      <c r="B91" s="10" t="s">
        <v>29</v>
      </c>
      <c r="C91" s="10" t="s">
        <v>17</v>
      </c>
      <c r="D91" s="16">
        <v>43193.388888888891</v>
      </c>
      <c r="E91" s="16">
        <v>43194.416666666664</v>
      </c>
      <c r="G91" s="16">
        <v>43207.005555555559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3903286</v>
      </c>
      <c r="B92" s="10" t="s">
        <v>29</v>
      </c>
      <c r="C92" s="10" t="s">
        <v>17</v>
      </c>
      <c r="D92" s="16">
        <v>43193.388888888891</v>
      </c>
      <c r="E92" s="16">
        <v>43194.416666666664</v>
      </c>
      <c r="G92" s="16">
        <v>43207.005555555559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460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3903286</v>
      </c>
      <c r="B93" s="10" t="s">
        <v>29</v>
      </c>
      <c r="C93" s="10" t="s">
        <v>17</v>
      </c>
      <c r="D93" s="16">
        <v>43193.388888888891</v>
      </c>
      <c r="E93" s="16">
        <v>43194.416666666664</v>
      </c>
      <c r="G93" s="16">
        <v>43207.005555555559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3903286</v>
      </c>
      <c r="B94" s="10" t="s">
        <v>29</v>
      </c>
      <c r="C94" s="10" t="s">
        <v>17</v>
      </c>
      <c r="D94" s="16">
        <v>43193.388888888891</v>
      </c>
      <c r="E94" s="16">
        <v>43194.416666666664</v>
      </c>
      <c r="G94" s="16">
        <v>43207.005555555559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3903286</v>
      </c>
      <c r="B95" s="10" t="s">
        <v>29</v>
      </c>
      <c r="C95" s="10" t="s">
        <v>17</v>
      </c>
      <c r="D95" s="16">
        <v>43193.388888888891</v>
      </c>
      <c r="E95" s="16">
        <v>43194.416666666664</v>
      </c>
      <c r="G95" s="16">
        <v>43207.005555555559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3903286</v>
      </c>
      <c r="B96" s="10" t="s">
        <v>29</v>
      </c>
      <c r="C96" s="10" t="s">
        <v>17</v>
      </c>
      <c r="D96" s="16">
        <v>43193.388888888891</v>
      </c>
      <c r="E96" s="16">
        <v>43194.416666666664</v>
      </c>
      <c r="G96" s="16">
        <v>43207.005555555559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420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3903286</v>
      </c>
      <c r="B97" s="10" t="s">
        <v>29</v>
      </c>
      <c r="C97" s="10" t="s">
        <v>17</v>
      </c>
      <c r="D97" s="16">
        <v>43193.388888888891</v>
      </c>
      <c r="E97" s="16">
        <v>43194.416666666664</v>
      </c>
      <c r="G97" s="16">
        <v>43207.005555555559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1100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3903286</v>
      </c>
      <c r="B98" s="10" t="s">
        <v>29</v>
      </c>
      <c r="C98" s="10" t="s">
        <v>17</v>
      </c>
      <c r="D98" s="16">
        <v>43193.388888888891</v>
      </c>
      <c r="E98" s="16">
        <v>43194.416666666664</v>
      </c>
      <c r="G98" s="16">
        <v>43207.005555555559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22</v>
      </c>
      <c r="M98" s="10">
        <v>63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3903286</v>
      </c>
      <c r="B99" s="10" t="s">
        <v>29</v>
      </c>
      <c r="C99" s="10" t="s">
        <v>17</v>
      </c>
      <c r="D99" s="16">
        <v>43193.388888888891</v>
      </c>
      <c r="E99" s="16">
        <v>43194.416666666664</v>
      </c>
      <c r="G99" s="16">
        <v>43207.005555555559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22</v>
      </c>
      <c r="M99" s="10">
        <v>14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3903286</v>
      </c>
      <c r="B100" s="10" t="s">
        <v>29</v>
      </c>
      <c r="C100" s="10" t="s">
        <v>17</v>
      </c>
      <c r="D100" s="16">
        <v>43193.388888888891</v>
      </c>
      <c r="E100" s="16">
        <v>43194.416666666664</v>
      </c>
      <c r="G100" s="16">
        <v>43207.005555555559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680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3903286</v>
      </c>
      <c r="B101" s="10" t="s">
        <v>29</v>
      </c>
      <c r="C101" s="10" t="s">
        <v>17</v>
      </c>
      <c r="D101" s="16">
        <v>43193.388888888891</v>
      </c>
      <c r="E101" s="16">
        <v>43194.416666666664</v>
      </c>
      <c r="G101" s="16">
        <v>43207.005555555559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800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3903286</v>
      </c>
      <c r="B102" s="10" t="s">
        <v>29</v>
      </c>
      <c r="C102" s="10" t="s">
        <v>17</v>
      </c>
      <c r="D102" s="16">
        <v>43193.388888888891</v>
      </c>
      <c r="E102" s="16">
        <v>43194.416666666664</v>
      </c>
      <c r="G102" s="16">
        <v>43207.005555555559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180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3903286</v>
      </c>
      <c r="B103" s="10" t="s">
        <v>29</v>
      </c>
      <c r="C103" s="10" t="s">
        <v>17</v>
      </c>
      <c r="D103" s="16">
        <v>43193.388888888891</v>
      </c>
      <c r="E103" s="16">
        <v>43194.416666666664</v>
      </c>
      <c r="G103" s="16">
        <v>43207.005555555559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840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3903286</v>
      </c>
      <c r="B104" s="10" t="s">
        <v>29</v>
      </c>
      <c r="C104" s="10" t="s">
        <v>17</v>
      </c>
      <c r="D104" s="16">
        <v>43193.388888888891</v>
      </c>
      <c r="E104" s="16">
        <v>43194.416666666664</v>
      </c>
      <c r="G104" s="16">
        <v>43207.005555555559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255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3903287</v>
      </c>
      <c r="B105" s="10" t="s">
        <v>24</v>
      </c>
      <c r="C105" s="10" t="s">
        <v>17</v>
      </c>
      <c r="D105" s="16">
        <v>43193.381944444445</v>
      </c>
      <c r="E105" s="16">
        <v>43194.416666666664</v>
      </c>
      <c r="G105" s="16">
        <v>43207.020833333336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5000</v>
      </c>
      <c r="N105" s="10" t="s">
        <v>33</v>
      </c>
      <c r="O105" s="10">
        <v>20</v>
      </c>
      <c r="P105" s="10">
        <v>1</v>
      </c>
      <c r="AG105" s="4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3903287</v>
      </c>
      <c r="B106" s="10" t="s">
        <v>24</v>
      </c>
      <c r="C106" s="10" t="s">
        <v>17</v>
      </c>
      <c r="D106" s="16">
        <v>43193.381944444445</v>
      </c>
      <c r="E106" s="16">
        <v>43194.416666666664</v>
      </c>
      <c r="G106" s="16">
        <v>43207.020833333336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22</v>
      </c>
      <c r="M106" s="10">
        <v>45</v>
      </c>
      <c r="N106" s="10" t="s">
        <v>33</v>
      </c>
      <c r="O106" s="10">
        <v>5</v>
      </c>
      <c r="P106" s="10">
        <v>1</v>
      </c>
      <c r="AG106" s="11" t="s">
        <v>231</v>
      </c>
      <c r="AH106" s="93" t="str">
        <f>IF((M277-M180)/M277*100&lt;0,"NR",(M277-M180)/M277*100)</f>
        <v>NR</v>
      </c>
      <c r="AI106" s="93"/>
      <c r="AJ106" s="93">
        <f>IF((M180-M83)/M277*100&lt;0,"NR",(M180-M83)/M277*100)</f>
        <v>17900</v>
      </c>
      <c r="AK106" s="93"/>
      <c r="AL106" s="93">
        <f>IF((M277-M83)/M277*100&lt;0,"NR",(M277-M83)/M277*100)</f>
        <v>0</v>
      </c>
      <c r="AM106" s="93"/>
    </row>
    <row r="107" spans="1:39" x14ac:dyDescent="0.2">
      <c r="A107" s="10">
        <v>3903287</v>
      </c>
      <c r="B107" s="10" t="s">
        <v>24</v>
      </c>
      <c r="C107" s="10" t="s">
        <v>17</v>
      </c>
      <c r="D107" s="16">
        <v>43193.381944444445</v>
      </c>
      <c r="E107" s="16">
        <v>43194.416666666664</v>
      </c>
      <c r="G107" s="16">
        <v>43207.020833333336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22</v>
      </c>
      <c r="N107" s="10" t="s">
        <v>33</v>
      </c>
      <c r="O107" s="10">
        <v>5</v>
      </c>
      <c r="P107" s="10">
        <v>1</v>
      </c>
      <c r="AG107" s="17" t="s">
        <v>123</v>
      </c>
      <c r="AH107" s="93">
        <f>IF((M248-M151)/M248*100&lt;0,"NR",(M248-M151)/M248*100)</f>
        <v>5.8823529411764701</v>
      </c>
      <c r="AI107" s="93"/>
      <c r="AJ107" s="93" t="str">
        <f>IF((M151-M54)/M248*100&lt;0,"NR",(M151-M54)/M248*100)</f>
        <v>NR</v>
      </c>
      <c r="AK107" s="93"/>
      <c r="AL107" s="93" t="str">
        <f>IF((M248-M54)/M248*100&lt;0,"NR",(M248-M54)/M248*100)</f>
        <v>NR</v>
      </c>
      <c r="AM107" s="93"/>
    </row>
    <row r="108" spans="1:39" x14ac:dyDescent="0.2">
      <c r="A108" s="10">
        <v>3903287</v>
      </c>
      <c r="B108" s="10" t="s">
        <v>24</v>
      </c>
      <c r="C108" s="10" t="s">
        <v>17</v>
      </c>
      <c r="D108" s="16">
        <v>43193.381944444445</v>
      </c>
      <c r="E108" s="16">
        <v>43194.416666666664</v>
      </c>
      <c r="G108" s="16">
        <v>43207.020833333336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1800</v>
      </c>
      <c r="N108" s="10" t="s">
        <v>33</v>
      </c>
      <c r="O108" s="10">
        <v>20</v>
      </c>
      <c r="P108" s="10">
        <v>1</v>
      </c>
      <c r="AG108" s="2" t="s">
        <v>125</v>
      </c>
      <c r="AH108" s="93">
        <f>IF((M249-M152)/M249*100&lt;0,"NR",(M249-M152)/M249*100)</f>
        <v>7.8431372549019605</v>
      </c>
      <c r="AI108" s="93"/>
      <c r="AJ108" s="93">
        <f>IF((M152-M55)/M249*100&lt;0,"NR",(M152-M55)/M249*100)</f>
        <v>27.450980392156865</v>
      </c>
      <c r="AK108" s="93"/>
      <c r="AL108" s="93">
        <f>IF((M249-M55)/M249*100&lt;0,"NR",(M249-M55)/M249*100)</f>
        <v>35.294117647058826</v>
      </c>
      <c r="AM108" s="93"/>
    </row>
    <row r="109" spans="1:39" x14ac:dyDescent="0.2">
      <c r="A109" s="10">
        <v>3903287</v>
      </c>
      <c r="B109" s="10" t="s">
        <v>24</v>
      </c>
      <c r="C109" s="10" t="s">
        <v>17</v>
      </c>
      <c r="D109" s="16">
        <v>43193.381944444445</v>
      </c>
      <c r="E109" s="16">
        <v>43194.416666666664</v>
      </c>
      <c r="G109" s="16">
        <v>43207.020833333336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3903287</v>
      </c>
      <c r="B110" s="10" t="s">
        <v>24</v>
      </c>
      <c r="C110" s="10" t="s">
        <v>17</v>
      </c>
      <c r="D110" s="16">
        <v>43193.381944444445</v>
      </c>
      <c r="E110" s="16">
        <v>43194.416666666664</v>
      </c>
      <c r="G110" s="16">
        <v>43207.020833333336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3903287</v>
      </c>
      <c r="B111" s="10" t="s">
        <v>24</v>
      </c>
      <c r="C111" s="10" t="s">
        <v>17</v>
      </c>
      <c r="D111" s="16">
        <v>43193.381944444445</v>
      </c>
      <c r="E111" s="16">
        <v>43194.416666666664</v>
      </c>
      <c r="G111" s="16">
        <v>43207.020833333336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880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3903287</v>
      </c>
      <c r="B112" s="10" t="s">
        <v>24</v>
      </c>
      <c r="C112" s="10" t="s">
        <v>17</v>
      </c>
      <c r="D112" s="16">
        <v>43193.381944444445</v>
      </c>
      <c r="E112" s="16">
        <v>43194.416666666664</v>
      </c>
      <c r="G112" s="16">
        <v>43207.020833333336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56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3903287</v>
      </c>
      <c r="B113" s="10" t="s">
        <v>24</v>
      </c>
      <c r="C113" s="10" t="s">
        <v>17</v>
      </c>
      <c r="D113" s="16">
        <v>43193.381944444445</v>
      </c>
      <c r="E113" s="16">
        <v>43194.416666666664</v>
      </c>
      <c r="G113" s="16">
        <v>43207.020833333336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3903287</v>
      </c>
      <c r="B114" s="10" t="s">
        <v>24</v>
      </c>
      <c r="C114" s="10" t="s">
        <v>17</v>
      </c>
      <c r="D114" s="16">
        <v>43193.381944444445</v>
      </c>
      <c r="E114" s="16">
        <v>43194.416666666664</v>
      </c>
      <c r="G114" s="16">
        <v>43207.020833333336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3903287</v>
      </c>
      <c r="B115" s="10" t="s">
        <v>24</v>
      </c>
      <c r="C115" s="10" t="s">
        <v>17</v>
      </c>
      <c r="D115" s="16">
        <v>43193.381944444445</v>
      </c>
      <c r="E115" s="16">
        <v>43194.416666666664</v>
      </c>
      <c r="G115" s="16">
        <v>43207.020833333336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3903287</v>
      </c>
      <c r="B116" s="10" t="s">
        <v>24</v>
      </c>
      <c r="C116" s="10" t="s">
        <v>17</v>
      </c>
      <c r="D116" s="16">
        <v>43193.381944444445</v>
      </c>
      <c r="E116" s="16">
        <v>43194.416666666664</v>
      </c>
      <c r="G116" s="16">
        <v>43207.020833333336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160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3903287</v>
      </c>
      <c r="B117" s="10" t="s">
        <v>24</v>
      </c>
      <c r="C117" s="10" t="s">
        <v>17</v>
      </c>
      <c r="D117" s="16">
        <v>43193.381944444445</v>
      </c>
      <c r="E117" s="16">
        <v>43194.416666666664</v>
      </c>
      <c r="G117" s="16">
        <v>43207.020833333336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3903287</v>
      </c>
      <c r="B118" s="10" t="s">
        <v>24</v>
      </c>
      <c r="C118" s="10" t="s">
        <v>17</v>
      </c>
      <c r="D118" s="16">
        <v>43193.381944444445</v>
      </c>
      <c r="E118" s="16">
        <v>43194.416666666664</v>
      </c>
      <c r="G118" s="16">
        <v>43207.020833333336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130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3903287</v>
      </c>
      <c r="B119" s="10" t="s">
        <v>24</v>
      </c>
      <c r="C119" s="10" t="s">
        <v>17</v>
      </c>
      <c r="D119" s="16">
        <v>43193.381944444445</v>
      </c>
      <c r="E119" s="16">
        <v>43194.416666666664</v>
      </c>
      <c r="G119" s="16">
        <v>43207.020833333336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3903287</v>
      </c>
      <c r="B120" s="10" t="s">
        <v>24</v>
      </c>
      <c r="C120" s="10" t="s">
        <v>17</v>
      </c>
      <c r="D120" s="16">
        <v>43193.381944444445</v>
      </c>
      <c r="E120" s="16">
        <v>43194.416666666664</v>
      </c>
      <c r="G120" s="16">
        <v>43207.020833333336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4600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3903287</v>
      </c>
      <c r="B121" s="10" t="s">
        <v>24</v>
      </c>
      <c r="C121" s="10" t="s">
        <v>17</v>
      </c>
      <c r="D121" s="16">
        <v>43193.381944444445</v>
      </c>
      <c r="E121" s="16">
        <v>43194.416666666664</v>
      </c>
      <c r="G121" s="16">
        <v>43207.020833333336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3903287</v>
      </c>
      <c r="B122" s="10" t="s">
        <v>24</v>
      </c>
      <c r="C122" s="10" t="s">
        <v>17</v>
      </c>
      <c r="D122" s="16">
        <v>43193.381944444445</v>
      </c>
      <c r="E122" s="16">
        <v>43194.416666666664</v>
      </c>
      <c r="G122" s="16">
        <v>43207.020833333336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200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3903287</v>
      </c>
      <c r="B123" s="10" t="s">
        <v>24</v>
      </c>
      <c r="C123" s="10" t="s">
        <v>17</v>
      </c>
      <c r="D123" s="16">
        <v>43193.381944444445</v>
      </c>
      <c r="E123" s="16">
        <v>43194.416666666664</v>
      </c>
      <c r="G123" s="16">
        <v>43207.020833333336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66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3903287</v>
      </c>
      <c r="B124" s="10" t="s">
        <v>24</v>
      </c>
      <c r="C124" s="10" t="s">
        <v>17</v>
      </c>
      <c r="D124" s="16">
        <v>43193.381944444445</v>
      </c>
      <c r="E124" s="16">
        <v>43194.416666666664</v>
      </c>
      <c r="G124" s="16">
        <v>43207.020833333336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3903287</v>
      </c>
      <c r="B125" s="10" t="s">
        <v>24</v>
      </c>
      <c r="C125" s="10" t="s">
        <v>17</v>
      </c>
      <c r="D125" s="16">
        <v>43193.381944444445</v>
      </c>
      <c r="E125" s="16">
        <v>43194.416666666664</v>
      </c>
      <c r="G125" s="16">
        <v>43207.020833333336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3903287</v>
      </c>
      <c r="B126" s="10" t="s">
        <v>24</v>
      </c>
      <c r="C126" s="10" t="s">
        <v>17</v>
      </c>
      <c r="D126" s="16">
        <v>43193.381944444445</v>
      </c>
      <c r="E126" s="16">
        <v>43194.416666666664</v>
      </c>
      <c r="G126" s="16">
        <v>43207.020833333336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3903287</v>
      </c>
      <c r="B127" s="10" t="s">
        <v>24</v>
      </c>
      <c r="C127" s="10" t="s">
        <v>17</v>
      </c>
      <c r="D127" s="16">
        <v>43193.381944444445</v>
      </c>
      <c r="E127" s="16">
        <v>43194.416666666664</v>
      </c>
      <c r="G127" s="16">
        <v>43207.020833333336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44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3903287</v>
      </c>
      <c r="B128" s="10" t="s">
        <v>24</v>
      </c>
      <c r="C128" s="10" t="s">
        <v>17</v>
      </c>
      <c r="D128" s="16">
        <v>43193.381944444445</v>
      </c>
      <c r="E128" s="16">
        <v>43194.416666666664</v>
      </c>
      <c r="G128" s="16">
        <v>43207.020833333336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22</v>
      </c>
      <c r="M128" s="10">
        <v>24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3903287</v>
      </c>
      <c r="B129" s="10" t="s">
        <v>24</v>
      </c>
      <c r="C129" s="10" t="s">
        <v>17</v>
      </c>
      <c r="D129" s="16">
        <v>43193.381944444445</v>
      </c>
      <c r="E129" s="16">
        <v>43194.416666666664</v>
      </c>
      <c r="G129" s="16">
        <v>43207.020833333336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150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3903287</v>
      </c>
      <c r="B130" s="10" t="s">
        <v>24</v>
      </c>
      <c r="C130" s="10" t="s">
        <v>17</v>
      </c>
      <c r="D130" s="16">
        <v>43193.381944444445</v>
      </c>
      <c r="E130" s="16">
        <v>43194.416666666664</v>
      </c>
      <c r="G130" s="16">
        <v>43207.020833333336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3903287</v>
      </c>
      <c r="B131" s="10" t="s">
        <v>24</v>
      </c>
      <c r="C131" s="10" t="s">
        <v>17</v>
      </c>
      <c r="D131" s="16">
        <v>43193.381944444445</v>
      </c>
      <c r="E131" s="16">
        <v>43194.416666666664</v>
      </c>
      <c r="G131" s="16">
        <v>43207.020833333336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3903287</v>
      </c>
      <c r="B132" s="10" t="s">
        <v>24</v>
      </c>
      <c r="C132" s="10" t="s">
        <v>17</v>
      </c>
      <c r="D132" s="16">
        <v>43193.381944444445</v>
      </c>
      <c r="E132" s="16">
        <v>43194.416666666664</v>
      </c>
      <c r="G132" s="16">
        <v>43207.020833333336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26</v>
      </c>
      <c r="M132" s="10">
        <v>10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3903287</v>
      </c>
      <c r="B133" s="10" t="s">
        <v>24</v>
      </c>
      <c r="C133" s="10" t="s">
        <v>17</v>
      </c>
      <c r="D133" s="16">
        <v>43193.381944444445</v>
      </c>
      <c r="E133" s="16">
        <v>43194.416666666664</v>
      </c>
      <c r="G133" s="16">
        <v>43207.020833333336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19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3903287</v>
      </c>
      <c r="B134" s="10" t="s">
        <v>24</v>
      </c>
      <c r="C134" s="10" t="s">
        <v>17</v>
      </c>
      <c r="D134" s="16">
        <v>43193.381944444445</v>
      </c>
      <c r="E134" s="16">
        <v>43194.416666666664</v>
      </c>
      <c r="G134" s="16">
        <v>43207.020833333336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3903287</v>
      </c>
      <c r="B135" s="10" t="s">
        <v>24</v>
      </c>
      <c r="C135" s="10" t="s">
        <v>17</v>
      </c>
      <c r="D135" s="16">
        <v>43193.381944444445</v>
      </c>
      <c r="E135" s="16">
        <v>43194.416666666664</v>
      </c>
      <c r="G135" s="16">
        <v>43207.020833333336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3903287</v>
      </c>
      <c r="B136" s="10" t="s">
        <v>24</v>
      </c>
      <c r="C136" s="10" t="s">
        <v>17</v>
      </c>
      <c r="D136" s="16">
        <v>43193.381944444445</v>
      </c>
      <c r="E136" s="16">
        <v>43194.416666666664</v>
      </c>
      <c r="G136" s="16">
        <v>43207.020833333336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3903287</v>
      </c>
      <c r="B137" s="10" t="s">
        <v>24</v>
      </c>
      <c r="C137" s="10" t="s">
        <v>17</v>
      </c>
      <c r="D137" s="16">
        <v>43193.381944444445</v>
      </c>
      <c r="E137" s="16">
        <v>43194.416666666664</v>
      </c>
      <c r="G137" s="16">
        <v>43207.020833333336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3903287</v>
      </c>
      <c r="B138" s="10" t="s">
        <v>24</v>
      </c>
      <c r="C138" s="10" t="s">
        <v>17</v>
      </c>
      <c r="D138" s="16">
        <v>43193.381944444445</v>
      </c>
      <c r="E138" s="16">
        <v>43194.416666666664</v>
      </c>
      <c r="G138" s="16">
        <v>43207.020833333336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520</v>
      </c>
      <c r="N138" s="10" t="s">
        <v>33</v>
      </c>
      <c r="O138" s="10">
        <v>5</v>
      </c>
      <c r="P138" s="10">
        <v>1</v>
      </c>
      <c r="AG138" s="70" t="s">
        <v>256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3903287</v>
      </c>
      <c r="B139" s="10" t="s">
        <v>24</v>
      </c>
      <c r="C139" s="10" t="s">
        <v>17</v>
      </c>
      <c r="D139" s="16">
        <v>43193.381944444445</v>
      </c>
      <c r="E139" s="16">
        <v>43194.416666666664</v>
      </c>
      <c r="G139" s="16">
        <v>43207.020833333336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58</v>
      </c>
      <c r="N139" s="10" t="s">
        <v>33</v>
      </c>
      <c r="O139" s="10">
        <v>20</v>
      </c>
      <c r="P139" s="10">
        <v>1</v>
      </c>
      <c r="AG139" s="4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3903287</v>
      </c>
      <c r="B140" s="10" t="s">
        <v>24</v>
      </c>
      <c r="C140" s="10" t="s">
        <v>17</v>
      </c>
      <c r="D140" s="16">
        <v>43193.381944444445</v>
      </c>
      <c r="E140" s="16">
        <v>43194.416666666664</v>
      </c>
      <c r="G140" s="16">
        <v>43207.020833333336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330</v>
      </c>
      <c r="N140" s="10" t="s">
        <v>33</v>
      </c>
      <c r="O140" s="10">
        <v>5</v>
      </c>
      <c r="P140" s="10">
        <v>1</v>
      </c>
      <c r="AG140" s="11" t="s">
        <v>34</v>
      </c>
      <c r="AH140" s="93" t="str">
        <f>IF((M203-M106)/M203*100&lt;0,"NR",(M203-M106)/M203*100)</f>
        <v>NR</v>
      </c>
      <c r="AI140" s="93"/>
      <c r="AJ140" s="93">
        <f>IF((M106-M9)/M203*100&lt;0,"NR",(M106-M9)/M203*100)</f>
        <v>38.235294117647058</v>
      </c>
      <c r="AK140" s="93"/>
      <c r="AL140" s="93">
        <f>IF((M203-M9)/M203*100&lt;0,"NR",(M203-M9)/M203*100)</f>
        <v>5.8823529411764701</v>
      </c>
      <c r="AM140" s="93"/>
    </row>
    <row r="141" spans="1:39" x14ac:dyDescent="0.2">
      <c r="A141" s="10">
        <v>3903287</v>
      </c>
      <c r="B141" s="10" t="s">
        <v>24</v>
      </c>
      <c r="C141" s="10" t="s">
        <v>17</v>
      </c>
      <c r="D141" s="16">
        <v>43193.381944444445</v>
      </c>
      <c r="E141" s="16">
        <v>43194.416666666664</v>
      </c>
      <c r="G141" s="16">
        <v>43207.020833333336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600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25</v>
      </c>
      <c r="AI141" s="93"/>
      <c r="AJ141" s="93" t="str">
        <f>IF((M116-M19)/M213*100&lt;0,"NR",(M116-M19)/M213*100)</f>
        <v>NR</v>
      </c>
      <c r="AK141" s="93"/>
      <c r="AL141" s="93">
        <f>IF((M213-M19)/M213*100&lt;0,"NR",(M213-M19)/M213*100)</f>
        <v>15</v>
      </c>
      <c r="AM141" s="93"/>
    </row>
    <row r="142" spans="1:39" x14ac:dyDescent="0.2">
      <c r="A142" s="10">
        <v>3903287</v>
      </c>
      <c r="B142" s="10" t="s">
        <v>24</v>
      </c>
      <c r="C142" s="10" t="s">
        <v>17</v>
      </c>
      <c r="D142" s="16">
        <v>43193.381944444445</v>
      </c>
      <c r="E142" s="16">
        <v>43194.416666666664</v>
      </c>
      <c r="G142" s="16">
        <v>43207.020833333336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69</v>
      </c>
      <c r="N142" s="10" t="s">
        <v>33</v>
      </c>
      <c r="O142" s="10">
        <v>5</v>
      </c>
      <c r="P142" s="10">
        <v>1</v>
      </c>
      <c r="AG142" s="2" t="s">
        <v>213</v>
      </c>
      <c r="AH142" s="93">
        <f>IF((M294-M197)/M294*100&lt;0,"NR",(M294-M197)/M294*100)</f>
        <v>24.742268041237114</v>
      </c>
      <c r="AI142" s="93"/>
      <c r="AJ142" s="93">
        <f>IF((M197-M100)/M294*100&lt;0,"NR",(M197-M100)/M294*100)</f>
        <v>5.1546391752577314</v>
      </c>
      <c r="AK142" s="93"/>
      <c r="AL142" s="93">
        <f>IF((M294-M100)/M294*100&lt;0,"NR",(M294-M100)/M294*100)</f>
        <v>29.896907216494846</v>
      </c>
      <c r="AM142" s="93"/>
    </row>
    <row r="143" spans="1:39" x14ac:dyDescent="0.2">
      <c r="A143" s="10">
        <v>3903287</v>
      </c>
      <c r="B143" s="10" t="s">
        <v>24</v>
      </c>
      <c r="C143" s="10" t="s">
        <v>17</v>
      </c>
      <c r="D143" s="16">
        <v>43193.381944444445</v>
      </c>
      <c r="E143" s="16">
        <v>43194.416666666664</v>
      </c>
      <c r="G143" s="16">
        <v>43207.020833333336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26</v>
      </c>
      <c r="M143" s="10">
        <v>10</v>
      </c>
      <c r="N143" s="10" t="s">
        <v>33</v>
      </c>
      <c r="O143" s="10">
        <v>10</v>
      </c>
      <c r="P143" s="10">
        <v>1</v>
      </c>
      <c r="AG143" s="19" t="s">
        <v>62</v>
      </c>
      <c r="AH143" s="93" t="str">
        <f>IF((M217-M120)/M217*100&lt;0,"NR",(M217-M120)/M217*100)</f>
        <v>NR</v>
      </c>
      <c r="AI143" s="93"/>
      <c r="AJ143" s="93">
        <f>IF((M120-M23)/M217*100&lt;0,"NR",(M120-M23)/M217*100)</f>
        <v>55.813953488372093</v>
      </c>
      <c r="AK143" s="93"/>
      <c r="AL143" s="93">
        <f>IF((M217-M23)/M217*100&lt;0,"NR",(M217-M23)/M217*100)</f>
        <v>48.837209302325576</v>
      </c>
      <c r="AM143" s="93"/>
    </row>
    <row r="144" spans="1:39" x14ac:dyDescent="0.2">
      <c r="A144" s="10">
        <v>3903287</v>
      </c>
      <c r="B144" s="10" t="s">
        <v>24</v>
      </c>
      <c r="C144" s="10" t="s">
        <v>17</v>
      </c>
      <c r="D144" s="16">
        <v>43193.381944444445</v>
      </c>
      <c r="E144" s="16">
        <v>43194.416666666664</v>
      </c>
      <c r="G144" s="16">
        <v>43207.020833333336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0</v>
      </c>
      <c r="AI144" s="93"/>
      <c r="AJ144" s="93" t="str">
        <f>IF((M150-M53)/M247*100&lt;0,"NR",(M150-M53)/M247*100)</f>
        <v>NR</v>
      </c>
      <c r="AK144" s="93"/>
      <c r="AL144" s="93" t="str">
        <f>IF((M247-M53)/M247*100&lt;0,"NR",(M247-M53)/M247*100)</f>
        <v>NR</v>
      </c>
      <c r="AM144" s="93"/>
    </row>
    <row r="145" spans="1:16" x14ac:dyDescent="0.2">
      <c r="A145" s="10">
        <v>3903287</v>
      </c>
      <c r="B145" s="10" t="s">
        <v>24</v>
      </c>
      <c r="C145" s="10" t="s">
        <v>17</v>
      </c>
      <c r="D145" s="16">
        <v>43193.381944444445</v>
      </c>
      <c r="E145" s="16">
        <v>43194.416666666664</v>
      </c>
      <c r="G145" s="16">
        <v>43207.020833333336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3903287</v>
      </c>
      <c r="B146" s="10" t="s">
        <v>24</v>
      </c>
      <c r="C146" s="10" t="s">
        <v>17</v>
      </c>
      <c r="D146" s="16">
        <v>43193.381944444445</v>
      </c>
      <c r="E146" s="16">
        <v>43194.416666666664</v>
      </c>
      <c r="G146" s="16">
        <v>43207.020833333336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110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3903287</v>
      </c>
      <c r="B147" s="10" t="s">
        <v>24</v>
      </c>
      <c r="C147" s="10" t="s">
        <v>17</v>
      </c>
      <c r="D147" s="16">
        <v>43193.381944444445</v>
      </c>
      <c r="E147" s="16">
        <v>43194.416666666664</v>
      </c>
      <c r="G147" s="16">
        <v>43207.020833333336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3903287</v>
      </c>
      <c r="B148" s="10" t="s">
        <v>24</v>
      </c>
      <c r="C148" s="10" t="s">
        <v>17</v>
      </c>
      <c r="D148" s="16">
        <v>43193.381944444445</v>
      </c>
      <c r="E148" s="16">
        <v>43194.416666666664</v>
      </c>
      <c r="G148" s="16">
        <v>43207.020833333336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3903287</v>
      </c>
      <c r="B149" s="10" t="s">
        <v>24</v>
      </c>
      <c r="C149" s="10" t="s">
        <v>17</v>
      </c>
      <c r="D149" s="16">
        <v>43193.381944444445</v>
      </c>
      <c r="E149" s="16">
        <v>43194.416666666664</v>
      </c>
      <c r="G149" s="16">
        <v>43207.020833333336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3903287</v>
      </c>
      <c r="B150" s="10" t="s">
        <v>24</v>
      </c>
      <c r="C150" s="10" t="s">
        <v>17</v>
      </c>
      <c r="D150" s="16">
        <v>43193.381944444445</v>
      </c>
      <c r="E150" s="16">
        <v>43194.416666666664</v>
      </c>
      <c r="G150" s="16">
        <v>43207.020833333336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140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3903287</v>
      </c>
      <c r="B151" s="10" t="s">
        <v>24</v>
      </c>
      <c r="C151" s="10" t="s">
        <v>17</v>
      </c>
      <c r="D151" s="16">
        <v>43193.381944444445</v>
      </c>
      <c r="E151" s="16">
        <v>43194.416666666664</v>
      </c>
      <c r="G151" s="16">
        <v>43207.020833333336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1600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3903287</v>
      </c>
      <c r="B152" s="10" t="s">
        <v>24</v>
      </c>
      <c r="C152" s="10" t="s">
        <v>17</v>
      </c>
      <c r="D152" s="16">
        <v>43193.381944444445</v>
      </c>
      <c r="E152" s="16">
        <v>43194.416666666664</v>
      </c>
      <c r="G152" s="16">
        <v>43207.020833333336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4700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3903287</v>
      </c>
      <c r="B153" s="10" t="s">
        <v>24</v>
      </c>
      <c r="C153" s="10" t="s">
        <v>17</v>
      </c>
      <c r="D153" s="16">
        <v>43193.381944444445</v>
      </c>
      <c r="E153" s="16">
        <v>43194.416666666664</v>
      </c>
      <c r="G153" s="16">
        <v>43207.020833333336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2600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3903287</v>
      </c>
      <c r="B154" s="10" t="s">
        <v>24</v>
      </c>
      <c r="C154" s="10" t="s">
        <v>17</v>
      </c>
      <c r="D154" s="16">
        <v>43193.381944444445</v>
      </c>
      <c r="E154" s="16">
        <v>43194.416666666664</v>
      </c>
      <c r="G154" s="16">
        <v>43207.020833333336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3903287</v>
      </c>
      <c r="B155" s="10" t="s">
        <v>24</v>
      </c>
      <c r="C155" s="10" t="s">
        <v>17</v>
      </c>
      <c r="D155" s="16">
        <v>43193.381944444445</v>
      </c>
      <c r="E155" s="16">
        <v>43194.416666666664</v>
      </c>
      <c r="G155" s="16">
        <v>43207.020833333336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3903287</v>
      </c>
      <c r="B156" s="10" t="s">
        <v>24</v>
      </c>
      <c r="C156" s="10" t="s">
        <v>17</v>
      </c>
      <c r="D156" s="16">
        <v>43193.381944444445</v>
      </c>
      <c r="E156" s="16">
        <v>43194.416666666664</v>
      </c>
      <c r="G156" s="16">
        <v>43207.020833333336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3903287</v>
      </c>
      <c r="B157" s="10" t="s">
        <v>24</v>
      </c>
      <c r="C157" s="10" t="s">
        <v>17</v>
      </c>
      <c r="D157" s="16">
        <v>43193.381944444445</v>
      </c>
      <c r="E157" s="16">
        <v>43194.416666666664</v>
      </c>
      <c r="G157" s="16">
        <v>43207.020833333336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26</v>
      </c>
      <c r="M157" s="10">
        <v>5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3903287</v>
      </c>
      <c r="B158" s="10" t="s">
        <v>24</v>
      </c>
      <c r="C158" s="10" t="s">
        <v>17</v>
      </c>
      <c r="D158" s="16">
        <v>43193.381944444445</v>
      </c>
      <c r="E158" s="16">
        <v>43194.416666666664</v>
      </c>
      <c r="G158" s="16">
        <v>43207.020833333336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26</v>
      </c>
      <c r="M158" s="10">
        <v>5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3903287</v>
      </c>
      <c r="B159" s="10" t="s">
        <v>24</v>
      </c>
      <c r="C159" s="10" t="s">
        <v>17</v>
      </c>
      <c r="D159" s="16">
        <v>43193.381944444445</v>
      </c>
      <c r="E159" s="16">
        <v>43194.416666666664</v>
      </c>
      <c r="G159" s="16">
        <v>43207.020833333336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710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3903287</v>
      </c>
      <c r="B160" s="10" t="s">
        <v>24</v>
      </c>
      <c r="C160" s="10" t="s">
        <v>17</v>
      </c>
      <c r="D160" s="16">
        <v>43193.381944444445</v>
      </c>
      <c r="E160" s="16">
        <v>43194.416666666664</v>
      </c>
      <c r="G160" s="16">
        <v>43207.020833333336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3903287</v>
      </c>
      <c r="B161" s="10" t="s">
        <v>24</v>
      </c>
      <c r="C161" s="10" t="s">
        <v>17</v>
      </c>
      <c r="D161" s="16">
        <v>43193.381944444445</v>
      </c>
      <c r="E161" s="16">
        <v>43194.416666666664</v>
      </c>
      <c r="G161" s="16">
        <v>43207.020833333336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3903287</v>
      </c>
      <c r="B162" s="10" t="s">
        <v>24</v>
      </c>
      <c r="C162" s="10" t="s">
        <v>17</v>
      </c>
      <c r="D162" s="16">
        <v>43193.381944444445</v>
      </c>
      <c r="E162" s="16">
        <v>43194.416666666664</v>
      </c>
      <c r="G162" s="16">
        <v>43207.020833333336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1300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3903287</v>
      </c>
      <c r="B163" s="10" t="s">
        <v>24</v>
      </c>
      <c r="C163" s="10" t="s">
        <v>17</v>
      </c>
      <c r="D163" s="16">
        <v>43193.381944444445</v>
      </c>
      <c r="E163" s="16">
        <v>43194.416666666664</v>
      </c>
      <c r="G163" s="16">
        <v>43207.020833333336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22</v>
      </c>
      <c r="M163" s="10">
        <v>580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3903287</v>
      </c>
      <c r="B164" s="10" t="s">
        <v>24</v>
      </c>
      <c r="C164" s="10" t="s">
        <v>17</v>
      </c>
      <c r="D164" s="16">
        <v>43193.381944444445</v>
      </c>
      <c r="E164" s="16">
        <v>43194.416666666664</v>
      </c>
      <c r="G164" s="16">
        <v>43207.020833333336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160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3903287</v>
      </c>
      <c r="B165" s="10" t="s">
        <v>24</v>
      </c>
      <c r="C165" s="10" t="s">
        <v>17</v>
      </c>
      <c r="D165" s="16">
        <v>43193.381944444445</v>
      </c>
      <c r="E165" s="16">
        <v>43194.416666666664</v>
      </c>
      <c r="G165" s="16">
        <v>43207.020833333336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3903287</v>
      </c>
      <c r="B166" s="10" t="s">
        <v>24</v>
      </c>
      <c r="C166" s="10" t="s">
        <v>17</v>
      </c>
      <c r="D166" s="16">
        <v>43193.381944444445</v>
      </c>
      <c r="E166" s="16">
        <v>43194.416666666664</v>
      </c>
      <c r="G166" s="16">
        <v>43207.020833333336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3903287</v>
      </c>
      <c r="B167" s="10" t="s">
        <v>24</v>
      </c>
      <c r="C167" s="10" t="s">
        <v>17</v>
      </c>
      <c r="D167" s="16">
        <v>43193.381944444445</v>
      </c>
      <c r="E167" s="16">
        <v>43194.416666666664</v>
      </c>
      <c r="G167" s="16">
        <v>43207.020833333336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3903287</v>
      </c>
      <c r="B168" s="10" t="s">
        <v>24</v>
      </c>
      <c r="C168" s="10" t="s">
        <v>17</v>
      </c>
      <c r="D168" s="16">
        <v>43193.381944444445</v>
      </c>
      <c r="E168" s="16">
        <v>43194.416666666664</v>
      </c>
      <c r="G168" s="16">
        <v>43207.020833333336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450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3903287</v>
      </c>
      <c r="B169" s="10" t="s">
        <v>24</v>
      </c>
      <c r="C169" s="10" t="s">
        <v>17</v>
      </c>
      <c r="D169" s="16">
        <v>43193.381944444445</v>
      </c>
      <c r="E169" s="16">
        <v>43194.416666666664</v>
      </c>
      <c r="G169" s="16">
        <v>43207.020833333336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57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3903287</v>
      </c>
      <c r="B170" s="10" t="s">
        <v>24</v>
      </c>
      <c r="C170" s="10" t="s">
        <v>17</v>
      </c>
      <c r="D170" s="16">
        <v>43193.381944444445</v>
      </c>
      <c r="E170" s="16">
        <v>43194.416666666664</v>
      </c>
      <c r="G170" s="16">
        <v>43207.020833333336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26</v>
      </c>
      <c r="M170" s="10">
        <v>100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3903287</v>
      </c>
      <c r="B171" s="10" t="s">
        <v>24</v>
      </c>
      <c r="C171" s="10" t="s">
        <v>17</v>
      </c>
      <c r="D171" s="16">
        <v>43193.381944444445</v>
      </c>
      <c r="E171" s="16">
        <v>43194.416666666664</v>
      </c>
      <c r="G171" s="16">
        <v>43207.020833333336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3903287</v>
      </c>
      <c r="B172" s="10" t="s">
        <v>24</v>
      </c>
      <c r="C172" s="10" t="s">
        <v>17</v>
      </c>
      <c r="D172" s="16">
        <v>43193.381944444445</v>
      </c>
      <c r="E172" s="16">
        <v>43194.416666666664</v>
      </c>
      <c r="G172" s="16">
        <v>43207.020833333336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22</v>
      </c>
      <c r="M172" s="10">
        <v>1000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3903287</v>
      </c>
      <c r="B173" s="10" t="s">
        <v>24</v>
      </c>
      <c r="C173" s="10" t="s">
        <v>17</v>
      </c>
      <c r="D173" s="16">
        <v>43193.381944444445</v>
      </c>
      <c r="E173" s="16">
        <v>43194.416666666664</v>
      </c>
      <c r="G173" s="16">
        <v>43207.020833333336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3903287</v>
      </c>
      <c r="B174" s="10" t="s">
        <v>24</v>
      </c>
      <c r="C174" s="10" t="s">
        <v>17</v>
      </c>
      <c r="D174" s="16">
        <v>43193.381944444445</v>
      </c>
      <c r="E174" s="16">
        <v>43194.416666666664</v>
      </c>
      <c r="G174" s="16">
        <v>43207.020833333336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22</v>
      </c>
      <c r="M174" s="10">
        <v>36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3903287</v>
      </c>
      <c r="B175" s="10" t="s">
        <v>24</v>
      </c>
      <c r="C175" s="10" t="s">
        <v>17</v>
      </c>
      <c r="D175" s="16">
        <v>43193.381944444445</v>
      </c>
      <c r="E175" s="16">
        <v>43194.416666666664</v>
      </c>
      <c r="G175" s="16">
        <v>43207.020833333336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140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3903287</v>
      </c>
      <c r="B176" s="10" t="s">
        <v>24</v>
      </c>
      <c r="C176" s="10" t="s">
        <v>17</v>
      </c>
      <c r="D176" s="16">
        <v>43193.381944444445</v>
      </c>
      <c r="E176" s="16">
        <v>43194.416666666664</v>
      </c>
      <c r="G176" s="16">
        <v>43207.020833333336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3903287</v>
      </c>
      <c r="B177" s="10" t="s">
        <v>24</v>
      </c>
      <c r="C177" s="10" t="s">
        <v>17</v>
      </c>
      <c r="D177" s="16">
        <v>43193.381944444445</v>
      </c>
      <c r="E177" s="16">
        <v>43194.416666666664</v>
      </c>
      <c r="G177" s="16">
        <v>43207.020833333336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3903287</v>
      </c>
      <c r="B178" s="10" t="s">
        <v>24</v>
      </c>
      <c r="C178" s="10" t="s">
        <v>17</v>
      </c>
      <c r="D178" s="16">
        <v>43193.381944444445</v>
      </c>
      <c r="E178" s="16">
        <v>43194.416666666664</v>
      </c>
      <c r="G178" s="16">
        <v>43207.020833333336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3903287</v>
      </c>
      <c r="B179" s="10" t="s">
        <v>24</v>
      </c>
      <c r="C179" s="10" t="s">
        <v>17</v>
      </c>
      <c r="D179" s="16">
        <v>43193.381944444445</v>
      </c>
      <c r="E179" s="16">
        <v>43194.416666666664</v>
      </c>
      <c r="G179" s="16">
        <v>43207.020833333336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12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3903287</v>
      </c>
      <c r="B180" s="10" t="s">
        <v>24</v>
      </c>
      <c r="C180" s="10" t="s">
        <v>17</v>
      </c>
      <c r="D180" s="16">
        <v>43193.381944444445</v>
      </c>
      <c r="E180" s="16">
        <v>43194.416666666664</v>
      </c>
      <c r="G180" s="16">
        <v>43207.020833333336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22</v>
      </c>
      <c r="M180" s="10">
        <v>18000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3903287</v>
      </c>
      <c r="B181" s="10" t="s">
        <v>24</v>
      </c>
      <c r="C181" s="10" t="s">
        <v>17</v>
      </c>
      <c r="D181" s="16">
        <v>43193.381944444445</v>
      </c>
      <c r="E181" s="16">
        <v>43194.416666666664</v>
      </c>
      <c r="G181" s="16">
        <v>43207.020833333336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3903287</v>
      </c>
      <c r="B182" s="10" t="s">
        <v>24</v>
      </c>
      <c r="C182" s="10" t="s">
        <v>17</v>
      </c>
      <c r="D182" s="16">
        <v>43193.381944444445</v>
      </c>
      <c r="E182" s="16">
        <v>43194.416666666664</v>
      </c>
      <c r="G182" s="16">
        <v>43207.020833333336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13000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3903287</v>
      </c>
      <c r="B183" s="10" t="s">
        <v>24</v>
      </c>
      <c r="C183" s="10" t="s">
        <v>17</v>
      </c>
      <c r="D183" s="16">
        <v>43193.381944444445</v>
      </c>
      <c r="E183" s="16">
        <v>43194.416666666664</v>
      </c>
      <c r="G183" s="16">
        <v>43207.020833333336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3903287</v>
      </c>
      <c r="B184" s="10" t="s">
        <v>24</v>
      </c>
      <c r="C184" s="10" t="s">
        <v>17</v>
      </c>
      <c r="D184" s="16">
        <v>43193.381944444445</v>
      </c>
      <c r="E184" s="16">
        <v>43194.416666666664</v>
      </c>
      <c r="G184" s="16">
        <v>43207.020833333336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3903287</v>
      </c>
      <c r="B185" s="10" t="s">
        <v>24</v>
      </c>
      <c r="C185" s="10" t="s">
        <v>17</v>
      </c>
      <c r="D185" s="16">
        <v>43193.381944444445</v>
      </c>
      <c r="E185" s="16">
        <v>43194.416666666664</v>
      </c>
      <c r="G185" s="16">
        <v>43207.020833333336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3903287</v>
      </c>
      <c r="B186" s="10" t="s">
        <v>24</v>
      </c>
      <c r="C186" s="10" t="s">
        <v>17</v>
      </c>
      <c r="D186" s="16">
        <v>43193.381944444445</v>
      </c>
      <c r="E186" s="16">
        <v>43194.416666666664</v>
      </c>
      <c r="G186" s="16">
        <v>43207.020833333336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3903287</v>
      </c>
      <c r="B187" s="10" t="s">
        <v>24</v>
      </c>
      <c r="C187" s="10" t="s">
        <v>17</v>
      </c>
      <c r="D187" s="16">
        <v>43193.381944444445</v>
      </c>
      <c r="E187" s="16">
        <v>43194.416666666664</v>
      </c>
      <c r="G187" s="16">
        <v>43207.020833333336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3903287</v>
      </c>
      <c r="B188" s="10" t="s">
        <v>24</v>
      </c>
      <c r="C188" s="10" t="s">
        <v>17</v>
      </c>
      <c r="D188" s="16">
        <v>43193.381944444445</v>
      </c>
      <c r="E188" s="16">
        <v>43194.416666666664</v>
      </c>
      <c r="G188" s="16">
        <v>43207.020833333336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3903287</v>
      </c>
      <c r="B189" s="10" t="s">
        <v>24</v>
      </c>
      <c r="C189" s="10" t="s">
        <v>17</v>
      </c>
      <c r="D189" s="16">
        <v>43193.381944444445</v>
      </c>
      <c r="E189" s="16">
        <v>43194.416666666664</v>
      </c>
      <c r="G189" s="16">
        <v>43207.020833333336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130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3903287</v>
      </c>
      <c r="B190" s="10" t="s">
        <v>24</v>
      </c>
      <c r="C190" s="10" t="s">
        <v>17</v>
      </c>
      <c r="D190" s="16">
        <v>43193.381944444445</v>
      </c>
      <c r="E190" s="16">
        <v>43194.416666666664</v>
      </c>
      <c r="G190" s="16">
        <v>43207.020833333336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3903287</v>
      </c>
      <c r="B191" s="10" t="s">
        <v>24</v>
      </c>
      <c r="C191" s="10" t="s">
        <v>17</v>
      </c>
      <c r="D191" s="16">
        <v>43193.381944444445</v>
      </c>
      <c r="E191" s="16">
        <v>43194.416666666664</v>
      </c>
      <c r="G191" s="16">
        <v>43207.020833333336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3903287</v>
      </c>
      <c r="B192" s="10" t="s">
        <v>24</v>
      </c>
      <c r="C192" s="10" t="s">
        <v>17</v>
      </c>
      <c r="D192" s="16">
        <v>43193.381944444445</v>
      </c>
      <c r="E192" s="16">
        <v>43194.416666666664</v>
      </c>
      <c r="G192" s="16">
        <v>43207.020833333336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3903287</v>
      </c>
      <c r="B193" s="10" t="s">
        <v>24</v>
      </c>
      <c r="C193" s="10" t="s">
        <v>17</v>
      </c>
      <c r="D193" s="16">
        <v>43193.381944444445</v>
      </c>
      <c r="E193" s="16">
        <v>43194.416666666664</v>
      </c>
      <c r="G193" s="16">
        <v>43207.020833333336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400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3903287</v>
      </c>
      <c r="B194" s="10" t="s">
        <v>24</v>
      </c>
      <c r="C194" s="10" t="s">
        <v>17</v>
      </c>
      <c r="D194" s="16">
        <v>43193.381944444445</v>
      </c>
      <c r="E194" s="16">
        <v>43194.416666666664</v>
      </c>
      <c r="G194" s="16">
        <v>43207.020833333336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1300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3903287</v>
      </c>
      <c r="B195" s="10" t="s">
        <v>24</v>
      </c>
      <c r="C195" s="10" t="s">
        <v>17</v>
      </c>
      <c r="D195" s="16">
        <v>43193.381944444445</v>
      </c>
      <c r="E195" s="16">
        <v>43194.416666666664</v>
      </c>
      <c r="G195" s="16">
        <v>43207.020833333336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22</v>
      </c>
      <c r="M195" s="10">
        <v>28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3903287</v>
      </c>
      <c r="B196" s="10" t="s">
        <v>24</v>
      </c>
      <c r="C196" s="10" t="s">
        <v>17</v>
      </c>
      <c r="D196" s="16">
        <v>43193.381944444445</v>
      </c>
      <c r="E196" s="16">
        <v>43194.416666666664</v>
      </c>
      <c r="G196" s="16">
        <v>43207.020833333336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22</v>
      </c>
      <c r="M196" s="10">
        <v>13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3903287</v>
      </c>
      <c r="B197" s="10" t="s">
        <v>24</v>
      </c>
      <c r="C197" s="10" t="s">
        <v>17</v>
      </c>
      <c r="D197" s="16">
        <v>43193.381944444445</v>
      </c>
      <c r="E197" s="16">
        <v>43194.416666666664</v>
      </c>
      <c r="G197" s="16">
        <v>43207.020833333336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730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3903287</v>
      </c>
      <c r="B198" s="10" t="s">
        <v>24</v>
      </c>
      <c r="C198" s="10" t="s">
        <v>17</v>
      </c>
      <c r="D198" s="16">
        <v>43193.381944444445</v>
      </c>
      <c r="E198" s="16">
        <v>43194.416666666664</v>
      </c>
      <c r="G198" s="16">
        <v>43207.020833333336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790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3903287</v>
      </c>
      <c r="B199" s="10" t="s">
        <v>24</v>
      </c>
      <c r="C199" s="10" t="s">
        <v>17</v>
      </c>
      <c r="D199" s="16">
        <v>43193.381944444445</v>
      </c>
      <c r="E199" s="16">
        <v>43194.416666666664</v>
      </c>
      <c r="G199" s="16">
        <v>43207.020833333336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180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3903287</v>
      </c>
      <c r="B200" s="10" t="s">
        <v>24</v>
      </c>
      <c r="C200" s="10" t="s">
        <v>17</v>
      </c>
      <c r="D200" s="16">
        <v>43193.381944444445</v>
      </c>
      <c r="E200" s="16">
        <v>43194.416666666664</v>
      </c>
      <c r="G200" s="16">
        <v>43207.020833333336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1600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3903287</v>
      </c>
      <c r="B201" s="10" t="s">
        <v>24</v>
      </c>
      <c r="C201" s="10" t="s">
        <v>17</v>
      </c>
      <c r="D201" s="16">
        <v>43193.381944444445</v>
      </c>
      <c r="E201" s="16">
        <v>43194.416666666664</v>
      </c>
      <c r="G201" s="16">
        <v>43207.020833333336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6.7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3903288</v>
      </c>
      <c r="B202" s="10" t="s">
        <v>16</v>
      </c>
      <c r="C202" s="10" t="s">
        <v>17</v>
      </c>
      <c r="D202" s="16">
        <v>43193.392361111109</v>
      </c>
      <c r="E202" s="16">
        <v>43194.416666666664</v>
      </c>
      <c r="G202" s="16">
        <v>43207.036805555559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27000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3903288</v>
      </c>
      <c r="B203" s="10" t="s">
        <v>16</v>
      </c>
      <c r="C203" s="10" t="s">
        <v>17</v>
      </c>
      <c r="D203" s="16">
        <v>43193.392361111109</v>
      </c>
      <c r="E203" s="16">
        <v>43194.416666666664</v>
      </c>
      <c r="G203" s="16">
        <v>43207.036805555559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22</v>
      </c>
      <c r="M203" s="10">
        <v>34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3903288</v>
      </c>
      <c r="B204" s="10" t="s">
        <v>16</v>
      </c>
      <c r="C204" s="10" t="s">
        <v>17</v>
      </c>
      <c r="D204" s="16">
        <v>43193.392361111109</v>
      </c>
      <c r="E204" s="16">
        <v>43194.416666666664</v>
      </c>
      <c r="G204" s="16">
        <v>43207.036805555559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48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3903288</v>
      </c>
      <c r="B205" s="10" t="s">
        <v>16</v>
      </c>
      <c r="C205" s="10" t="s">
        <v>17</v>
      </c>
      <c r="D205" s="16">
        <v>43193.392361111109</v>
      </c>
      <c r="E205" s="16">
        <v>43194.416666666664</v>
      </c>
      <c r="G205" s="16">
        <v>43207.036805555559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2400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3903288</v>
      </c>
      <c r="B206" s="10" t="s">
        <v>16</v>
      </c>
      <c r="C206" s="10" t="s">
        <v>17</v>
      </c>
      <c r="D206" s="16">
        <v>43193.392361111109</v>
      </c>
      <c r="E206" s="16">
        <v>43194.416666666664</v>
      </c>
      <c r="G206" s="16">
        <v>43207.036805555559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26</v>
      </c>
      <c r="M206" s="10">
        <v>5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3903288</v>
      </c>
      <c r="B207" s="10" t="s">
        <v>16</v>
      </c>
      <c r="C207" s="10" t="s">
        <v>17</v>
      </c>
      <c r="D207" s="16">
        <v>43193.392361111109</v>
      </c>
      <c r="E207" s="16">
        <v>43194.416666666664</v>
      </c>
      <c r="G207" s="16">
        <v>43207.036805555559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3903288</v>
      </c>
      <c r="B208" s="10" t="s">
        <v>16</v>
      </c>
      <c r="C208" s="10" t="s">
        <v>17</v>
      </c>
      <c r="D208" s="16">
        <v>43193.392361111109</v>
      </c>
      <c r="E208" s="16">
        <v>43194.416666666664</v>
      </c>
      <c r="G208" s="16">
        <v>43207.036805555559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1100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3903288</v>
      </c>
      <c r="B209" s="10" t="s">
        <v>16</v>
      </c>
      <c r="C209" s="10" t="s">
        <v>17</v>
      </c>
      <c r="D209" s="16">
        <v>43193.392361111109</v>
      </c>
      <c r="E209" s="16">
        <v>43194.416666666664</v>
      </c>
      <c r="G209" s="16">
        <v>43207.036805555559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54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3903288</v>
      </c>
      <c r="B210" s="10" t="s">
        <v>16</v>
      </c>
      <c r="C210" s="10" t="s">
        <v>17</v>
      </c>
      <c r="D210" s="16">
        <v>43193.392361111109</v>
      </c>
      <c r="E210" s="16">
        <v>43194.416666666664</v>
      </c>
      <c r="G210" s="16">
        <v>43207.036805555559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3903288</v>
      </c>
      <c r="B211" s="10" t="s">
        <v>16</v>
      </c>
      <c r="C211" s="10" t="s">
        <v>17</v>
      </c>
      <c r="D211" s="16">
        <v>43193.392361111109</v>
      </c>
      <c r="E211" s="16">
        <v>43194.416666666664</v>
      </c>
      <c r="G211" s="16">
        <v>43207.036805555559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3903288</v>
      </c>
      <c r="B212" s="10" t="s">
        <v>16</v>
      </c>
      <c r="C212" s="10" t="s">
        <v>17</v>
      </c>
      <c r="D212" s="16">
        <v>43193.392361111109</v>
      </c>
      <c r="E212" s="16">
        <v>43194.416666666664</v>
      </c>
      <c r="G212" s="16">
        <v>43207.036805555559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3903288</v>
      </c>
      <c r="B213" s="10" t="s">
        <v>16</v>
      </c>
      <c r="C213" s="10" t="s">
        <v>17</v>
      </c>
      <c r="D213" s="16">
        <v>43193.392361111109</v>
      </c>
      <c r="E213" s="16">
        <v>43194.416666666664</v>
      </c>
      <c r="G213" s="16">
        <v>43207.036805555559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200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3903288</v>
      </c>
      <c r="B214" s="10" t="s">
        <v>16</v>
      </c>
      <c r="C214" s="10" t="s">
        <v>17</v>
      </c>
      <c r="D214" s="16">
        <v>43193.392361111109</v>
      </c>
      <c r="E214" s="16">
        <v>43194.416666666664</v>
      </c>
      <c r="G214" s="16">
        <v>43207.036805555559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3903288</v>
      </c>
      <c r="B215" s="10" t="s">
        <v>16</v>
      </c>
      <c r="C215" s="10" t="s">
        <v>17</v>
      </c>
      <c r="D215" s="16">
        <v>43193.392361111109</v>
      </c>
      <c r="E215" s="16">
        <v>43194.416666666664</v>
      </c>
      <c r="G215" s="16">
        <v>43207.036805555559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170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3903288</v>
      </c>
      <c r="B216" s="10" t="s">
        <v>16</v>
      </c>
      <c r="C216" s="10" t="s">
        <v>17</v>
      </c>
      <c r="D216" s="16">
        <v>43193.392361111109</v>
      </c>
      <c r="E216" s="16">
        <v>43194.416666666664</v>
      </c>
      <c r="G216" s="16">
        <v>43207.036805555559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3903288</v>
      </c>
      <c r="B217" s="10" t="s">
        <v>16</v>
      </c>
      <c r="C217" s="10" t="s">
        <v>17</v>
      </c>
      <c r="D217" s="16">
        <v>43193.392361111109</v>
      </c>
      <c r="E217" s="16">
        <v>43194.416666666664</v>
      </c>
      <c r="G217" s="16">
        <v>43207.036805555559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4300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3903288</v>
      </c>
      <c r="B218" s="10" t="s">
        <v>16</v>
      </c>
      <c r="C218" s="10" t="s">
        <v>17</v>
      </c>
      <c r="D218" s="16">
        <v>43193.392361111109</v>
      </c>
      <c r="E218" s="16">
        <v>43194.416666666664</v>
      </c>
      <c r="G218" s="16">
        <v>43207.036805555559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3903288</v>
      </c>
      <c r="B219" s="10" t="s">
        <v>16</v>
      </c>
      <c r="C219" s="10" t="s">
        <v>17</v>
      </c>
      <c r="D219" s="16">
        <v>43193.392361111109</v>
      </c>
      <c r="E219" s="16">
        <v>43194.416666666664</v>
      </c>
      <c r="G219" s="16">
        <v>43207.036805555559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220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3903288</v>
      </c>
      <c r="B220" s="10" t="s">
        <v>16</v>
      </c>
      <c r="C220" s="10" t="s">
        <v>17</v>
      </c>
      <c r="D220" s="16">
        <v>43193.392361111109</v>
      </c>
      <c r="E220" s="16">
        <v>43194.416666666664</v>
      </c>
      <c r="G220" s="16">
        <v>43207.036805555559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130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3903288</v>
      </c>
      <c r="B221" s="10" t="s">
        <v>16</v>
      </c>
      <c r="C221" s="10" t="s">
        <v>17</v>
      </c>
      <c r="D221" s="16">
        <v>43193.392361111109</v>
      </c>
      <c r="E221" s="16">
        <v>43194.416666666664</v>
      </c>
      <c r="G221" s="16">
        <v>43207.036805555559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3903288</v>
      </c>
      <c r="B222" s="10" t="s">
        <v>16</v>
      </c>
      <c r="C222" s="10" t="s">
        <v>17</v>
      </c>
      <c r="D222" s="16">
        <v>43193.392361111109</v>
      </c>
      <c r="E222" s="16">
        <v>43194.416666666664</v>
      </c>
      <c r="G222" s="16">
        <v>43207.036805555559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3903288</v>
      </c>
      <c r="B223" s="10" t="s">
        <v>16</v>
      </c>
      <c r="C223" s="10" t="s">
        <v>17</v>
      </c>
      <c r="D223" s="16">
        <v>43193.392361111109</v>
      </c>
      <c r="E223" s="16">
        <v>43194.416666666664</v>
      </c>
      <c r="G223" s="16">
        <v>43207.036805555559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3903288</v>
      </c>
      <c r="B224" s="10" t="s">
        <v>16</v>
      </c>
      <c r="C224" s="10" t="s">
        <v>17</v>
      </c>
      <c r="D224" s="16">
        <v>43193.392361111109</v>
      </c>
      <c r="E224" s="16">
        <v>43194.416666666664</v>
      </c>
      <c r="G224" s="16">
        <v>43207.036805555559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150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3903288</v>
      </c>
      <c r="B225" s="10" t="s">
        <v>16</v>
      </c>
      <c r="C225" s="10" t="s">
        <v>17</v>
      </c>
      <c r="D225" s="16">
        <v>43193.392361111109</v>
      </c>
      <c r="E225" s="16">
        <v>43194.416666666664</v>
      </c>
      <c r="G225" s="16">
        <v>43207.036805555559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22</v>
      </c>
      <c r="M225" s="10">
        <v>24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3903288</v>
      </c>
      <c r="B226" s="10" t="s">
        <v>16</v>
      </c>
      <c r="C226" s="10" t="s">
        <v>17</v>
      </c>
      <c r="D226" s="16">
        <v>43193.392361111109</v>
      </c>
      <c r="E226" s="16">
        <v>43194.416666666664</v>
      </c>
      <c r="G226" s="16">
        <v>43207.036805555559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240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3903288</v>
      </c>
      <c r="B227" s="10" t="s">
        <v>16</v>
      </c>
      <c r="C227" s="10" t="s">
        <v>17</v>
      </c>
      <c r="D227" s="16">
        <v>43193.392361111109</v>
      </c>
      <c r="E227" s="16">
        <v>43194.416666666664</v>
      </c>
      <c r="G227" s="16">
        <v>43207.036805555559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3903288</v>
      </c>
      <c r="B228" s="10" t="s">
        <v>16</v>
      </c>
      <c r="C228" s="10" t="s">
        <v>17</v>
      </c>
      <c r="D228" s="16">
        <v>43193.392361111109</v>
      </c>
      <c r="E228" s="16">
        <v>43194.416666666664</v>
      </c>
      <c r="G228" s="16">
        <v>43207.036805555559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3903288</v>
      </c>
      <c r="B229" s="10" t="s">
        <v>16</v>
      </c>
      <c r="C229" s="10" t="s">
        <v>17</v>
      </c>
      <c r="D229" s="16">
        <v>43193.392361111109</v>
      </c>
      <c r="E229" s="16">
        <v>43194.416666666664</v>
      </c>
      <c r="G229" s="16">
        <v>43207.036805555559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26</v>
      </c>
      <c r="M229" s="10">
        <v>10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3903288</v>
      </c>
      <c r="B230" s="10" t="s">
        <v>16</v>
      </c>
      <c r="C230" s="10" t="s">
        <v>17</v>
      </c>
      <c r="D230" s="16">
        <v>43193.392361111109</v>
      </c>
      <c r="E230" s="16">
        <v>43194.416666666664</v>
      </c>
      <c r="G230" s="16">
        <v>43207.036805555559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19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3903288</v>
      </c>
      <c r="B231" s="10" t="s">
        <v>16</v>
      </c>
      <c r="C231" s="10" t="s">
        <v>17</v>
      </c>
      <c r="D231" s="16">
        <v>43193.392361111109</v>
      </c>
      <c r="E231" s="16">
        <v>43194.416666666664</v>
      </c>
      <c r="G231" s="16">
        <v>43207.036805555559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3903288</v>
      </c>
      <c r="B232" s="10" t="s">
        <v>16</v>
      </c>
      <c r="C232" s="10" t="s">
        <v>17</v>
      </c>
      <c r="D232" s="16">
        <v>43193.392361111109</v>
      </c>
      <c r="E232" s="16">
        <v>43194.416666666664</v>
      </c>
      <c r="G232" s="16">
        <v>43207.036805555559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3903288</v>
      </c>
      <c r="B233" s="10" t="s">
        <v>16</v>
      </c>
      <c r="C233" s="10" t="s">
        <v>17</v>
      </c>
      <c r="D233" s="16">
        <v>43193.392361111109</v>
      </c>
      <c r="E233" s="16">
        <v>43194.416666666664</v>
      </c>
      <c r="G233" s="16">
        <v>43207.036805555559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3903288</v>
      </c>
      <c r="B234" s="10" t="s">
        <v>16</v>
      </c>
      <c r="C234" s="10" t="s">
        <v>17</v>
      </c>
      <c r="D234" s="16">
        <v>43193.392361111109</v>
      </c>
      <c r="E234" s="16">
        <v>43194.416666666664</v>
      </c>
      <c r="G234" s="16">
        <v>43207.036805555559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3903288</v>
      </c>
      <c r="B235" s="10" t="s">
        <v>16</v>
      </c>
      <c r="C235" s="10" t="s">
        <v>17</v>
      </c>
      <c r="D235" s="16">
        <v>43193.392361111109</v>
      </c>
      <c r="E235" s="16">
        <v>43194.416666666664</v>
      </c>
      <c r="G235" s="16">
        <v>43207.036805555559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580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3903288</v>
      </c>
      <c r="B236" s="10" t="s">
        <v>16</v>
      </c>
      <c r="C236" s="10" t="s">
        <v>17</v>
      </c>
      <c r="D236" s="16">
        <v>43193.392361111109</v>
      </c>
      <c r="E236" s="16">
        <v>43194.416666666664</v>
      </c>
      <c r="G236" s="16">
        <v>43207.036805555559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47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3903288</v>
      </c>
      <c r="B237" s="10" t="s">
        <v>16</v>
      </c>
      <c r="C237" s="10" t="s">
        <v>17</v>
      </c>
      <c r="D237" s="16">
        <v>43193.392361111109</v>
      </c>
      <c r="E237" s="16">
        <v>43194.416666666664</v>
      </c>
      <c r="G237" s="16">
        <v>43207.036805555559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410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3903288</v>
      </c>
      <c r="B238" s="10" t="s">
        <v>16</v>
      </c>
      <c r="C238" s="10" t="s">
        <v>17</v>
      </c>
      <c r="D238" s="16">
        <v>43193.392361111109</v>
      </c>
      <c r="E238" s="16">
        <v>43194.416666666664</v>
      </c>
      <c r="G238" s="16">
        <v>43207.036805555559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550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3903288</v>
      </c>
      <c r="B239" s="10" t="s">
        <v>16</v>
      </c>
      <c r="C239" s="10" t="s">
        <v>17</v>
      </c>
      <c r="D239" s="16">
        <v>43193.392361111109</v>
      </c>
      <c r="E239" s="16">
        <v>43194.416666666664</v>
      </c>
      <c r="G239" s="16">
        <v>43207.036805555559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100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3903288</v>
      </c>
      <c r="B240" s="10" t="s">
        <v>16</v>
      </c>
      <c r="C240" s="10" t="s">
        <v>17</v>
      </c>
      <c r="D240" s="16">
        <v>43193.392361111109</v>
      </c>
      <c r="E240" s="16">
        <v>43194.416666666664</v>
      </c>
      <c r="G240" s="16">
        <v>43207.036805555559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12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3903288</v>
      </c>
      <c r="B241" s="10" t="s">
        <v>16</v>
      </c>
      <c r="C241" s="10" t="s">
        <v>17</v>
      </c>
      <c r="D241" s="16">
        <v>43193.392361111109</v>
      </c>
      <c r="E241" s="16">
        <v>43194.416666666664</v>
      </c>
      <c r="G241" s="16">
        <v>43207.036805555559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3903288</v>
      </c>
      <c r="B242" s="10" t="s">
        <v>16</v>
      </c>
      <c r="C242" s="10" t="s">
        <v>17</v>
      </c>
      <c r="D242" s="16">
        <v>43193.392361111109</v>
      </c>
      <c r="E242" s="16">
        <v>43194.416666666664</v>
      </c>
      <c r="G242" s="16">
        <v>43207.036805555559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3903288</v>
      </c>
      <c r="B243" s="10" t="s">
        <v>16</v>
      </c>
      <c r="C243" s="10" t="s">
        <v>17</v>
      </c>
      <c r="D243" s="16">
        <v>43193.392361111109</v>
      </c>
      <c r="E243" s="16">
        <v>43194.416666666664</v>
      </c>
      <c r="G243" s="16">
        <v>43207.036805555559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690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3903288</v>
      </c>
      <c r="B244" s="10" t="s">
        <v>16</v>
      </c>
      <c r="C244" s="10" t="s">
        <v>17</v>
      </c>
      <c r="D244" s="16">
        <v>43193.392361111109</v>
      </c>
      <c r="E244" s="16">
        <v>43194.416666666664</v>
      </c>
      <c r="G244" s="16">
        <v>43207.036805555559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3903288</v>
      </c>
      <c r="B245" s="10" t="s">
        <v>16</v>
      </c>
      <c r="C245" s="10" t="s">
        <v>17</v>
      </c>
      <c r="D245" s="16">
        <v>43193.392361111109</v>
      </c>
      <c r="E245" s="16">
        <v>43194.416666666664</v>
      </c>
      <c r="G245" s="16">
        <v>43207.036805555559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3903288</v>
      </c>
      <c r="B246" s="10" t="s">
        <v>16</v>
      </c>
      <c r="C246" s="10" t="s">
        <v>17</v>
      </c>
      <c r="D246" s="16">
        <v>43193.392361111109</v>
      </c>
      <c r="E246" s="16">
        <v>43194.416666666664</v>
      </c>
      <c r="G246" s="16">
        <v>43207.036805555559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3903288</v>
      </c>
      <c r="B247" s="10" t="s">
        <v>16</v>
      </c>
      <c r="C247" s="10" t="s">
        <v>17</v>
      </c>
      <c r="D247" s="16">
        <v>43193.392361111109</v>
      </c>
      <c r="E247" s="16">
        <v>43194.416666666664</v>
      </c>
      <c r="G247" s="16">
        <v>43207.036805555559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140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3903288</v>
      </c>
      <c r="B248" s="10" t="s">
        <v>16</v>
      </c>
      <c r="C248" s="10" t="s">
        <v>17</v>
      </c>
      <c r="D248" s="16">
        <v>43193.392361111109</v>
      </c>
      <c r="E248" s="16">
        <v>43194.416666666664</v>
      </c>
      <c r="G248" s="16">
        <v>43207.036805555559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1700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3903288</v>
      </c>
      <c r="B249" s="10" t="s">
        <v>16</v>
      </c>
      <c r="C249" s="10" t="s">
        <v>17</v>
      </c>
      <c r="D249" s="16">
        <v>43193.392361111109</v>
      </c>
      <c r="E249" s="16">
        <v>43194.416666666664</v>
      </c>
      <c r="G249" s="16">
        <v>43207.036805555559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5100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3903288</v>
      </c>
      <c r="B250" s="10" t="s">
        <v>16</v>
      </c>
      <c r="C250" s="10" t="s">
        <v>17</v>
      </c>
      <c r="D250" s="16">
        <v>43193.392361111109</v>
      </c>
      <c r="E250" s="16">
        <v>43194.416666666664</v>
      </c>
      <c r="G250" s="16">
        <v>43207.036805555559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1800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3903288</v>
      </c>
      <c r="B251" s="10" t="s">
        <v>16</v>
      </c>
      <c r="C251" s="10" t="s">
        <v>17</v>
      </c>
      <c r="D251" s="16">
        <v>43193.392361111109</v>
      </c>
      <c r="E251" s="16">
        <v>43194.416666666664</v>
      </c>
      <c r="G251" s="16">
        <v>43207.036805555559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3903288</v>
      </c>
      <c r="B252" s="10" t="s">
        <v>16</v>
      </c>
      <c r="C252" s="10" t="s">
        <v>17</v>
      </c>
      <c r="D252" s="16">
        <v>43193.392361111109</v>
      </c>
      <c r="E252" s="16">
        <v>43194.416666666664</v>
      </c>
      <c r="G252" s="16">
        <v>43207.036805555559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3903288</v>
      </c>
      <c r="B253" s="10" t="s">
        <v>16</v>
      </c>
      <c r="C253" s="10" t="s">
        <v>17</v>
      </c>
      <c r="D253" s="16">
        <v>43193.392361111109</v>
      </c>
      <c r="E253" s="16">
        <v>43194.416666666664</v>
      </c>
      <c r="G253" s="16">
        <v>43207.036805555559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3903288</v>
      </c>
      <c r="B254" s="10" t="s">
        <v>16</v>
      </c>
      <c r="C254" s="10" t="s">
        <v>17</v>
      </c>
      <c r="D254" s="16">
        <v>43193.392361111109</v>
      </c>
      <c r="E254" s="16">
        <v>43194.416666666664</v>
      </c>
      <c r="G254" s="16">
        <v>43207.036805555559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26</v>
      </c>
      <c r="M254" s="10">
        <v>5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3903288</v>
      </c>
      <c r="B255" s="10" t="s">
        <v>16</v>
      </c>
      <c r="C255" s="10" t="s">
        <v>17</v>
      </c>
      <c r="D255" s="16">
        <v>43193.392361111109</v>
      </c>
      <c r="E255" s="16">
        <v>43194.416666666664</v>
      </c>
      <c r="G255" s="16">
        <v>43207.036805555559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26</v>
      </c>
      <c r="M255" s="10">
        <v>5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3903288</v>
      </c>
      <c r="B256" s="10" t="s">
        <v>16</v>
      </c>
      <c r="C256" s="10" t="s">
        <v>17</v>
      </c>
      <c r="D256" s="16">
        <v>43193.392361111109</v>
      </c>
      <c r="E256" s="16">
        <v>43194.416666666664</v>
      </c>
      <c r="G256" s="16">
        <v>43207.036805555559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780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3903288</v>
      </c>
      <c r="B257" s="10" t="s">
        <v>16</v>
      </c>
      <c r="C257" s="10" t="s">
        <v>17</v>
      </c>
      <c r="D257" s="16">
        <v>43193.392361111109</v>
      </c>
      <c r="E257" s="16">
        <v>43194.416666666664</v>
      </c>
      <c r="G257" s="16">
        <v>43207.036805555559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3903288</v>
      </c>
      <c r="B258" s="10" t="s">
        <v>16</v>
      </c>
      <c r="C258" s="10" t="s">
        <v>17</v>
      </c>
      <c r="D258" s="16">
        <v>43193.392361111109</v>
      </c>
      <c r="E258" s="16">
        <v>43194.416666666664</v>
      </c>
      <c r="G258" s="16">
        <v>43207.036805555559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3903288</v>
      </c>
      <c r="B259" s="10" t="s">
        <v>16</v>
      </c>
      <c r="C259" s="10" t="s">
        <v>17</v>
      </c>
      <c r="D259" s="16">
        <v>43193.392361111109</v>
      </c>
      <c r="E259" s="16">
        <v>43194.416666666664</v>
      </c>
      <c r="G259" s="16">
        <v>43207.036805555559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1400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3903288</v>
      </c>
      <c r="B260" s="10" t="s">
        <v>16</v>
      </c>
      <c r="C260" s="10" t="s">
        <v>17</v>
      </c>
      <c r="D260" s="16">
        <v>43193.392361111109</v>
      </c>
      <c r="E260" s="16">
        <v>43194.416666666664</v>
      </c>
      <c r="G260" s="16">
        <v>43207.036805555559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22</v>
      </c>
      <c r="M260" s="10">
        <v>720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3903288</v>
      </c>
      <c r="B261" s="10" t="s">
        <v>16</v>
      </c>
      <c r="C261" s="10" t="s">
        <v>17</v>
      </c>
      <c r="D261" s="16">
        <v>43193.392361111109</v>
      </c>
      <c r="E261" s="16">
        <v>43194.416666666664</v>
      </c>
      <c r="G261" s="16">
        <v>43207.036805555559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390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3903288</v>
      </c>
      <c r="B262" s="10" t="s">
        <v>16</v>
      </c>
      <c r="C262" s="10" t="s">
        <v>17</v>
      </c>
      <c r="D262" s="16">
        <v>43193.392361111109</v>
      </c>
      <c r="E262" s="16">
        <v>43194.416666666664</v>
      </c>
      <c r="G262" s="16">
        <v>43207.036805555559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3903288</v>
      </c>
      <c r="B263" s="10" t="s">
        <v>16</v>
      </c>
      <c r="C263" s="10" t="s">
        <v>17</v>
      </c>
      <c r="D263" s="16">
        <v>43193.392361111109</v>
      </c>
      <c r="E263" s="16">
        <v>43194.416666666664</v>
      </c>
      <c r="G263" s="16">
        <v>43207.036805555559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3903288</v>
      </c>
      <c r="B264" s="10" t="s">
        <v>16</v>
      </c>
      <c r="C264" s="10" t="s">
        <v>17</v>
      </c>
      <c r="D264" s="16">
        <v>43193.392361111109</v>
      </c>
      <c r="E264" s="16">
        <v>43194.416666666664</v>
      </c>
      <c r="G264" s="16">
        <v>43207.036805555559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3903288</v>
      </c>
      <c r="B265" s="10" t="s">
        <v>16</v>
      </c>
      <c r="C265" s="10" t="s">
        <v>17</v>
      </c>
      <c r="D265" s="16">
        <v>43193.392361111109</v>
      </c>
      <c r="E265" s="16">
        <v>43194.416666666664</v>
      </c>
      <c r="G265" s="16">
        <v>43207.036805555559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450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3903288</v>
      </c>
      <c r="B266" s="10" t="s">
        <v>16</v>
      </c>
      <c r="C266" s="10" t="s">
        <v>17</v>
      </c>
      <c r="D266" s="16">
        <v>43193.392361111109</v>
      </c>
      <c r="E266" s="16">
        <v>43194.416666666664</v>
      </c>
      <c r="G266" s="16">
        <v>43207.036805555559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47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3903288</v>
      </c>
      <c r="B267" s="10" t="s">
        <v>16</v>
      </c>
      <c r="C267" s="10" t="s">
        <v>17</v>
      </c>
      <c r="D267" s="16">
        <v>43193.392361111109</v>
      </c>
      <c r="E267" s="16">
        <v>43194.416666666664</v>
      </c>
      <c r="G267" s="16">
        <v>43207.036805555559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26</v>
      </c>
      <c r="M267" s="10">
        <v>100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3903288</v>
      </c>
      <c r="B268" s="10" t="s">
        <v>16</v>
      </c>
      <c r="C268" s="10" t="s">
        <v>17</v>
      </c>
      <c r="D268" s="16">
        <v>43193.392361111109</v>
      </c>
      <c r="E268" s="16">
        <v>43194.416666666664</v>
      </c>
      <c r="G268" s="16">
        <v>43207.036805555559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3903288</v>
      </c>
      <c r="B269" s="10" t="s">
        <v>16</v>
      </c>
      <c r="C269" s="10" t="s">
        <v>17</v>
      </c>
      <c r="D269" s="16">
        <v>43193.392361111109</v>
      </c>
      <c r="E269" s="16">
        <v>43194.416666666664</v>
      </c>
      <c r="G269" s="16">
        <v>43207.036805555559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22</v>
      </c>
      <c r="M269" s="10">
        <v>920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3903288</v>
      </c>
      <c r="B270" s="10" t="s">
        <v>16</v>
      </c>
      <c r="C270" s="10" t="s">
        <v>17</v>
      </c>
      <c r="D270" s="16">
        <v>43193.392361111109</v>
      </c>
      <c r="E270" s="16">
        <v>43194.416666666664</v>
      </c>
      <c r="G270" s="16">
        <v>43207.036805555559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3903288</v>
      </c>
      <c r="B271" s="10" t="s">
        <v>16</v>
      </c>
      <c r="C271" s="10" t="s">
        <v>17</v>
      </c>
      <c r="D271" s="16">
        <v>43193.392361111109</v>
      </c>
      <c r="E271" s="16">
        <v>43194.416666666664</v>
      </c>
      <c r="G271" s="16">
        <v>43207.036805555559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3903288</v>
      </c>
      <c r="B272" s="10" t="s">
        <v>16</v>
      </c>
      <c r="C272" s="10" t="s">
        <v>17</v>
      </c>
      <c r="D272" s="16">
        <v>43193.392361111109</v>
      </c>
      <c r="E272" s="16">
        <v>43194.416666666664</v>
      </c>
      <c r="G272" s="16">
        <v>43207.036805555559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170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3903288</v>
      </c>
      <c r="B273" s="10" t="s">
        <v>16</v>
      </c>
      <c r="C273" s="10" t="s">
        <v>17</v>
      </c>
      <c r="D273" s="16">
        <v>43193.392361111109</v>
      </c>
      <c r="E273" s="16">
        <v>43194.416666666664</v>
      </c>
      <c r="G273" s="16">
        <v>43207.036805555559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3903288</v>
      </c>
      <c r="B274" s="10" t="s">
        <v>16</v>
      </c>
      <c r="C274" s="10" t="s">
        <v>17</v>
      </c>
      <c r="D274" s="16">
        <v>43193.392361111109</v>
      </c>
      <c r="E274" s="16">
        <v>43194.416666666664</v>
      </c>
      <c r="G274" s="16">
        <v>43207.036805555559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3903288</v>
      </c>
      <c r="B275" s="10" t="s">
        <v>16</v>
      </c>
      <c r="C275" s="10" t="s">
        <v>17</v>
      </c>
      <c r="D275" s="16">
        <v>43193.392361111109</v>
      </c>
      <c r="E275" s="16">
        <v>43194.416666666664</v>
      </c>
      <c r="G275" s="16">
        <v>43207.036805555559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26</v>
      </c>
      <c r="M275" s="10">
        <v>5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3903288</v>
      </c>
      <c r="B276" s="10" t="s">
        <v>16</v>
      </c>
      <c r="C276" s="10" t="s">
        <v>17</v>
      </c>
      <c r="D276" s="16">
        <v>43193.392361111109</v>
      </c>
      <c r="E276" s="16">
        <v>43194.416666666664</v>
      </c>
      <c r="G276" s="16">
        <v>43207.036805555559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23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3903288</v>
      </c>
      <c r="B277" s="10" t="s">
        <v>16</v>
      </c>
      <c r="C277" s="10" t="s">
        <v>17</v>
      </c>
      <c r="D277" s="16">
        <v>43193.392361111109</v>
      </c>
      <c r="E277" s="16">
        <v>43194.416666666664</v>
      </c>
      <c r="G277" s="16">
        <v>43207.036805555559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3903288</v>
      </c>
      <c r="B278" s="10" t="s">
        <v>16</v>
      </c>
      <c r="C278" s="10" t="s">
        <v>17</v>
      </c>
      <c r="D278" s="16">
        <v>43193.392361111109</v>
      </c>
      <c r="E278" s="16">
        <v>43194.416666666664</v>
      </c>
      <c r="G278" s="16">
        <v>43207.036805555559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3903288</v>
      </c>
      <c r="B279" s="10" t="s">
        <v>16</v>
      </c>
      <c r="C279" s="10" t="s">
        <v>17</v>
      </c>
      <c r="D279" s="16">
        <v>43193.392361111109</v>
      </c>
      <c r="E279" s="16">
        <v>43194.416666666664</v>
      </c>
      <c r="G279" s="16">
        <v>43207.036805555559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17000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3903288</v>
      </c>
      <c r="B280" s="10" t="s">
        <v>16</v>
      </c>
      <c r="C280" s="10" t="s">
        <v>17</v>
      </c>
      <c r="D280" s="16">
        <v>43193.392361111109</v>
      </c>
      <c r="E280" s="16">
        <v>43194.416666666664</v>
      </c>
      <c r="G280" s="16">
        <v>43207.036805555559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3903288</v>
      </c>
      <c r="B281" s="10" t="s">
        <v>16</v>
      </c>
      <c r="C281" s="10" t="s">
        <v>17</v>
      </c>
      <c r="D281" s="16">
        <v>43193.392361111109</v>
      </c>
      <c r="E281" s="16">
        <v>43194.416666666664</v>
      </c>
      <c r="G281" s="16">
        <v>43207.036805555559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3903288</v>
      </c>
      <c r="B282" s="10" t="s">
        <v>16</v>
      </c>
      <c r="C282" s="10" t="s">
        <v>17</v>
      </c>
      <c r="D282" s="16">
        <v>43193.392361111109</v>
      </c>
      <c r="E282" s="16">
        <v>43194.416666666664</v>
      </c>
      <c r="G282" s="16">
        <v>43207.036805555559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3903288</v>
      </c>
      <c r="B283" s="10" t="s">
        <v>16</v>
      </c>
      <c r="C283" s="10" t="s">
        <v>17</v>
      </c>
      <c r="D283" s="16">
        <v>43193.392361111109</v>
      </c>
      <c r="E283" s="16">
        <v>43194.416666666664</v>
      </c>
      <c r="G283" s="16">
        <v>43207.036805555559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3903288</v>
      </c>
      <c r="B284" s="10" t="s">
        <v>16</v>
      </c>
      <c r="C284" s="10" t="s">
        <v>17</v>
      </c>
      <c r="D284" s="16">
        <v>43193.392361111109</v>
      </c>
      <c r="E284" s="16">
        <v>43194.416666666664</v>
      </c>
      <c r="G284" s="16">
        <v>43207.036805555559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3903288</v>
      </c>
      <c r="B285" s="10" t="s">
        <v>16</v>
      </c>
      <c r="C285" s="10" t="s">
        <v>17</v>
      </c>
      <c r="D285" s="16">
        <v>43193.392361111109</v>
      </c>
      <c r="E285" s="16">
        <v>43194.416666666664</v>
      </c>
      <c r="G285" s="16">
        <v>43207.036805555559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3903288</v>
      </c>
      <c r="B286" s="10" t="s">
        <v>16</v>
      </c>
      <c r="C286" s="10" t="s">
        <v>17</v>
      </c>
      <c r="D286" s="16">
        <v>43193.392361111109</v>
      </c>
      <c r="E286" s="16">
        <v>43194.416666666664</v>
      </c>
      <c r="G286" s="16">
        <v>43207.036805555559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26</v>
      </c>
      <c r="M286" s="10">
        <v>5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3903288</v>
      </c>
      <c r="B287" s="10" t="s">
        <v>16</v>
      </c>
      <c r="C287" s="10" t="s">
        <v>17</v>
      </c>
      <c r="D287" s="16">
        <v>43193.392361111109</v>
      </c>
      <c r="E287" s="16">
        <v>43194.416666666664</v>
      </c>
      <c r="G287" s="16">
        <v>43207.036805555559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3903288</v>
      </c>
      <c r="B288" s="10" t="s">
        <v>16</v>
      </c>
      <c r="C288" s="10" t="s">
        <v>17</v>
      </c>
      <c r="D288" s="16">
        <v>43193.392361111109</v>
      </c>
      <c r="E288" s="16">
        <v>43194.416666666664</v>
      </c>
      <c r="G288" s="16">
        <v>43207.036805555559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3903288</v>
      </c>
      <c r="B289" s="10" t="s">
        <v>16</v>
      </c>
      <c r="C289" s="10" t="s">
        <v>17</v>
      </c>
      <c r="D289" s="16">
        <v>43193.392361111109</v>
      </c>
      <c r="E289" s="16">
        <v>43194.416666666664</v>
      </c>
      <c r="G289" s="16">
        <v>43207.036805555559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3903288</v>
      </c>
      <c r="B290" s="10" t="s">
        <v>16</v>
      </c>
      <c r="C290" s="10" t="s">
        <v>17</v>
      </c>
      <c r="D290" s="16">
        <v>43193.392361111109</v>
      </c>
      <c r="E290" s="16">
        <v>43194.416666666664</v>
      </c>
      <c r="G290" s="16">
        <v>43207.036805555559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240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3903288</v>
      </c>
      <c r="B291" s="10" t="s">
        <v>16</v>
      </c>
      <c r="C291" s="10" t="s">
        <v>17</v>
      </c>
      <c r="D291" s="16">
        <v>43193.392361111109</v>
      </c>
      <c r="E291" s="16">
        <v>43194.416666666664</v>
      </c>
      <c r="G291" s="16">
        <v>43207.036805555559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1100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3903288</v>
      </c>
      <c r="B292" s="10" t="s">
        <v>16</v>
      </c>
      <c r="C292" s="10" t="s">
        <v>17</v>
      </c>
      <c r="D292" s="16">
        <v>43193.392361111109</v>
      </c>
      <c r="E292" s="16">
        <v>43194.416666666664</v>
      </c>
      <c r="G292" s="16">
        <v>43207.036805555559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22</v>
      </c>
      <c r="M292" s="10">
        <v>64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3903288</v>
      </c>
      <c r="B293" s="10" t="s">
        <v>16</v>
      </c>
      <c r="C293" s="10" t="s">
        <v>17</v>
      </c>
      <c r="D293" s="16">
        <v>43193.392361111109</v>
      </c>
      <c r="E293" s="16">
        <v>43194.416666666664</v>
      </c>
      <c r="G293" s="16">
        <v>43207.036805555559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3903288</v>
      </c>
      <c r="B294" s="10" t="s">
        <v>16</v>
      </c>
      <c r="C294" s="10" t="s">
        <v>17</v>
      </c>
      <c r="D294" s="16">
        <v>43193.392361111109</v>
      </c>
      <c r="E294" s="16">
        <v>43194.416666666664</v>
      </c>
      <c r="G294" s="16">
        <v>43207.036805555559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970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3903288</v>
      </c>
      <c r="B295" s="10" t="s">
        <v>16</v>
      </c>
      <c r="C295" s="10" t="s">
        <v>17</v>
      </c>
      <c r="D295" s="16">
        <v>43193.392361111109</v>
      </c>
      <c r="E295" s="16">
        <v>43194.416666666664</v>
      </c>
      <c r="G295" s="16">
        <v>43207.036805555559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910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3903288</v>
      </c>
      <c r="B296" s="10" t="s">
        <v>16</v>
      </c>
      <c r="C296" s="10" t="s">
        <v>17</v>
      </c>
      <c r="D296" s="16">
        <v>43193.392361111109</v>
      </c>
      <c r="E296" s="16">
        <v>43194.416666666664</v>
      </c>
      <c r="G296" s="16">
        <v>43207.036805555559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260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3903288</v>
      </c>
      <c r="B297" s="10" t="s">
        <v>16</v>
      </c>
      <c r="C297" s="10" t="s">
        <v>17</v>
      </c>
      <c r="D297" s="16">
        <v>43193.392361111109</v>
      </c>
      <c r="E297" s="16">
        <v>43194.416666666664</v>
      </c>
      <c r="G297" s="16">
        <v>43207.036805555559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1400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3903288</v>
      </c>
      <c r="B298" s="10" t="s">
        <v>16</v>
      </c>
      <c r="C298" s="10" t="s">
        <v>17</v>
      </c>
      <c r="D298" s="16">
        <v>43193.392361111109</v>
      </c>
      <c r="E298" s="16">
        <v>43194.416666666664</v>
      </c>
      <c r="G298" s="16">
        <v>43207.036805555559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10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3903289</v>
      </c>
      <c r="B299" s="10" t="s">
        <v>240</v>
      </c>
      <c r="C299" s="10" t="s">
        <v>224</v>
      </c>
      <c r="D299" s="16">
        <v>43193.388888888891</v>
      </c>
      <c r="E299" s="16">
        <v>43194.416666666664</v>
      </c>
      <c r="G299" s="16">
        <v>43207.052083333336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22</v>
      </c>
      <c r="M299" s="10">
        <v>66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3903289</v>
      </c>
      <c r="B300" s="10" t="s">
        <v>240</v>
      </c>
      <c r="C300" s="10" t="s">
        <v>224</v>
      </c>
      <c r="D300" s="16">
        <v>43193.388888888891</v>
      </c>
      <c r="E300" s="16">
        <v>43194.416666666664</v>
      </c>
      <c r="G300" s="16">
        <v>43207.052083333336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3903289</v>
      </c>
      <c r="B301" s="10" t="s">
        <v>240</v>
      </c>
      <c r="C301" s="10" t="s">
        <v>224</v>
      </c>
      <c r="D301" s="16">
        <v>43193.388888888891</v>
      </c>
      <c r="E301" s="16">
        <v>43194.416666666664</v>
      </c>
      <c r="G301" s="16">
        <v>43207.052083333336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3903289</v>
      </c>
      <c r="B302" s="10" t="s">
        <v>240</v>
      </c>
      <c r="C302" s="10" t="s">
        <v>224</v>
      </c>
      <c r="D302" s="16">
        <v>43193.388888888891</v>
      </c>
      <c r="E302" s="16">
        <v>43194.416666666664</v>
      </c>
      <c r="G302" s="16">
        <v>43207.052083333336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3903289</v>
      </c>
      <c r="B303" s="10" t="s">
        <v>240</v>
      </c>
      <c r="C303" s="10" t="s">
        <v>224</v>
      </c>
      <c r="D303" s="16">
        <v>43193.388888888891</v>
      </c>
      <c r="E303" s="16">
        <v>43194.416666666664</v>
      </c>
      <c r="G303" s="16">
        <v>43207.052083333336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3903289</v>
      </c>
      <c r="B304" s="10" t="s">
        <v>240</v>
      </c>
      <c r="C304" s="10" t="s">
        <v>224</v>
      </c>
      <c r="D304" s="16">
        <v>43193.388888888891</v>
      </c>
      <c r="E304" s="16">
        <v>43194.416666666664</v>
      </c>
      <c r="G304" s="16">
        <v>43207.052083333336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3903289</v>
      </c>
      <c r="B305" s="10" t="s">
        <v>240</v>
      </c>
      <c r="C305" s="10" t="s">
        <v>224</v>
      </c>
      <c r="D305" s="16">
        <v>43193.388888888891</v>
      </c>
      <c r="E305" s="16">
        <v>43194.416666666664</v>
      </c>
      <c r="G305" s="16">
        <v>43207.052083333336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22</v>
      </c>
      <c r="M305" s="10">
        <v>6.4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3903289</v>
      </c>
      <c r="B306" s="10" t="s">
        <v>240</v>
      </c>
      <c r="C306" s="10" t="s">
        <v>224</v>
      </c>
      <c r="D306" s="16">
        <v>43193.388888888891</v>
      </c>
      <c r="E306" s="16">
        <v>43194.416666666664</v>
      </c>
      <c r="G306" s="16">
        <v>43207.052083333336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3903289</v>
      </c>
      <c r="B307" s="10" t="s">
        <v>240</v>
      </c>
      <c r="C307" s="10" t="s">
        <v>224</v>
      </c>
      <c r="D307" s="16">
        <v>43193.388888888891</v>
      </c>
      <c r="E307" s="16">
        <v>43194.416666666664</v>
      </c>
      <c r="G307" s="16">
        <v>43207.052083333336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3903289</v>
      </c>
      <c r="B308" s="10" t="s">
        <v>240</v>
      </c>
      <c r="C308" s="10" t="s">
        <v>224</v>
      </c>
      <c r="D308" s="16">
        <v>43193.388888888891</v>
      </c>
      <c r="E308" s="16">
        <v>43194.416666666664</v>
      </c>
      <c r="G308" s="16">
        <v>43207.052083333336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3903289</v>
      </c>
      <c r="B309" s="10" t="s">
        <v>240</v>
      </c>
      <c r="C309" s="10" t="s">
        <v>224</v>
      </c>
      <c r="D309" s="16">
        <v>43193.388888888891</v>
      </c>
      <c r="E309" s="16">
        <v>43194.416666666664</v>
      </c>
      <c r="G309" s="16">
        <v>43207.052083333336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3903289</v>
      </c>
      <c r="B310" s="10" t="s">
        <v>240</v>
      </c>
      <c r="C310" s="10" t="s">
        <v>224</v>
      </c>
      <c r="D310" s="16">
        <v>43193.388888888891</v>
      </c>
      <c r="E310" s="16">
        <v>43194.416666666664</v>
      </c>
      <c r="G310" s="16">
        <v>43207.052083333336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3903289</v>
      </c>
      <c r="B311" s="10" t="s">
        <v>240</v>
      </c>
      <c r="C311" s="10" t="s">
        <v>224</v>
      </c>
      <c r="D311" s="16">
        <v>43193.388888888891</v>
      </c>
      <c r="E311" s="16">
        <v>43194.416666666664</v>
      </c>
      <c r="G311" s="16">
        <v>43207.052083333336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3903289</v>
      </c>
      <c r="B312" s="10" t="s">
        <v>240</v>
      </c>
      <c r="C312" s="10" t="s">
        <v>224</v>
      </c>
      <c r="D312" s="16">
        <v>43193.388888888891</v>
      </c>
      <c r="E312" s="16">
        <v>43194.416666666664</v>
      </c>
      <c r="G312" s="16">
        <v>43207.052083333336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3903289</v>
      </c>
      <c r="B313" s="10" t="s">
        <v>240</v>
      </c>
      <c r="C313" s="10" t="s">
        <v>224</v>
      </c>
      <c r="D313" s="16">
        <v>43193.388888888891</v>
      </c>
      <c r="E313" s="16">
        <v>43194.416666666664</v>
      </c>
      <c r="G313" s="16">
        <v>43207.052083333336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3903289</v>
      </c>
      <c r="B314" s="10" t="s">
        <v>240</v>
      </c>
      <c r="C314" s="10" t="s">
        <v>224</v>
      </c>
      <c r="D314" s="16">
        <v>43193.388888888891</v>
      </c>
      <c r="E314" s="16">
        <v>43194.416666666664</v>
      </c>
      <c r="G314" s="16">
        <v>43207.052083333336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22</v>
      </c>
      <c r="M314" s="10">
        <v>24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3903289</v>
      </c>
      <c r="B315" s="10" t="s">
        <v>240</v>
      </c>
      <c r="C315" s="10" t="s">
        <v>224</v>
      </c>
      <c r="D315" s="16">
        <v>43193.388888888891</v>
      </c>
      <c r="E315" s="16">
        <v>43194.416666666664</v>
      </c>
      <c r="G315" s="16">
        <v>43207.052083333336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3903289</v>
      </c>
      <c r="B316" s="10" t="s">
        <v>240</v>
      </c>
      <c r="C316" s="10" t="s">
        <v>224</v>
      </c>
      <c r="D316" s="16">
        <v>43193.388888888891</v>
      </c>
      <c r="E316" s="16">
        <v>43194.416666666664</v>
      </c>
      <c r="G316" s="16">
        <v>43207.052083333336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3903289</v>
      </c>
      <c r="B317" s="10" t="s">
        <v>240</v>
      </c>
      <c r="C317" s="10" t="s">
        <v>224</v>
      </c>
      <c r="D317" s="16">
        <v>43193.388888888891</v>
      </c>
      <c r="E317" s="16">
        <v>43194.416666666664</v>
      </c>
      <c r="G317" s="16">
        <v>43207.052083333336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3903289</v>
      </c>
      <c r="B318" s="10" t="s">
        <v>240</v>
      </c>
      <c r="C318" s="10" t="s">
        <v>224</v>
      </c>
      <c r="D318" s="16">
        <v>43193.388888888891</v>
      </c>
      <c r="E318" s="16">
        <v>43194.416666666664</v>
      </c>
      <c r="G318" s="16">
        <v>43207.052083333336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3903289</v>
      </c>
      <c r="B319" s="10" t="s">
        <v>240</v>
      </c>
      <c r="C319" s="10" t="s">
        <v>224</v>
      </c>
      <c r="D319" s="16">
        <v>43193.388888888891</v>
      </c>
      <c r="E319" s="16">
        <v>43194.416666666664</v>
      </c>
      <c r="G319" s="16">
        <v>43207.052083333336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3903289</v>
      </c>
      <c r="B320" s="10" t="s">
        <v>240</v>
      </c>
      <c r="C320" s="10" t="s">
        <v>224</v>
      </c>
      <c r="D320" s="16">
        <v>43193.388888888891</v>
      </c>
      <c r="E320" s="16">
        <v>43194.416666666664</v>
      </c>
      <c r="G320" s="16">
        <v>43207.052083333336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3903289</v>
      </c>
      <c r="B321" s="10" t="s">
        <v>240</v>
      </c>
      <c r="C321" s="10" t="s">
        <v>224</v>
      </c>
      <c r="D321" s="16">
        <v>43193.388888888891</v>
      </c>
      <c r="E321" s="16">
        <v>43194.416666666664</v>
      </c>
      <c r="G321" s="16">
        <v>43207.052083333336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3903289</v>
      </c>
      <c r="B322" s="10" t="s">
        <v>240</v>
      </c>
      <c r="C322" s="10" t="s">
        <v>224</v>
      </c>
      <c r="D322" s="16">
        <v>43193.388888888891</v>
      </c>
      <c r="E322" s="16">
        <v>43194.416666666664</v>
      </c>
      <c r="G322" s="16">
        <v>43207.052083333336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3903289</v>
      </c>
      <c r="B323" s="10" t="s">
        <v>240</v>
      </c>
      <c r="C323" s="10" t="s">
        <v>224</v>
      </c>
      <c r="D323" s="16">
        <v>43193.388888888891</v>
      </c>
      <c r="E323" s="16">
        <v>43194.416666666664</v>
      </c>
      <c r="G323" s="16">
        <v>43207.052083333336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3903289</v>
      </c>
      <c r="B324" s="10" t="s">
        <v>240</v>
      </c>
      <c r="C324" s="10" t="s">
        <v>224</v>
      </c>
      <c r="D324" s="16">
        <v>43193.388888888891</v>
      </c>
      <c r="E324" s="16">
        <v>43194.416666666664</v>
      </c>
      <c r="G324" s="16">
        <v>43207.052083333336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3903289</v>
      </c>
      <c r="B325" s="10" t="s">
        <v>240</v>
      </c>
      <c r="C325" s="10" t="s">
        <v>224</v>
      </c>
      <c r="D325" s="16">
        <v>43193.388888888891</v>
      </c>
      <c r="E325" s="16">
        <v>43194.416666666664</v>
      </c>
      <c r="G325" s="16">
        <v>43207.052083333336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3903289</v>
      </c>
      <c r="B326" s="10" t="s">
        <v>240</v>
      </c>
      <c r="C326" s="10" t="s">
        <v>224</v>
      </c>
      <c r="D326" s="16">
        <v>43193.388888888891</v>
      </c>
      <c r="E326" s="16">
        <v>43194.416666666664</v>
      </c>
      <c r="G326" s="16">
        <v>43207.052083333336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3903289</v>
      </c>
      <c r="B327" s="10" t="s">
        <v>240</v>
      </c>
      <c r="C327" s="10" t="s">
        <v>224</v>
      </c>
      <c r="D327" s="16">
        <v>43193.388888888891</v>
      </c>
      <c r="E327" s="16">
        <v>43194.416666666664</v>
      </c>
      <c r="G327" s="16">
        <v>43207.052083333336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3903289</v>
      </c>
      <c r="B328" s="10" t="s">
        <v>240</v>
      </c>
      <c r="C328" s="10" t="s">
        <v>224</v>
      </c>
      <c r="D328" s="16">
        <v>43193.388888888891</v>
      </c>
      <c r="E328" s="16">
        <v>43194.416666666664</v>
      </c>
      <c r="G328" s="16">
        <v>43207.052083333336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3903289</v>
      </c>
      <c r="B329" s="10" t="s">
        <v>240</v>
      </c>
      <c r="C329" s="10" t="s">
        <v>224</v>
      </c>
      <c r="D329" s="16">
        <v>43193.388888888891</v>
      </c>
      <c r="E329" s="16">
        <v>43194.416666666664</v>
      </c>
      <c r="G329" s="16">
        <v>43207.052083333336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3903289</v>
      </c>
      <c r="B330" s="10" t="s">
        <v>240</v>
      </c>
      <c r="C330" s="10" t="s">
        <v>224</v>
      </c>
      <c r="D330" s="16">
        <v>43193.388888888891</v>
      </c>
      <c r="E330" s="16">
        <v>43194.416666666664</v>
      </c>
      <c r="G330" s="16">
        <v>43207.052083333336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3903289</v>
      </c>
      <c r="B331" s="10" t="s">
        <v>240</v>
      </c>
      <c r="C331" s="10" t="s">
        <v>224</v>
      </c>
      <c r="D331" s="16">
        <v>43193.388888888891</v>
      </c>
      <c r="E331" s="16">
        <v>43194.416666666664</v>
      </c>
      <c r="G331" s="16">
        <v>43207.052083333336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3903289</v>
      </c>
      <c r="B332" s="10" t="s">
        <v>240</v>
      </c>
      <c r="C332" s="10" t="s">
        <v>224</v>
      </c>
      <c r="D332" s="16">
        <v>43193.388888888891</v>
      </c>
      <c r="E332" s="16">
        <v>43194.416666666664</v>
      </c>
      <c r="G332" s="16">
        <v>43207.052083333336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3903289</v>
      </c>
      <c r="B333" s="10" t="s">
        <v>240</v>
      </c>
      <c r="C333" s="10" t="s">
        <v>224</v>
      </c>
      <c r="D333" s="16">
        <v>43193.388888888891</v>
      </c>
      <c r="E333" s="16">
        <v>43194.416666666664</v>
      </c>
      <c r="G333" s="16">
        <v>43207.052083333336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3903289</v>
      </c>
      <c r="B334" s="10" t="s">
        <v>240</v>
      </c>
      <c r="C334" s="10" t="s">
        <v>224</v>
      </c>
      <c r="D334" s="16">
        <v>43193.388888888891</v>
      </c>
      <c r="E334" s="16">
        <v>43194.416666666664</v>
      </c>
      <c r="G334" s="16">
        <v>43207.052083333336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3903289</v>
      </c>
      <c r="B335" s="10" t="s">
        <v>240</v>
      </c>
      <c r="C335" s="10" t="s">
        <v>224</v>
      </c>
      <c r="D335" s="16">
        <v>43193.388888888891</v>
      </c>
      <c r="E335" s="16">
        <v>43194.416666666664</v>
      </c>
      <c r="G335" s="16">
        <v>43207.052083333336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3903289</v>
      </c>
      <c r="B336" s="10" t="s">
        <v>240</v>
      </c>
      <c r="C336" s="10" t="s">
        <v>224</v>
      </c>
      <c r="D336" s="16">
        <v>43193.388888888891</v>
      </c>
      <c r="E336" s="16">
        <v>43194.416666666664</v>
      </c>
      <c r="G336" s="16">
        <v>43207.052083333336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3903289</v>
      </c>
      <c r="B337" s="10" t="s">
        <v>240</v>
      </c>
      <c r="C337" s="10" t="s">
        <v>224</v>
      </c>
      <c r="D337" s="16">
        <v>43193.388888888891</v>
      </c>
      <c r="E337" s="16">
        <v>43194.416666666664</v>
      </c>
      <c r="G337" s="16">
        <v>43207.052083333336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3903289</v>
      </c>
      <c r="B338" s="10" t="s">
        <v>240</v>
      </c>
      <c r="C338" s="10" t="s">
        <v>224</v>
      </c>
      <c r="D338" s="16">
        <v>43193.388888888891</v>
      </c>
      <c r="E338" s="16">
        <v>43194.416666666664</v>
      </c>
      <c r="G338" s="16">
        <v>43207.052083333336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3903289</v>
      </c>
      <c r="B339" s="10" t="s">
        <v>240</v>
      </c>
      <c r="C339" s="10" t="s">
        <v>224</v>
      </c>
      <c r="D339" s="16">
        <v>43193.388888888891</v>
      </c>
      <c r="E339" s="16">
        <v>43194.416666666664</v>
      </c>
      <c r="G339" s="16">
        <v>43207.052083333336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3903289</v>
      </c>
      <c r="B340" s="10" t="s">
        <v>240</v>
      </c>
      <c r="C340" s="10" t="s">
        <v>224</v>
      </c>
      <c r="D340" s="16">
        <v>43193.388888888891</v>
      </c>
      <c r="E340" s="16">
        <v>43194.416666666664</v>
      </c>
      <c r="G340" s="16">
        <v>43207.052083333336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3903289</v>
      </c>
      <c r="B341" s="10" t="s">
        <v>240</v>
      </c>
      <c r="C341" s="10" t="s">
        <v>224</v>
      </c>
      <c r="D341" s="16">
        <v>43193.388888888891</v>
      </c>
      <c r="E341" s="16">
        <v>43194.416666666664</v>
      </c>
      <c r="G341" s="16">
        <v>43207.052083333336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3903289</v>
      </c>
      <c r="B342" s="10" t="s">
        <v>240</v>
      </c>
      <c r="C342" s="10" t="s">
        <v>224</v>
      </c>
      <c r="D342" s="16">
        <v>43193.388888888891</v>
      </c>
      <c r="E342" s="16">
        <v>43194.416666666664</v>
      </c>
      <c r="G342" s="16">
        <v>43207.052083333336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3903289</v>
      </c>
      <c r="B343" s="10" t="s">
        <v>240</v>
      </c>
      <c r="C343" s="10" t="s">
        <v>224</v>
      </c>
      <c r="D343" s="16">
        <v>43193.388888888891</v>
      </c>
      <c r="E343" s="16">
        <v>43194.416666666664</v>
      </c>
      <c r="G343" s="16">
        <v>43207.052083333336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3903289</v>
      </c>
      <c r="B344" s="10" t="s">
        <v>240</v>
      </c>
      <c r="C344" s="10" t="s">
        <v>224</v>
      </c>
      <c r="D344" s="16">
        <v>43193.388888888891</v>
      </c>
      <c r="E344" s="16">
        <v>43194.416666666664</v>
      </c>
      <c r="G344" s="16">
        <v>43207.052083333336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3903289</v>
      </c>
      <c r="B345" s="10" t="s">
        <v>240</v>
      </c>
      <c r="C345" s="10" t="s">
        <v>224</v>
      </c>
      <c r="D345" s="16">
        <v>43193.388888888891</v>
      </c>
      <c r="E345" s="16">
        <v>43194.416666666664</v>
      </c>
      <c r="G345" s="16">
        <v>43207.052083333336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17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3903289</v>
      </c>
      <c r="B346" s="10" t="s">
        <v>240</v>
      </c>
      <c r="C346" s="10" t="s">
        <v>224</v>
      </c>
      <c r="D346" s="16">
        <v>43193.388888888891</v>
      </c>
      <c r="E346" s="16">
        <v>43194.416666666664</v>
      </c>
      <c r="G346" s="16">
        <v>43207.052083333336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3903289</v>
      </c>
      <c r="B347" s="10" t="s">
        <v>240</v>
      </c>
      <c r="C347" s="10" t="s">
        <v>224</v>
      </c>
      <c r="D347" s="16">
        <v>43193.388888888891</v>
      </c>
      <c r="E347" s="16">
        <v>43194.416666666664</v>
      </c>
      <c r="G347" s="16">
        <v>43207.052083333336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3903289</v>
      </c>
      <c r="B348" s="10" t="s">
        <v>240</v>
      </c>
      <c r="C348" s="10" t="s">
        <v>224</v>
      </c>
      <c r="D348" s="16">
        <v>43193.388888888891</v>
      </c>
      <c r="E348" s="16">
        <v>43194.416666666664</v>
      </c>
      <c r="G348" s="16">
        <v>43207.052083333336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3903289</v>
      </c>
      <c r="B349" s="10" t="s">
        <v>240</v>
      </c>
      <c r="C349" s="10" t="s">
        <v>224</v>
      </c>
      <c r="D349" s="16">
        <v>43193.388888888891</v>
      </c>
      <c r="E349" s="16">
        <v>43194.416666666664</v>
      </c>
      <c r="G349" s="16">
        <v>43207.052083333336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3903289</v>
      </c>
      <c r="B350" s="10" t="s">
        <v>240</v>
      </c>
      <c r="C350" s="10" t="s">
        <v>224</v>
      </c>
      <c r="D350" s="16">
        <v>43193.388888888891</v>
      </c>
      <c r="E350" s="16">
        <v>43194.416666666664</v>
      </c>
      <c r="G350" s="16">
        <v>43207.052083333336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3903289</v>
      </c>
      <c r="B351" s="10" t="s">
        <v>240</v>
      </c>
      <c r="C351" s="10" t="s">
        <v>224</v>
      </c>
      <c r="D351" s="16">
        <v>43193.388888888891</v>
      </c>
      <c r="E351" s="16">
        <v>43194.416666666664</v>
      </c>
      <c r="G351" s="16">
        <v>43207.052083333336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3903289</v>
      </c>
      <c r="B352" s="10" t="s">
        <v>240</v>
      </c>
      <c r="C352" s="10" t="s">
        <v>224</v>
      </c>
      <c r="D352" s="16">
        <v>43193.388888888891</v>
      </c>
      <c r="E352" s="16">
        <v>43194.416666666664</v>
      </c>
      <c r="G352" s="16">
        <v>43207.052083333336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3903289</v>
      </c>
      <c r="B353" s="10" t="s">
        <v>240</v>
      </c>
      <c r="C353" s="10" t="s">
        <v>224</v>
      </c>
      <c r="D353" s="16">
        <v>43193.388888888891</v>
      </c>
      <c r="E353" s="16">
        <v>43194.416666666664</v>
      </c>
      <c r="G353" s="16">
        <v>43207.052083333336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3903289</v>
      </c>
      <c r="B354" s="10" t="s">
        <v>240</v>
      </c>
      <c r="C354" s="10" t="s">
        <v>224</v>
      </c>
      <c r="D354" s="16">
        <v>43193.388888888891</v>
      </c>
      <c r="E354" s="16">
        <v>43194.416666666664</v>
      </c>
      <c r="G354" s="16">
        <v>43207.052083333336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3903289</v>
      </c>
      <c r="B355" s="10" t="s">
        <v>240</v>
      </c>
      <c r="C355" s="10" t="s">
        <v>224</v>
      </c>
      <c r="D355" s="16">
        <v>43193.388888888891</v>
      </c>
      <c r="E355" s="16">
        <v>43194.416666666664</v>
      </c>
      <c r="G355" s="16">
        <v>43207.052083333336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3903289</v>
      </c>
      <c r="B356" s="10" t="s">
        <v>240</v>
      </c>
      <c r="C356" s="10" t="s">
        <v>224</v>
      </c>
      <c r="D356" s="16">
        <v>43193.388888888891</v>
      </c>
      <c r="E356" s="16">
        <v>43194.416666666664</v>
      </c>
      <c r="G356" s="16">
        <v>43207.052083333336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3903289</v>
      </c>
      <c r="B357" s="10" t="s">
        <v>240</v>
      </c>
      <c r="C357" s="10" t="s">
        <v>224</v>
      </c>
      <c r="D357" s="16">
        <v>43193.388888888891</v>
      </c>
      <c r="E357" s="16">
        <v>43194.416666666664</v>
      </c>
      <c r="G357" s="16">
        <v>43207.052083333336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3903289</v>
      </c>
      <c r="B358" s="10" t="s">
        <v>240</v>
      </c>
      <c r="C358" s="10" t="s">
        <v>224</v>
      </c>
      <c r="D358" s="16">
        <v>43193.388888888891</v>
      </c>
      <c r="E358" s="16">
        <v>43194.416666666664</v>
      </c>
      <c r="G358" s="16">
        <v>43207.052083333336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3903289</v>
      </c>
      <c r="B359" s="10" t="s">
        <v>240</v>
      </c>
      <c r="C359" s="10" t="s">
        <v>224</v>
      </c>
      <c r="D359" s="16">
        <v>43193.388888888891</v>
      </c>
      <c r="E359" s="16">
        <v>43194.416666666664</v>
      </c>
      <c r="G359" s="16">
        <v>43207.052083333336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3903289</v>
      </c>
      <c r="B360" s="10" t="s">
        <v>240</v>
      </c>
      <c r="C360" s="10" t="s">
        <v>224</v>
      </c>
      <c r="D360" s="16">
        <v>43193.388888888891</v>
      </c>
      <c r="E360" s="16">
        <v>43194.416666666664</v>
      </c>
      <c r="G360" s="16">
        <v>43207.052083333336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3903289</v>
      </c>
      <c r="B361" s="10" t="s">
        <v>240</v>
      </c>
      <c r="C361" s="10" t="s">
        <v>224</v>
      </c>
      <c r="D361" s="16">
        <v>43193.388888888891</v>
      </c>
      <c r="E361" s="16">
        <v>43194.416666666664</v>
      </c>
      <c r="G361" s="16">
        <v>43207.052083333336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3903289</v>
      </c>
      <c r="B362" s="10" t="s">
        <v>240</v>
      </c>
      <c r="C362" s="10" t="s">
        <v>224</v>
      </c>
      <c r="D362" s="16">
        <v>43193.388888888891</v>
      </c>
      <c r="E362" s="16">
        <v>43194.416666666664</v>
      </c>
      <c r="G362" s="16">
        <v>43207.052083333336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3903289</v>
      </c>
      <c r="B363" s="10" t="s">
        <v>240</v>
      </c>
      <c r="C363" s="10" t="s">
        <v>224</v>
      </c>
      <c r="D363" s="16">
        <v>43193.388888888891</v>
      </c>
      <c r="E363" s="16">
        <v>43194.416666666664</v>
      </c>
      <c r="G363" s="16">
        <v>43207.052083333336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3903289</v>
      </c>
      <c r="B364" s="10" t="s">
        <v>240</v>
      </c>
      <c r="C364" s="10" t="s">
        <v>224</v>
      </c>
      <c r="D364" s="16">
        <v>43193.388888888891</v>
      </c>
      <c r="E364" s="16">
        <v>43194.416666666664</v>
      </c>
      <c r="G364" s="16">
        <v>43207.052083333336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22</v>
      </c>
      <c r="M364" s="10">
        <v>120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3903289</v>
      </c>
      <c r="B365" s="10" t="s">
        <v>240</v>
      </c>
      <c r="C365" s="10" t="s">
        <v>224</v>
      </c>
      <c r="D365" s="16">
        <v>43193.388888888891</v>
      </c>
      <c r="E365" s="16">
        <v>43194.416666666664</v>
      </c>
      <c r="G365" s="16">
        <v>43207.052083333336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3903289</v>
      </c>
      <c r="B366" s="10" t="s">
        <v>240</v>
      </c>
      <c r="C366" s="10" t="s">
        <v>224</v>
      </c>
      <c r="D366" s="16">
        <v>43193.388888888891</v>
      </c>
      <c r="E366" s="16">
        <v>43194.416666666664</v>
      </c>
      <c r="G366" s="16">
        <v>43207.052083333336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3903289</v>
      </c>
      <c r="B367" s="10" t="s">
        <v>240</v>
      </c>
      <c r="C367" s="10" t="s">
        <v>224</v>
      </c>
      <c r="D367" s="16">
        <v>43193.388888888891</v>
      </c>
      <c r="E367" s="16">
        <v>43194.416666666664</v>
      </c>
      <c r="G367" s="16">
        <v>43207.052083333336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3903289</v>
      </c>
      <c r="B368" s="10" t="s">
        <v>240</v>
      </c>
      <c r="C368" s="10" t="s">
        <v>224</v>
      </c>
      <c r="D368" s="16">
        <v>43193.388888888891</v>
      </c>
      <c r="E368" s="16">
        <v>43194.416666666664</v>
      </c>
      <c r="G368" s="16">
        <v>43207.052083333336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3903289</v>
      </c>
      <c r="B369" s="10" t="s">
        <v>240</v>
      </c>
      <c r="C369" s="10" t="s">
        <v>224</v>
      </c>
      <c r="D369" s="16">
        <v>43193.388888888891</v>
      </c>
      <c r="E369" s="16">
        <v>43194.416666666664</v>
      </c>
      <c r="G369" s="16">
        <v>43207.052083333336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3903289</v>
      </c>
      <c r="B370" s="10" t="s">
        <v>240</v>
      </c>
      <c r="C370" s="10" t="s">
        <v>224</v>
      </c>
      <c r="D370" s="16">
        <v>43193.388888888891</v>
      </c>
      <c r="E370" s="16">
        <v>43194.416666666664</v>
      </c>
      <c r="G370" s="16">
        <v>43207.052083333336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3903289</v>
      </c>
      <c r="B371" s="10" t="s">
        <v>240</v>
      </c>
      <c r="C371" s="10" t="s">
        <v>224</v>
      </c>
      <c r="D371" s="16">
        <v>43193.388888888891</v>
      </c>
      <c r="E371" s="16">
        <v>43194.416666666664</v>
      </c>
      <c r="G371" s="16">
        <v>43207.052083333336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3903289</v>
      </c>
      <c r="B372" s="10" t="s">
        <v>240</v>
      </c>
      <c r="C372" s="10" t="s">
        <v>224</v>
      </c>
      <c r="D372" s="16">
        <v>43193.388888888891</v>
      </c>
      <c r="E372" s="16">
        <v>43194.416666666664</v>
      </c>
      <c r="G372" s="16">
        <v>43207.052083333336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3903289</v>
      </c>
      <c r="B373" s="10" t="s">
        <v>240</v>
      </c>
      <c r="C373" s="10" t="s">
        <v>224</v>
      </c>
      <c r="D373" s="16">
        <v>43193.388888888891</v>
      </c>
      <c r="E373" s="16">
        <v>43194.416666666664</v>
      </c>
      <c r="G373" s="16">
        <v>43207.052083333336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3903289</v>
      </c>
      <c r="B374" s="10" t="s">
        <v>240</v>
      </c>
      <c r="C374" s="10" t="s">
        <v>224</v>
      </c>
      <c r="D374" s="16">
        <v>43193.388888888891</v>
      </c>
      <c r="E374" s="16">
        <v>43194.416666666664</v>
      </c>
      <c r="G374" s="16">
        <v>43207.052083333336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22</v>
      </c>
      <c r="M374" s="10">
        <v>190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3903289</v>
      </c>
      <c r="B375" s="10" t="s">
        <v>240</v>
      </c>
      <c r="C375" s="10" t="s">
        <v>224</v>
      </c>
      <c r="D375" s="16">
        <v>43193.388888888891</v>
      </c>
      <c r="E375" s="16">
        <v>43194.416666666664</v>
      </c>
      <c r="G375" s="16">
        <v>43207.052083333336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3903289</v>
      </c>
      <c r="B376" s="10" t="s">
        <v>240</v>
      </c>
      <c r="C376" s="10" t="s">
        <v>224</v>
      </c>
      <c r="D376" s="16">
        <v>43193.388888888891</v>
      </c>
      <c r="E376" s="16">
        <v>43194.416666666664</v>
      </c>
      <c r="G376" s="16">
        <v>43207.052083333336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3903289</v>
      </c>
      <c r="B377" s="10" t="s">
        <v>240</v>
      </c>
      <c r="C377" s="10" t="s">
        <v>224</v>
      </c>
      <c r="D377" s="16">
        <v>43193.388888888891</v>
      </c>
      <c r="E377" s="16">
        <v>43194.416666666664</v>
      </c>
      <c r="G377" s="16">
        <v>43207.052083333336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3903289</v>
      </c>
      <c r="B378" s="10" t="s">
        <v>240</v>
      </c>
      <c r="C378" s="10" t="s">
        <v>224</v>
      </c>
      <c r="D378" s="16">
        <v>43193.388888888891</v>
      </c>
      <c r="E378" s="16">
        <v>43194.416666666664</v>
      </c>
      <c r="G378" s="16">
        <v>43207.052083333336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3903289</v>
      </c>
      <c r="B379" s="10" t="s">
        <v>240</v>
      </c>
      <c r="C379" s="10" t="s">
        <v>224</v>
      </c>
      <c r="D379" s="16">
        <v>43193.388888888891</v>
      </c>
      <c r="E379" s="16">
        <v>43194.416666666664</v>
      </c>
      <c r="G379" s="16">
        <v>43207.052083333336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3903289</v>
      </c>
      <c r="B380" s="10" t="s">
        <v>240</v>
      </c>
      <c r="C380" s="10" t="s">
        <v>224</v>
      </c>
      <c r="D380" s="16">
        <v>43193.388888888891</v>
      </c>
      <c r="E380" s="16">
        <v>43194.416666666664</v>
      </c>
      <c r="G380" s="16">
        <v>43207.052083333336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3903289</v>
      </c>
      <c r="B381" s="10" t="s">
        <v>240</v>
      </c>
      <c r="C381" s="10" t="s">
        <v>224</v>
      </c>
      <c r="D381" s="16">
        <v>43193.388888888891</v>
      </c>
      <c r="E381" s="16">
        <v>43194.416666666664</v>
      </c>
      <c r="G381" s="16">
        <v>43207.052083333336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3903289</v>
      </c>
      <c r="B382" s="10" t="s">
        <v>240</v>
      </c>
      <c r="C382" s="10" t="s">
        <v>224</v>
      </c>
      <c r="D382" s="16">
        <v>43193.388888888891</v>
      </c>
      <c r="E382" s="16">
        <v>43194.416666666664</v>
      </c>
      <c r="G382" s="16">
        <v>43207.052083333336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3903289</v>
      </c>
      <c r="B383" s="10" t="s">
        <v>240</v>
      </c>
      <c r="C383" s="10" t="s">
        <v>224</v>
      </c>
      <c r="D383" s="16">
        <v>43193.388888888891</v>
      </c>
      <c r="E383" s="16">
        <v>43194.416666666664</v>
      </c>
      <c r="G383" s="16">
        <v>43207.052083333336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3903289</v>
      </c>
      <c r="B384" s="10" t="s">
        <v>240</v>
      </c>
      <c r="C384" s="10" t="s">
        <v>224</v>
      </c>
      <c r="D384" s="16">
        <v>43193.388888888891</v>
      </c>
      <c r="E384" s="16">
        <v>43194.416666666664</v>
      </c>
      <c r="G384" s="16">
        <v>43207.052083333336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3903289</v>
      </c>
      <c r="B385" s="10" t="s">
        <v>240</v>
      </c>
      <c r="C385" s="10" t="s">
        <v>224</v>
      </c>
      <c r="D385" s="16">
        <v>43193.388888888891</v>
      </c>
      <c r="E385" s="16">
        <v>43194.416666666664</v>
      </c>
      <c r="G385" s="16">
        <v>43207.052083333336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3903289</v>
      </c>
      <c r="B386" s="10" t="s">
        <v>240</v>
      </c>
      <c r="C386" s="10" t="s">
        <v>224</v>
      </c>
      <c r="D386" s="16">
        <v>43193.388888888891</v>
      </c>
      <c r="E386" s="16">
        <v>43194.416666666664</v>
      </c>
      <c r="G386" s="16">
        <v>43207.052083333336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3903289</v>
      </c>
      <c r="B387" s="10" t="s">
        <v>240</v>
      </c>
      <c r="C387" s="10" t="s">
        <v>224</v>
      </c>
      <c r="D387" s="16">
        <v>43193.388888888891</v>
      </c>
      <c r="E387" s="16">
        <v>43194.416666666664</v>
      </c>
      <c r="G387" s="16">
        <v>43207.052083333336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3903289</v>
      </c>
      <c r="B388" s="10" t="s">
        <v>240</v>
      </c>
      <c r="C388" s="10" t="s">
        <v>224</v>
      </c>
      <c r="D388" s="16">
        <v>43193.388888888891</v>
      </c>
      <c r="E388" s="16">
        <v>43194.416666666664</v>
      </c>
      <c r="G388" s="16">
        <v>43207.052083333336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3903289</v>
      </c>
      <c r="B389" s="10" t="s">
        <v>240</v>
      </c>
      <c r="C389" s="10" t="s">
        <v>224</v>
      </c>
      <c r="D389" s="16">
        <v>43193.388888888891</v>
      </c>
      <c r="E389" s="16">
        <v>43194.416666666664</v>
      </c>
      <c r="G389" s="16">
        <v>43207.052083333336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3903289</v>
      </c>
      <c r="B390" s="10" t="s">
        <v>240</v>
      </c>
      <c r="C390" s="10" t="s">
        <v>224</v>
      </c>
      <c r="D390" s="16">
        <v>43193.388888888891</v>
      </c>
      <c r="E390" s="16">
        <v>43194.416666666664</v>
      </c>
      <c r="G390" s="16">
        <v>43207.052083333336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3903289</v>
      </c>
      <c r="B391" s="10" t="s">
        <v>240</v>
      </c>
      <c r="C391" s="10" t="s">
        <v>224</v>
      </c>
      <c r="D391" s="16">
        <v>43193.388888888891</v>
      </c>
      <c r="E391" s="16">
        <v>43194.416666666664</v>
      </c>
      <c r="G391" s="16">
        <v>43207.052083333336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3903289</v>
      </c>
      <c r="B392" s="10" t="s">
        <v>240</v>
      </c>
      <c r="C392" s="10" t="s">
        <v>224</v>
      </c>
      <c r="D392" s="16">
        <v>43193.388888888891</v>
      </c>
      <c r="E392" s="16">
        <v>43194.416666666664</v>
      </c>
      <c r="G392" s="16">
        <v>43207.052083333336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3903289</v>
      </c>
      <c r="B393" s="10" t="s">
        <v>240</v>
      </c>
      <c r="C393" s="10" t="s">
        <v>224</v>
      </c>
      <c r="D393" s="16">
        <v>43193.388888888891</v>
      </c>
      <c r="E393" s="16">
        <v>43194.416666666664</v>
      </c>
      <c r="G393" s="16">
        <v>43207.052083333336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3903289</v>
      </c>
      <c r="B394" s="10" t="s">
        <v>240</v>
      </c>
      <c r="C394" s="10" t="s">
        <v>224</v>
      </c>
      <c r="D394" s="16">
        <v>43193.388888888891</v>
      </c>
      <c r="E394" s="16">
        <v>43194.416666666664</v>
      </c>
      <c r="G394" s="16">
        <v>43207.052083333336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3903289</v>
      </c>
      <c r="B395" s="10" t="s">
        <v>240</v>
      </c>
      <c r="C395" s="10" t="s">
        <v>224</v>
      </c>
      <c r="D395" s="16">
        <v>43193.388888888891</v>
      </c>
      <c r="E395" s="16">
        <v>43194.416666666664</v>
      </c>
      <c r="G395" s="16">
        <v>43207.052083333336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140:AI140"/>
    <mergeCell ref="AH141:AI141"/>
    <mergeCell ref="AH37:AI37"/>
    <mergeCell ref="AH144:AI144"/>
    <mergeCell ref="AH139:AI139"/>
    <mergeCell ref="AH71:AI71"/>
    <mergeCell ref="AH72:AI72"/>
    <mergeCell ref="AH73:AI73"/>
    <mergeCell ref="AH74:AI74"/>
    <mergeCell ref="AG138:AM138"/>
    <mergeCell ref="AJ105:AK105"/>
    <mergeCell ref="AH105:AI105"/>
    <mergeCell ref="AH106:AI106"/>
    <mergeCell ref="AH107:AI107"/>
    <mergeCell ref="AH108:AI108"/>
    <mergeCell ref="AL105:AM105"/>
    <mergeCell ref="AL106:AM106"/>
    <mergeCell ref="AJ142:AK142"/>
    <mergeCell ref="AJ143:AK143"/>
    <mergeCell ref="AL108:AM108"/>
    <mergeCell ref="AG104:AM104"/>
    <mergeCell ref="AH142:AI142"/>
    <mergeCell ref="AH143:AI143"/>
    <mergeCell ref="AJ108:AK108"/>
    <mergeCell ref="AJ144:AK144"/>
    <mergeCell ref="AL139:AM139"/>
    <mergeCell ref="AL140:AM140"/>
    <mergeCell ref="AL141:AM141"/>
    <mergeCell ref="AL142:AM142"/>
    <mergeCell ref="AL143:AM143"/>
    <mergeCell ref="AL144:AM144"/>
    <mergeCell ref="AJ139:AK139"/>
    <mergeCell ref="AJ140:AK140"/>
    <mergeCell ref="AJ141:AK141"/>
    <mergeCell ref="AG2:AM2"/>
    <mergeCell ref="AL71:AM71"/>
    <mergeCell ref="AL37:AM37"/>
    <mergeCell ref="AL38:AM38"/>
    <mergeCell ref="AL39:AM39"/>
    <mergeCell ref="AL40:AM40"/>
    <mergeCell ref="AL3:AM3"/>
    <mergeCell ref="AL4:AM4"/>
    <mergeCell ref="AL5:AM5"/>
    <mergeCell ref="AG36:AM36"/>
    <mergeCell ref="AJ3:AK3"/>
    <mergeCell ref="AJ4:AK4"/>
    <mergeCell ref="AJ5:AK5"/>
    <mergeCell ref="AJ40:AK40"/>
    <mergeCell ref="AJ71:AK71"/>
    <mergeCell ref="AJ37:AK37"/>
    <mergeCell ref="AH3:AI3"/>
    <mergeCell ref="AH4:AI4"/>
    <mergeCell ref="AH5:AI5"/>
    <mergeCell ref="AJ38:AK38"/>
    <mergeCell ref="AJ39:AK39"/>
    <mergeCell ref="AH38:AI38"/>
    <mergeCell ref="AH39:AI39"/>
    <mergeCell ref="AH40:AI40"/>
    <mergeCell ref="AJ106:AK106"/>
    <mergeCell ref="AJ107:AK107"/>
    <mergeCell ref="AJ72:AK72"/>
    <mergeCell ref="AJ73:AK73"/>
    <mergeCell ref="AJ74:AK74"/>
    <mergeCell ref="AG70:AM70"/>
    <mergeCell ref="AL72:AM72"/>
    <mergeCell ref="AL73:AM73"/>
    <mergeCell ref="AL74:AM74"/>
    <mergeCell ref="AL107:AM107"/>
    <mergeCell ref="AQ29:AR29"/>
    <mergeCell ref="AS29:AT29"/>
    <mergeCell ref="AU29:AV29"/>
    <mergeCell ref="AQ30:AR30"/>
    <mergeCell ref="AS30:AT30"/>
    <mergeCell ref="AU30:AV30"/>
    <mergeCell ref="AQ2:AV2"/>
    <mergeCell ref="AQ27:AV27"/>
    <mergeCell ref="AQ28:AR28"/>
    <mergeCell ref="AS28:AT28"/>
    <mergeCell ref="AU28:AV28"/>
    <mergeCell ref="AQ33:AR33"/>
    <mergeCell ref="AS33:AT33"/>
    <mergeCell ref="AU33:AV33"/>
    <mergeCell ref="AQ34:AR34"/>
    <mergeCell ref="AS34:AT34"/>
    <mergeCell ref="AU34:AV34"/>
    <mergeCell ref="AQ31:AR31"/>
    <mergeCell ref="AS31:AT31"/>
    <mergeCell ref="AU31:AV31"/>
    <mergeCell ref="AQ32:AR32"/>
    <mergeCell ref="AS32:AT32"/>
    <mergeCell ref="AU32:AV32"/>
    <mergeCell ref="AQ37:AR37"/>
    <mergeCell ref="AS37:AT37"/>
    <mergeCell ref="AU37:AV37"/>
    <mergeCell ref="AQ38:AR38"/>
    <mergeCell ref="AS38:AT38"/>
    <mergeCell ref="AU38:AV38"/>
    <mergeCell ref="AQ35:AR35"/>
    <mergeCell ref="AS35:AT35"/>
    <mergeCell ref="AU35:AV35"/>
    <mergeCell ref="AQ36:AR36"/>
    <mergeCell ref="AS36:AT36"/>
    <mergeCell ref="AU36:AV36"/>
    <mergeCell ref="AQ41:AR41"/>
    <mergeCell ref="AS41:AT41"/>
    <mergeCell ref="AU41:AV41"/>
    <mergeCell ref="AQ42:AR42"/>
    <mergeCell ref="AS42:AT42"/>
    <mergeCell ref="AU42:AV42"/>
    <mergeCell ref="AQ39:AR39"/>
    <mergeCell ref="AS39:AT39"/>
    <mergeCell ref="AU39:AV39"/>
    <mergeCell ref="AQ40:AR40"/>
    <mergeCell ref="AS40:AT40"/>
    <mergeCell ref="AU40:AV40"/>
    <mergeCell ref="AQ45:AR45"/>
    <mergeCell ref="AS45:AT45"/>
    <mergeCell ref="AU45:AV45"/>
    <mergeCell ref="AQ46:AR46"/>
    <mergeCell ref="AS46:AT46"/>
    <mergeCell ref="AU46:AV46"/>
    <mergeCell ref="AQ43:AR43"/>
    <mergeCell ref="AS43:AT43"/>
    <mergeCell ref="AU43:AV43"/>
    <mergeCell ref="AQ44:AR44"/>
    <mergeCell ref="AS44:AT44"/>
    <mergeCell ref="AU44:AV44"/>
    <mergeCell ref="AQ49:AR49"/>
    <mergeCell ref="AS49:AT49"/>
    <mergeCell ref="AU49:AV49"/>
    <mergeCell ref="AQ47:AR47"/>
    <mergeCell ref="AS47:AT47"/>
    <mergeCell ref="AU47:AV47"/>
    <mergeCell ref="AQ48:AR48"/>
    <mergeCell ref="AS48:AT48"/>
    <mergeCell ref="AU48:AV48"/>
  </mergeCells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V395"/>
  <sheetViews>
    <sheetView topLeftCell="E1" zoomScale="40" zoomScaleNormal="40" workbookViewId="0">
      <pane ySplit="1" topLeftCell="A331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x14ac:dyDescent="0.2">
      <c r="A2" s="22"/>
      <c r="B2" s="22"/>
      <c r="C2" s="22"/>
      <c r="D2" s="23"/>
      <c r="E2" s="23"/>
      <c r="F2" s="23"/>
      <c r="G2" s="23"/>
      <c r="H2" s="22"/>
      <c r="I2" s="22"/>
      <c r="J2" s="22"/>
      <c r="K2" s="22"/>
      <c r="L2" s="22"/>
      <c r="M2" s="22"/>
      <c r="N2" s="22"/>
      <c r="O2" s="22"/>
      <c r="P2" s="22"/>
      <c r="AG2" s="70" t="s">
        <v>257</v>
      </c>
      <c r="AH2" s="70"/>
      <c r="AI2" s="70"/>
      <c r="AJ2" s="70"/>
      <c r="AK2" s="70"/>
      <c r="AL2" s="70"/>
      <c r="AM2" s="70"/>
      <c r="AP2" s="30" t="s">
        <v>226</v>
      </c>
      <c r="AQ2" s="88"/>
      <c r="AR2" s="89"/>
      <c r="AS2" s="89"/>
      <c r="AT2" s="89"/>
      <c r="AU2" s="89"/>
      <c r="AV2" s="90"/>
    </row>
    <row r="3" spans="1:48" x14ac:dyDescent="0.2">
      <c r="A3" s="22"/>
      <c r="B3" s="22"/>
      <c r="C3" s="22"/>
      <c r="D3" s="23"/>
      <c r="E3" s="23"/>
      <c r="F3" s="23"/>
      <c r="G3" s="23"/>
      <c r="H3" s="22"/>
      <c r="I3" s="22"/>
      <c r="J3" s="22"/>
      <c r="K3" s="22"/>
      <c r="L3" s="22"/>
      <c r="M3" s="22"/>
      <c r="N3" s="22"/>
      <c r="O3" s="22"/>
      <c r="P3" s="22"/>
      <c r="AG3" s="4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30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x14ac:dyDescent="0.2">
      <c r="A4" s="22"/>
      <c r="B4" s="22"/>
      <c r="C4" s="22"/>
      <c r="D4" s="23"/>
      <c r="E4" s="23"/>
      <c r="F4" s="23"/>
      <c r="G4" s="23"/>
      <c r="H4" s="22"/>
      <c r="I4" s="22"/>
      <c r="J4" s="22"/>
      <c r="K4" s="22"/>
      <c r="L4" s="22"/>
      <c r="M4" s="22"/>
      <c r="N4" s="22"/>
      <c r="O4" s="22"/>
      <c r="P4" s="22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x14ac:dyDescent="0.2">
      <c r="A5" s="22"/>
      <c r="B5" s="22"/>
      <c r="C5" s="22"/>
      <c r="D5" s="23"/>
      <c r="E5" s="23"/>
      <c r="F5" s="23"/>
      <c r="G5" s="23"/>
      <c r="H5" s="22"/>
      <c r="I5" s="22"/>
      <c r="J5" s="22"/>
      <c r="K5" s="22"/>
      <c r="L5" s="22"/>
      <c r="M5" s="22"/>
      <c r="N5" s="22"/>
      <c r="O5" s="22"/>
      <c r="P5" s="22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x14ac:dyDescent="0.2">
      <c r="A6" s="22"/>
      <c r="B6" s="22"/>
      <c r="C6" s="22"/>
      <c r="D6" s="23"/>
      <c r="E6" s="23"/>
      <c r="F6" s="23"/>
      <c r="G6" s="23"/>
      <c r="H6" s="22"/>
      <c r="I6" s="22"/>
      <c r="J6" s="22"/>
      <c r="K6" s="22"/>
      <c r="L6" s="22"/>
      <c r="M6" s="22"/>
      <c r="N6" s="22"/>
      <c r="O6" s="22"/>
      <c r="P6" s="22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x14ac:dyDescent="0.2">
      <c r="A7" s="22"/>
      <c r="B7" s="22"/>
      <c r="C7" s="22"/>
      <c r="D7" s="23"/>
      <c r="E7" s="23"/>
      <c r="F7" s="23"/>
      <c r="G7" s="23"/>
      <c r="H7" s="22"/>
      <c r="I7" s="22"/>
      <c r="J7" s="22"/>
      <c r="K7" s="22"/>
      <c r="L7" s="22"/>
      <c r="M7" s="22"/>
      <c r="N7" s="22"/>
      <c r="O7" s="22"/>
      <c r="P7" s="22"/>
      <c r="AP7" s="11" t="s">
        <v>228</v>
      </c>
      <c r="AQ7" s="11"/>
      <c r="AR7" s="11"/>
      <c r="AS7" s="11"/>
      <c r="AT7" s="11"/>
      <c r="AU7" s="11"/>
      <c r="AV7" s="11"/>
    </row>
    <row r="8" spans="1:48" x14ac:dyDescent="0.2">
      <c r="A8" s="10">
        <v>3914758</v>
      </c>
      <c r="B8" s="10" t="s">
        <v>29</v>
      </c>
      <c r="C8" s="10" t="s">
        <v>17</v>
      </c>
      <c r="D8" s="16">
        <v>43207.394444444442</v>
      </c>
      <c r="E8" s="16">
        <v>43208.40625</v>
      </c>
      <c r="G8" s="16">
        <v>43219.035416666666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1100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5</v>
      </c>
      <c r="AR8" s="13" t="s">
        <v>33</v>
      </c>
      <c r="AS8" s="13">
        <f>IF(ISBLANK(M164)=TRUE,"NO DATA",M164)</f>
        <v>5</v>
      </c>
      <c r="AT8" s="13" t="s">
        <v>33</v>
      </c>
      <c r="AU8" s="13">
        <f>IF(ISBLANK(M67)=TRUE,"NO DATA",M67)</f>
        <v>5</v>
      </c>
      <c r="AV8" s="13" t="s">
        <v>33</v>
      </c>
    </row>
    <row r="9" spans="1:48" x14ac:dyDescent="0.2">
      <c r="A9" s="10">
        <v>3914758</v>
      </c>
      <c r="B9" s="10" t="s">
        <v>29</v>
      </c>
      <c r="C9" s="10" t="s">
        <v>17</v>
      </c>
      <c r="D9" s="16">
        <v>43207.394444444442</v>
      </c>
      <c r="E9" s="16">
        <v>43208.40625</v>
      </c>
      <c r="G9" s="16">
        <v>43219.035416666666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22</v>
      </c>
      <c r="M9" s="10">
        <v>130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62</v>
      </c>
      <c r="AR9" s="13" t="s">
        <v>33</v>
      </c>
      <c r="AS9" s="13">
        <f>IF(ISBLANK(M139)=TRUE,"NO DATA",M139)</f>
        <v>64</v>
      </c>
      <c r="AT9" s="13" t="s">
        <v>33</v>
      </c>
      <c r="AU9" s="13">
        <f>IF(ISBLANK(M42)=TRUE,"NO DATA",M42)</f>
        <v>64</v>
      </c>
      <c r="AV9" s="13" t="s">
        <v>33</v>
      </c>
    </row>
    <row r="10" spans="1:48" x14ac:dyDescent="0.2">
      <c r="A10" s="10">
        <v>3914758</v>
      </c>
      <c r="B10" s="10" t="s">
        <v>29</v>
      </c>
      <c r="C10" s="10" t="s">
        <v>17</v>
      </c>
      <c r="D10" s="16">
        <v>43207.394444444442</v>
      </c>
      <c r="E10" s="16">
        <v>43208.40625</v>
      </c>
      <c r="G10" s="16">
        <v>43219.035416666666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22</v>
      </c>
      <c r="M10" s="10">
        <v>30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2800</v>
      </c>
      <c r="AR10" s="13" t="s">
        <v>33</v>
      </c>
      <c r="AS10" s="13">
        <f>IF(ISBLANK(M189)=TRUE,"NO DATA",M189)</f>
        <v>3300</v>
      </c>
      <c r="AT10" s="13" t="s">
        <v>33</v>
      </c>
      <c r="AU10" s="13">
        <f>IF(ISBLANK(M92)=TRUE,"NO DATA",M92)</f>
        <v>1700</v>
      </c>
      <c r="AV10" s="13" t="s">
        <v>33</v>
      </c>
    </row>
    <row r="11" spans="1:48" x14ac:dyDescent="0.2">
      <c r="A11" s="10">
        <v>3914758</v>
      </c>
      <c r="B11" s="10" t="s">
        <v>29</v>
      </c>
      <c r="C11" s="10" t="s">
        <v>17</v>
      </c>
      <c r="D11" s="16">
        <v>43207.394444444442</v>
      </c>
      <c r="E11" s="16">
        <v>43208.40625</v>
      </c>
      <c r="G11" s="16">
        <v>43219.035416666666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85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3914758</v>
      </c>
      <c r="B12" s="10" t="s">
        <v>29</v>
      </c>
      <c r="C12" s="10" t="s">
        <v>17</v>
      </c>
      <c r="D12" s="16">
        <v>43207.394444444442</v>
      </c>
      <c r="E12" s="16">
        <v>43208.40625</v>
      </c>
      <c r="G12" s="16">
        <v>43219.035416666666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120</v>
      </c>
      <c r="AR12" s="13" t="s">
        <v>33</v>
      </c>
      <c r="AS12" s="13">
        <f>IF(ISBLANK(M199)=TRUE,"NO DATA",M199)</f>
        <v>100</v>
      </c>
      <c r="AT12" s="13" t="s">
        <v>33</v>
      </c>
      <c r="AU12" s="13">
        <f>IF(ISBLANK(M102)=TRUE,"NO DATA",M102)</f>
        <v>140</v>
      </c>
      <c r="AV12" s="13" t="s">
        <v>33</v>
      </c>
    </row>
    <row r="13" spans="1:48" x14ac:dyDescent="0.2">
      <c r="A13" s="10">
        <v>3914758</v>
      </c>
      <c r="B13" s="10" t="s">
        <v>29</v>
      </c>
      <c r="C13" s="10" t="s">
        <v>17</v>
      </c>
      <c r="D13" s="16">
        <v>43207.394444444442</v>
      </c>
      <c r="E13" s="16">
        <v>43208.40625</v>
      </c>
      <c r="G13" s="16">
        <v>43219.035416666666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500</v>
      </c>
      <c r="AR13" s="13" t="s">
        <v>33</v>
      </c>
      <c r="AS13" s="13">
        <f>IF(ISBLANK(M200)=TRUE,"NO DATA",M200)</f>
        <v>710</v>
      </c>
      <c r="AT13" s="13" t="s">
        <v>33</v>
      </c>
      <c r="AU13" s="13">
        <f>IF(ISBLANK(M103)=TRUE,"NO DATA",M103)</f>
        <v>500</v>
      </c>
      <c r="AV13" s="13" t="s">
        <v>33</v>
      </c>
    </row>
    <row r="14" spans="1:48" x14ac:dyDescent="0.2">
      <c r="A14" s="10">
        <v>3914758</v>
      </c>
      <c r="B14" s="10" t="s">
        <v>29</v>
      </c>
      <c r="C14" s="10" t="s">
        <v>17</v>
      </c>
      <c r="D14" s="16">
        <v>43207.394444444442</v>
      </c>
      <c r="E14" s="16">
        <v>43208.40625</v>
      </c>
      <c r="G14" s="16">
        <v>43219.035416666666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1200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270</v>
      </c>
      <c r="AR14" s="13" t="s">
        <v>33</v>
      </c>
      <c r="AS14" s="13">
        <f>IF(ISBLANK(M122)=TRUE,"NO DATA",M122)</f>
        <v>340</v>
      </c>
      <c r="AT14" s="13" t="s">
        <v>33</v>
      </c>
      <c r="AU14" s="13">
        <f>IF(ISBLANK(M25)=TRUE,"NO DATA",M25)</f>
        <v>230</v>
      </c>
      <c r="AV14" s="13" t="s">
        <v>33</v>
      </c>
    </row>
    <row r="15" spans="1:48" x14ac:dyDescent="0.2">
      <c r="A15" s="10">
        <v>3914758</v>
      </c>
      <c r="B15" s="10" t="s">
        <v>29</v>
      </c>
      <c r="C15" s="10" t="s">
        <v>17</v>
      </c>
      <c r="D15" s="16">
        <v>43207.394444444442</v>
      </c>
      <c r="E15" s="16">
        <v>43208.40625</v>
      </c>
      <c r="G15" s="16">
        <v>43219.035416666666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93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3914758</v>
      </c>
      <c r="B16" s="10" t="s">
        <v>29</v>
      </c>
      <c r="C16" s="10" t="s">
        <v>17</v>
      </c>
      <c r="D16" s="16">
        <v>43207.394444444442</v>
      </c>
      <c r="E16" s="16">
        <v>43208.40625</v>
      </c>
      <c r="G16" s="16">
        <v>43219.035416666666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5000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3914758</v>
      </c>
      <c r="B17" s="10" t="s">
        <v>29</v>
      </c>
      <c r="C17" s="10" t="s">
        <v>17</v>
      </c>
      <c r="D17" s="16">
        <v>43207.394444444442</v>
      </c>
      <c r="E17" s="16">
        <v>43208.40625</v>
      </c>
      <c r="G17" s="16">
        <v>43219.035416666666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2100</v>
      </c>
      <c r="AR17" s="13" t="s">
        <v>33</v>
      </c>
      <c r="AS17" s="13">
        <f>IF(ISBLANK(M151)=TRUE,"NO DATA",M151)</f>
        <v>1700</v>
      </c>
      <c r="AT17" s="13" t="s">
        <v>33</v>
      </c>
      <c r="AU17" s="13">
        <f>IF(ISBLANK(M54)=TRUE,"NO DATA",M54)</f>
        <v>1800</v>
      </c>
      <c r="AV17" s="13" t="s">
        <v>33</v>
      </c>
    </row>
    <row r="18" spans="1:48" x14ac:dyDescent="0.2">
      <c r="A18" s="10">
        <v>3914758</v>
      </c>
      <c r="B18" s="10" t="s">
        <v>29</v>
      </c>
      <c r="C18" s="10" t="s">
        <v>17</v>
      </c>
      <c r="D18" s="16">
        <v>43207.394444444442</v>
      </c>
      <c r="E18" s="16">
        <v>43208.40625</v>
      </c>
      <c r="G18" s="16">
        <v>43219.035416666666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470</v>
      </c>
      <c r="AR18" s="13" t="s">
        <v>33</v>
      </c>
      <c r="AS18" s="13">
        <f>IF(ISBLANK(M152)=TRUE,"NO DATA",M152)</f>
        <v>420</v>
      </c>
      <c r="AT18" s="13" t="s">
        <v>33</v>
      </c>
      <c r="AU18" s="13">
        <f>IF(ISBLANK(M55)=TRUE,"NO DATA",M55)</f>
        <v>400</v>
      </c>
      <c r="AV18" s="13" t="s">
        <v>33</v>
      </c>
    </row>
    <row r="19" spans="1:48" x14ac:dyDescent="0.2">
      <c r="A19" s="10">
        <v>3914758</v>
      </c>
      <c r="B19" s="10" t="s">
        <v>29</v>
      </c>
      <c r="C19" s="10" t="s">
        <v>17</v>
      </c>
      <c r="D19" s="16">
        <v>43207.394444444442</v>
      </c>
      <c r="E19" s="16">
        <v>43208.40625</v>
      </c>
      <c r="G19" s="16">
        <v>43219.035416666666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120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3914758</v>
      </c>
      <c r="B20" s="10" t="s">
        <v>29</v>
      </c>
      <c r="C20" s="10" t="s">
        <v>17</v>
      </c>
      <c r="D20" s="16">
        <v>43207.394444444442</v>
      </c>
      <c r="E20" s="16">
        <v>43208.40625</v>
      </c>
      <c r="G20" s="16">
        <v>43219.035416666666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170</v>
      </c>
      <c r="AR20" s="13" t="s">
        <v>33</v>
      </c>
      <c r="AS20" s="13">
        <f>IF(ISBLANK(M106)=TRUE,"NO DATA",M106)</f>
        <v>140</v>
      </c>
      <c r="AT20" s="13" t="s">
        <v>33</v>
      </c>
      <c r="AU20" s="13">
        <f>IF(ISBLANK(M9)=TRUE,"NO DATA",M9)</f>
        <v>130</v>
      </c>
      <c r="AV20" s="13" t="s">
        <v>33</v>
      </c>
    </row>
    <row r="21" spans="1:48" x14ac:dyDescent="0.2">
      <c r="A21" s="10">
        <v>3914758</v>
      </c>
      <c r="B21" s="10" t="s">
        <v>29</v>
      </c>
      <c r="C21" s="10" t="s">
        <v>17</v>
      </c>
      <c r="D21" s="16">
        <v>43207.394444444442</v>
      </c>
      <c r="E21" s="16">
        <v>43208.40625</v>
      </c>
      <c r="G21" s="16">
        <v>43219.035416666666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28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170</v>
      </c>
      <c r="AR21" s="13" t="s">
        <v>33</v>
      </c>
      <c r="AS21" s="13">
        <f>IF(ISBLANK(M116)=TRUE,"NO DATA",M116)</f>
        <v>150</v>
      </c>
      <c r="AT21" s="13" t="s">
        <v>33</v>
      </c>
      <c r="AU21" s="13">
        <f>IF(ISBLANK(M19)=TRUE,"NO DATA",M19)</f>
        <v>120</v>
      </c>
      <c r="AV21" s="13" t="s">
        <v>33</v>
      </c>
    </row>
    <row r="22" spans="1:48" x14ac:dyDescent="0.2">
      <c r="A22" s="10">
        <v>3914758</v>
      </c>
      <c r="B22" s="10" t="s">
        <v>29</v>
      </c>
      <c r="C22" s="10" t="s">
        <v>17</v>
      </c>
      <c r="D22" s="16">
        <v>43207.394444444442</v>
      </c>
      <c r="E22" s="16">
        <v>43208.40625</v>
      </c>
      <c r="G22" s="16">
        <v>43219.035416666666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800</v>
      </c>
      <c r="AR22" s="13" t="s">
        <v>33</v>
      </c>
      <c r="AS22" s="13">
        <f>IF(ISBLANK(M197)=TRUE,"NO DATA",M197)</f>
        <v>740</v>
      </c>
      <c r="AT22" s="13" t="s">
        <v>33</v>
      </c>
      <c r="AU22" s="13">
        <f>IF(ISBLANK(M100)=TRUE,"NO DATA",M100)</f>
        <v>600</v>
      </c>
      <c r="AV22" s="13" t="s">
        <v>33</v>
      </c>
    </row>
    <row r="23" spans="1:48" x14ac:dyDescent="0.2">
      <c r="A23" s="10">
        <v>3914758</v>
      </c>
      <c r="B23" s="10" t="s">
        <v>29</v>
      </c>
      <c r="C23" s="10" t="s">
        <v>17</v>
      </c>
      <c r="D23" s="16">
        <v>43207.394444444442</v>
      </c>
      <c r="E23" s="16">
        <v>43208.40625</v>
      </c>
      <c r="G23" s="16">
        <v>43219.035416666666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3100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1100</v>
      </c>
      <c r="AR23" s="13" t="s">
        <v>33</v>
      </c>
      <c r="AS23" s="13">
        <f>IF(ISBLANK(M120)=TRUE,"NO DATA",M120)</f>
        <v>1300</v>
      </c>
      <c r="AT23" s="13" t="s">
        <v>33</v>
      </c>
      <c r="AU23" s="13">
        <f>IF(ISBLANK(M23)=TRUE,"NO DATA",M23)</f>
        <v>3100</v>
      </c>
      <c r="AV23" s="13" t="s">
        <v>33</v>
      </c>
    </row>
    <row r="24" spans="1:48" x14ac:dyDescent="0.2">
      <c r="A24" s="10">
        <v>3914758</v>
      </c>
      <c r="B24" s="10" t="s">
        <v>29</v>
      </c>
      <c r="C24" s="10" t="s">
        <v>17</v>
      </c>
      <c r="D24" s="16">
        <v>43207.394444444442</v>
      </c>
      <c r="E24" s="16">
        <v>43208.40625</v>
      </c>
      <c r="G24" s="16">
        <v>43219.035416666666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130</v>
      </c>
      <c r="AR24" s="13" t="s">
        <v>33</v>
      </c>
      <c r="AS24" s="13">
        <f>IF(ISBLANK(M150)=TRUE,"NO DATA",M150)</f>
        <v>130</v>
      </c>
      <c r="AT24" s="13" t="s">
        <v>33</v>
      </c>
      <c r="AU24" s="13">
        <f>IF(ISBLANK(M53)=TRUE,"NO DATA",M53)</f>
        <v>130</v>
      </c>
      <c r="AV24" s="13" t="s">
        <v>33</v>
      </c>
    </row>
    <row r="25" spans="1:48" x14ac:dyDescent="0.2">
      <c r="A25" s="10">
        <v>3914758</v>
      </c>
      <c r="B25" s="10" t="s">
        <v>29</v>
      </c>
      <c r="C25" s="10" t="s">
        <v>17</v>
      </c>
      <c r="D25" s="16">
        <v>43207.394444444442</v>
      </c>
      <c r="E25" s="16">
        <v>43208.40625</v>
      </c>
      <c r="G25" s="16">
        <v>43219.035416666666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230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3914758</v>
      </c>
      <c r="B26" s="10" t="s">
        <v>29</v>
      </c>
      <c r="C26" s="10" t="s">
        <v>17</v>
      </c>
      <c r="D26" s="16">
        <v>43207.394444444442</v>
      </c>
      <c r="E26" s="16">
        <v>43208.40625</v>
      </c>
      <c r="G26" s="16">
        <v>43219.035416666666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26</v>
      </c>
      <c r="M26" s="10">
        <v>5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3914758</v>
      </c>
      <c r="B27" s="10" t="s">
        <v>29</v>
      </c>
      <c r="C27" s="10" t="s">
        <v>17</v>
      </c>
      <c r="D27" s="16">
        <v>43207.394444444442</v>
      </c>
      <c r="E27" s="16">
        <v>43208.40625</v>
      </c>
      <c r="G27" s="16">
        <v>43219.035416666666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30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3914758</v>
      </c>
      <c r="B28" s="10" t="s">
        <v>29</v>
      </c>
      <c r="C28" s="10" t="s">
        <v>17</v>
      </c>
      <c r="D28" s="16">
        <v>43207.394444444442</v>
      </c>
      <c r="E28" s="16">
        <v>43208.40625</v>
      </c>
      <c r="G28" s="16">
        <v>43219.035416666666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30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3914758</v>
      </c>
      <c r="B29" s="10" t="s">
        <v>29</v>
      </c>
      <c r="C29" s="10" t="s">
        <v>17</v>
      </c>
      <c r="D29" s="16">
        <v>43207.394444444442</v>
      </c>
      <c r="E29" s="16">
        <v>43208.40625</v>
      </c>
      <c r="G29" s="16">
        <v>43219.035416666666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3914758</v>
      </c>
      <c r="B30" s="10" t="s">
        <v>29</v>
      </c>
      <c r="C30" s="10" t="s">
        <v>17</v>
      </c>
      <c r="D30" s="16">
        <v>43207.394444444442</v>
      </c>
      <c r="E30" s="16">
        <v>43208.40625</v>
      </c>
      <c r="G30" s="16">
        <v>43219.035416666666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3914758</v>
      </c>
      <c r="B31" s="10" t="s">
        <v>29</v>
      </c>
      <c r="C31" s="10" t="s">
        <v>17</v>
      </c>
      <c r="D31" s="16">
        <v>43207.394444444442</v>
      </c>
      <c r="E31" s="16">
        <v>43208.40625</v>
      </c>
      <c r="G31" s="16">
        <v>43219.035416666666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3914758</v>
      </c>
      <c r="B32" s="10" t="s">
        <v>29</v>
      </c>
      <c r="C32" s="10" t="s">
        <v>17</v>
      </c>
      <c r="D32" s="16">
        <v>43207.394444444442</v>
      </c>
      <c r="E32" s="16">
        <v>43208.40625</v>
      </c>
      <c r="G32" s="16">
        <v>43219.035416666666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26</v>
      </c>
      <c r="M32" s="10">
        <v>10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3914758</v>
      </c>
      <c r="B33" s="10" t="s">
        <v>29</v>
      </c>
      <c r="C33" s="10" t="s">
        <v>17</v>
      </c>
      <c r="D33" s="16">
        <v>43207.394444444442</v>
      </c>
      <c r="E33" s="16">
        <v>43208.40625</v>
      </c>
      <c r="G33" s="16">
        <v>43219.035416666666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0</v>
      </c>
      <c r="AR33" s="82"/>
      <c r="AS33" s="81">
        <f t="shared" ref="AS33:AS35" si="2">IF(ISERR(AJ38),"NO DATA",AJ38)</f>
        <v>0</v>
      </c>
      <c r="AT33" s="82"/>
      <c r="AU33" s="81">
        <f t="shared" ref="AU33:AU35" si="3">IF(ISERR(AL38),"NO DATA",AL38)</f>
        <v>0</v>
      </c>
      <c r="AV33" s="82"/>
    </row>
    <row r="34" spans="1:48" x14ac:dyDescent="0.2">
      <c r="A34" s="10">
        <v>3914758</v>
      </c>
      <c r="B34" s="10" t="s">
        <v>29</v>
      </c>
      <c r="C34" s="10" t="s">
        <v>17</v>
      </c>
      <c r="D34" s="16">
        <v>43207.394444444442</v>
      </c>
      <c r="E34" s="16">
        <v>43208.40625</v>
      </c>
      <c r="G34" s="16">
        <v>43219.035416666666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22</v>
      </c>
      <c r="M34" s="10">
        <v>12</v>
      </c>
      <c r="N34" s="10" t="s">
        <v>33</v>
      </c>
      <c r="O34" s="10">
        <v>5</v>
      </c>
      <c r="P34" s="10">
        <v>1</v>
      </c>
      <c r="AP34" s="3" t="s">
        <v>99</v>
      </c>
      <c r="AQ34" s="81" t="str">
        <f t="shared" ref="AQ34:AQ35" si="4">IF(ISERR(AH39),"NO DATA",AH39)</f>
        <v>NR</v>
      </c>
      <c r="AR34" s="82"/>
      <c r="AS34" s="81">
        <f t="shared" si="2"/>
        <v>0</v>
      </c>
      <c r="AT34" s="82"/>
      <c r="AU34" s="81" t="str">
        <f t="shared" si="3"/>
        <v>NR</v>
      </c>
      <c r="AV34" s="82"/>
    </row>
    <row r="35" spans="1:48" x14ac:dyDescent="0.2">
      <c r="A35" s="10">
        <v>3914758</v>
      </c>
      <c r="B35" s="10" t="s">
        <v>29</v>
      </c>
      <c r="C35" s="10" t="s">
        <v>17</v>
      </c>
      <c r="D35" s="16">
        <v>43207.394444444442</v>
      </c>
      <c r="E35" s="16">
        <v>43208.40625</v>
      </c>
      <c r="G35" s="16">
        <v>43219.035416666666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680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57.142857142857139</v>
      </c>
      <c r="AT35" s="82"/>
      <c r="AU35" s="81">
        <f t="shared" si="3"/>
        <v>39.285714285714285</v>
      </c>
      <c r="AV35" s="82"/>
    </row>
    <row r="36" spans="1:48" x14ac:dyDescent="0.2">
      <c r="A36" s="10">
        <v>3914758</v>
      </c>
      <c r="B36" s="10" t="s">
        <v>29</v>
      </c>
      <c r="C36" s="10" t="s">
        <v>17</v>
      </c>
      <c r="D36" s="16">
        <v>43207.394444444442</v>
      </c>
      <c r="E36" s="16">
        <v>43208.40625</v>
      </c>
      <c r="G36" s="16">
        <v>43219.035416666666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24</v>
      </c>
      <c r="N36" s="10" t="s">
        <v>33</v>
      </c>
      <c r="O36" s="10">
        <v>5</v>
      </c>
      <c r="P36" s="10">
        <v>1</v>
      </c>
      <c r="AG36" s="70" t="s">
        <v>258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3914758</v>
      </c>
      <c r="B37" s="10" t="s">
        <v>29</v>
      </c>
      <c r="C37" s="10" t="s">
        <v>17</v>
      </c>
      <c r="D37" s="16">
        <v>43207.394444444442</v>
      </c>
      <c r="E37" s="16">
        <v>43208.40625</v>
      </c>
      <c r="G37" s="16">
        <v>43219.035416666666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4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16.666666666666664</v>
      </c>
      <c r="AR37" s="82"/>
      <c r="AS37" s="81" t="str">
        <f t="shared" ref="AS37:AS39" si="5">IF(ISERR(AJ72),"NO DATA",AJ72)</f>
        <v>NR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3914758</v>
      </c>
      <c r="B38" s="10" t="s">
        <v>29</v>
      </c>
      <c r="C38" s="10" t="s">
        <v>17</v>
      </c>
      <c r="D38" s="16">
        <v>43207.394444444442</v>
      </c>
      <c r="E38" s="16">
        <v>43208.40625</v>
      </c>
      <c r="G38" s="16">
        <v>43219.035416666666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0</v>
      </c>
      <c r="AI38" s="93"/>
      <c r="AJ38" s="93">
        <f>IF((M164-M67)/M261*100&lt;0,"NR",(M164-M67)/M261*100)</f>
        <v>0</v>
      </c>
      <c r="AK38" s="93"/>
      <c r="AL38" s="93">
        <f>IF((M261-M67)/M261*100&lt;0,"NR",(M261-M67)/M261*100)</f>
        <v>0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>
        <f t="shared" si="5"/>
        <v>42</v>
      </c>
      <c r="AT38" s="82"/>
      <c r="AU38" s="81">
        <f t="shared" si="6"/>
        <v>0</v>
      </c>
      <c r="AV38" s="82"/>
    </row>
    <row r="39" spans="1:48" x14ac:dyDescent="0.2">
      <c r="A39" s="10">
        <v>3914758</v>
      </c>
      <c r="B39" s="10" t="s">
        <v>29</v>
      </c>
      <c r="C39" s="10" t="s">
        <v>17</v>
      </c>
      <c r="D39" s="16">
        <v>43207.394444444442</v>
      </c>
      <c r="E39" s="16">
        <v>43208.40625</v>
      </c>
      <c r="G39" s="16">
        <v>43219.035416666666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 t="str">
        <f>IF((M236-M139)/M236*100&lt;0,"NR",(M236-M139)/M236*100)</f>
        <v>NR</v>
      </c>
      <c r="AI39" s="93"/>
      <c r="AJ39" s="93">
        <f>IF((M139-M42)/M236*100&lt;0,"NR",(M139-M42)/M236*100)</f>
        <v>0</v>
      </c>
      <c r="AK39" s="93"/>
      <c r="AL39" s="93" t="str">
        <f>IF((M236-M42)/M236*100&lt;0,"NR",(M236-M42)/M236*100)</f>
        <v>NR</v>
      </c>
      <c r="AM39" s="93"/>
      <c r="AP39" s="3" t="s">
        <v>65</v>
      </c>
      <c r="AQ39" s="81" t="str">
        <f t="shared" si="7"/>
        <v>NR</v>
      </c>
      <c r="AR39" s="82"/>
      <c r="AS39" s="81">
        <f t="shared" si="5"/>
        <v>40.74074074074074</v>
      </c>
      <c r="AT39" s="82"/>
      <c r="AU39" s="81">
        <f t="shared" si="6"/>
        <v>14.814814814814813</v>
      </c>
      <c r="AV39" s="82"/>
    </row>
    <row r="40" spans="1:48" x14ac:dyDescent="0.2">
      <c r="A40" s="10">
        <v>3914758</v>
      </c>
      <c r="B40" s="10" t="s">
        <v>29</v>
      </c>
      <c r="C40" s="10" t="s">
        <v>17</v>
      </c>
      <c r="D40" s="16">
        <v>43207.394444444442</v>
      </c>
      <c r="E40" s="16">
        <v>43208.40625</v>
      </c>
      <c r="G40" s="16">
        <v>43219.035416666666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57.142857142857139</v>
      </c>
      <c r="AK40" s="93"/>
      <c r="AL40" s="93">
        <f>IF((M286-M92)/M286*100&lt;0,"NR",(M286-M92)/M286*100)</f>
        <v>39.285714285714285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3914758</v>
      </c>
      <c r="B41" s="10" t="s">
        <v>29</v>
      </c>
      <c r="C41" s="10" t="s">
        <v>17</v>
      </c>
      <c r="D41" s="16">
        <v>43207.394444444442</v>
      </c>
      <c r="E41" s="16">
        <v>43208.40625</v>
      </c>
      <c r="G41" s="16">
        <v>43219.035416666666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360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98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98</v>
      </c>
      <c r="AV41" s="82"/>
    </row>
    <row r="42" spans="1:48" x14ac:dyDescent="0.2">
      <c r="A42" s="10">
        <v>3914758</v>
      </c>
      <c r="B42" s="10" t="s">
        <v>29</v>
      </c>
      <c r="C42" s="10" t="s">
        <v>17</v>
      </c>
      <c r="D42" s="16">
        <v>43207.394444444442</v>
      </c>
      <c r="E42" s="16">
        <v>43208.40625</v>
      </c>
      <c r="G42" s="16">
        <v>43219.035416666666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64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19.047619047619047</v>
      </c>
      <c r="AR42" s="82"/>
      <c r="AS42" s="81" t="str">
        <f t="shared" si="8"/>
        <v>NR</v>
      </c>
      <c r="AT42" s="82"/>
      <c r="AU42" s="81">
        <f t="shared" si="9"/>
        <v>14.285714285714285</v>
      </c>
      <c r="AV42" s="82"/>
    </row>
    <row r="43" spans="1:48" x14ac:dyDescent="0.2">
      <c r="A43" s="10">
        <v>3914758</v>
      </c>
      <c r="B43" s="10" t="s">
        <v>29</v>
      </c>
      <c r="C43" s="10" t="s">
        <v>17</v>
      </c>
      <c r="D43" s="16">
        <v>43207.394444444442</v>
      </c>
      <c r="E43" s="16">
        <v>43208.40625</v>
      </c>
      <c r="G43" s="16">
        <v>43219.035416666666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350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10.638297872340425</v>
      </c>
      <c r="AR43" s="82"/>
      <c r="AS43" s="81">
        <f t="shared" si="8"/>
        <v>4.2553191489361701</v>
      </c>
      <c r="AT43" s="82"/>
      <c r="AU43" s="81">
        <f t="shared" si="9"/>
        <v>14.893617021276595</v>
      </c>
      <c r="AV43" s="82"/>
    </row>
    <row r="44" spans="1:48" x14ac:dyDescent="0.2">
      <c r="A44" s="10">
        <v>3914758</v>
      </c>
      <c r="B44" s="10" t="s">
        <v>29</v>
      </c>
      <c r="C44" s="10" t="s">
        <v>17</v>
      </c>
      <c r="D44" s="16">
        <v>43207.394444444442</v>
      </c>
      <c r="E44" s="16">
        <v>43208.40625</v>
      </c>
      <c r="G44" s="16">
        <v>43219.035416666666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3914758</v>
      </c>
      <c r="B45" s="10" t="s">
        <v>29</v>
      </c>
      <c r="C45" s="10" t="s">
        <v>17</v>
      </c>
      <c r="D45" s="16">
        <v>43207.394444444442</v>
      </c>
      <c r="E45" s="16">
        <v>43208.40625</v>
      </c>
      <c r="G45" s="16">
        <v>43219.035416666666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32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17.647058823529413</v>
      </c>
      <c r="AR45" s="82"/>
      <c r="AS45" s="81">
        <f t="shared" ref="AS45:AS49" si="11">IF(ISERR(AJ140),"NO DATA",AJ140)</f>
        <v>5.8823529411764701</v>
      </c>
      <c r="AT45" s="82"/>
      <c r="AU45" s="81">
        <f t="shared" ref="AU45:AU49" si="12">IF(ISERR(AL140),"NO DATA",AL140)</f>
        <v>23.52941176470588</v>
      </c>
      <c r="AV45" s="82"/>
    </row>
    <row r="46" spans="1:48" x14ac:dyDescent="0.2">
      <c r="A46" s="10">
        <v>3914758</v>
      </c>
      <c r="B46" s="10" t="s">
        <v>29</v>
      </c>
      <c r="C46" s="10" t="s">
        <v>17</v>
      </c>
      <c r="D46" s="16">
        <v>43207.394444444442</v>
      </c>
      <c r="E46" s="16">
        <v>43208.40625</v>
      </c>
      <c r="G46" s="16">
        <v>43219.035416666666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26</v>
      </c>
      <c r="M46" s="10">
        <v>10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13.333333333333334</v>
      </c>
      <c r="AR46" s="82"/>
      <c r="AS46" s="81">
        <f t="shared" si="11"/>
        <v>17.647058823529413</v>
      </c>
      <c r="AT46" s="82"/>
      <c r="AU46" s="81">
        <f t="shared" si="12"/>
        <v>29.411764705882355</v>
      </c>
      <c r="AV46" s="82"/>
    </row>
    <row r="47" spans="1:48" x14ac:dyDescent="0.2">
      <c r="A47" s="10">
        <v>3914758</v>
      </c>
      <c r="B47" s="10" t="s">
        <v>29</v>
      </c>
      <c r="C47" s="10" t="s">
        <v>17</v>
      </c>
      <c r="D47" s="16">
        <v>43207.394444444442</v>
      </c>
      <c r="E47" s="16">
        <v>43208.40625</v>
      </c>
      <c r="G47" s="16">
        <v>43219.035416666666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>
        <f t="shared" si="13"/>
        <v>7.5</v>
      </c>
      <c r="AR47" s="82"/>
      <c r="AS47" s="81">
        <f t="shared" si="11"/>
        <v>17.5</v>
      </c>
      <c r="AT47" s="82"/>
      <c r="AU47" s="81">
        <f t="shared" si="12"/>
        <v>25</v>
      </c>
      <c r="AV47" s="82"/>
    </row>
    <row r="48" spans="1:48" x14ac:dyDescent="0.2">
      <c r="A48" s="10">
        <v>3914758</v>
      </c>
      <c r="B48" s="10" t="s">
        <v>29</v>
      </c>
      <c r="C48" s="10" t="s">
        <v>17</v>
      </c>
      <c r="D48" s="16">
        <v>43207.394444444442</v>
      </c>
      <c r="E48" s="16">
        <v>43208.40625</v>
      </c>
      <c r="G48" s="16">
        <v>43219.035416666666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 t="str">
        <f t="shared" si="13"/>
        <v>NR</v>
      </c>
      <c r="AR48" s="82"/>
      <c r="AS48" s="81" t="str">
        <f t="shared" si="11"/>
        <v>NR</v>
      </c>
      <c r="AT48" s="82"/>
      <c r="AU48" s="81" t="str">
        <f t="shared" si="12"/>
        <v>NR</v>
      </c>
      <c r="AV48" s="82"/>
    </row>
    <row r="49" spans="1:48" x14ac:dyDescent="0.2">
      <c r="A49" s="10">
        <v>3914758</v>
      </c>
      <c r="B49" s="10" t="s">
        <v>29</v>
      </c>
      <c r="C49" s="10" t="s">
        <v>17</v>
      </c>
      <c r="D49" s="16">
        <v>43207.394444444442</v>
      </c>
      <c r="E49" s="16">
        <v>43208.40625</v>
      </c>
      <c r="G49" s="16">
        <v>43219.035416666666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70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0</v>
      </c>
      <c r="AR49" s="82"/>
      <c r="AS49" s="81">
        <f t="shared" si="11"/>
        <v>0</v>
      </c>
      <c r="AT49" s="82"/>
      <c r="AU49" s="81">
        <f t="shared" si="12"/>
        <v>0</v>
      </c>
      <c r="AV49" s="82"/>
    </row>
    <row r="50" spans="1:48" x14ac:dyDescent="0.2">
      <c r="A50" s="10">
        <v>3914758</v>
      </c>
      <c r="B50" s="10" t="s">
        <v>29</v>
      </c>
      <c r="C50" s="10" t="s">
        <v>17</v>
      </c>
      <c r="D50" s="16">
        <v>43207.394444444442</v>
      </c>
      <c r="E50" s="16">
        <v>43208.40625</v>
      </c>
      <c r="G50" s="16">
        <v>43219.035416666666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3914758</v>
      </c>
      <c r="B51" s="10" t="s">
        <v>29</v>
      </c>
      <c r="C51" s="10" t="s">
        <v>17</v>
      </c>
      <c r="D51" s="16">
        <v>43207.394444444442</v>
      </c>
      <c r="E51" s="16">
        <v>43208.40625</v>
      </c>
      <c r="G51" s="16">
        <v>43219.035416666666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3914758</v>
      </c>
      <c r="B52" s="10" t="s">
        <v>29</v>
      </c>
      <c r="C52" s="10" t="s">
        <v>17</v>
      </c>
      <c r="D52" s="16">
        <v>43207.394444444442</v>
      </c>
      <c r="E52" s="16">
        <v>43208.40625</v>
      </c>
      <c r="G52" s="16">
        <v>43219.035416666666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3914758</v>
      </c>
      <c r="B53" s="10" t="s">
        <v>29</v>
      </c>
      <c r="C53" s="10" t="s">
        <v>17</v>
      </c>
      <c r="D53" s="16">
        <v>43207.394444444442</v>
      </c>
      <c r="E53" s="16">
        <v>43208.40625</v>
      </c>
      <c r="G53" s="16">
        <v>43219.035416666666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130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3914758</v>
      </c>
      <c r="B54" s="10" t="s">
        <v>29</v>
      </c>
      <c r="C54" s="10" t="s">
        <v>17</v>
      </c>
      <c r="D54" s="16">
        <v>43207.394444444442</v>
      </c>
      <c r="E54" s="16">
        <v>43208.40625</v>
      </c>
      <c r="G54" s="16">
        <v>43219.035416666666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1800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3914758</v>
      </c>
      <c r="B55" s="10" t="s">
        <v>29</v>
      </c>
      <c r="C55" s="10" t="s">
        <v>17</v>
      </c>
      <c r="D55" s="16">
        <v>43207.394444444442</v>
      </c>
      <c r="E55" s="16">
        <v>43208.40625</v>
      </c>
      <c r="G55" s="16">
        <v>43219.035416666666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400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3914758</v>
      </c>
      <c r="B56" s="10" t="s">
        <v>29</v>
      </c>
      <c r="C56" s="10" t="s">
        <v>17</v>
      </c>
      <c r="D56" s="16">
        <v>43207.394444444442</v>
      </c>
      <c r="E56" s="16">
        <v>43208.40625</v>
      </c>
      <c r="G56" s="16">
        <v>43219.035416666666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640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3914758</v>
      </c>
      <c r="B57" s="10" t="s">
        <v>29</v>
      </c>
      <c r="C57" s="10" t="s">
        <v>17</v>
      </c>
      <c r="D57" s="16">
        <v>43207.394444444442</v>
      </c>
      <c r="E57" s="16">
        <v>43208.40625</v>
      </c>
      <c r="G57" s="16">
        <v>43219.035416666666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3914758</v>
      </c>
      <c r="B58" s="10" t="s">
        <v>29</v>
      </c>
      <c r="C58" s="10" t="s">
        <v>17</v>
      </c>
      <c r="D58" s="16">
        <v>43207.394444444442</v>
      </c>
      <c r="E58" s="16">
        <v>43208.40625</v>
      </c>
      <c r="G58" s="16">
        <v>43219.035416666666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3914758</v>
      </c>
      <c r="B59" s="10" t="s">
        <v>29</v>
      </c>
      <c r="C59" s="10" t="s">
        <v>17</v>
      </c>
      <c r="D59" s="16">
        <v>43207.394444444442</v>
      </c>
      <c r="E59" s="16">
        <v>43208.40625</v>
      </c>
      <c r="G59" s="16">
        <v>43219.035416666666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3914758</v>
      </c>
      <c r="B60" s="10" t="s">
        <v>29</v>
      </c>
      <c r="C60" s="10" t="s">
        <v>17</v>
      </c>
      <c r="D60" s="16">
        <v>43207.394444444442</v>
      </c>
      <c r="E60" s="16">
        <v>43208.40625</v>
      </c>
      <c r="G60" s="16">
        <v>43219.035416666666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37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3914758</v>
      </c>
      <c r="B61" s="10" t="s">
        <v>29</v>
      </c>
      <c r="C61" s="10" t="s">
        <v>17</v>
      </c>
      <c r="D61" s="16">
        <v>43207.394444444442</v>
      </c>
      <c r="E61" s="16">
        <v>43208.40625</v>
      </c>
      <c r="G61" s="16">
        <v>43219.035416666666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17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3914758</v>
      </c>
      <c r="B62" s="10" t="s">
        <v>29</v>
      </c>
      <c r="C62" s="10" t="s">
        <v>17</v>
      </c>
      <c r="D62" s="16">
        <v>43207.394444444442</v>
      </c>
      <c r="E62" s="16">
        <v>43208.40625</v>
      </c>
      <c r="G62" s="16">
        <v>43219.035416666666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1200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3914758</v>
      </c>
      <c r="B63" s="10" t="s">
        <v>29</v>
      </c>
      <c r="C63" s="10" t="s">
        <v>17</v>
      </c>
      <c r="D63" s="16">
        <v>43207.394444444442</v>
      </c>
      <c r="E63" s="16">
        <v>43208.40625</v>
      </c>
      <c r="G63" s="16">
        <v>43219.035416666666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3914758</v>
      </c>
      <c r="B64" s="10" t="s">
        <v>29</v>
      </c>
      <c r="C64" s="10" t="s">
        <v>17</v>
      </c>
      <c r="D64" s="16">
        <v>43207.394444444442</v>
      </c>
      <c r="E64" s="16">
        <v>43208.40625</v>
      </c>
      <c r="G64" s="16">
        <v>43219.035416666666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3914758</v>
      </c>
      <c r="B65" s="10" t="s">
        <v>29</v>
      </c>
      <c r="C65" s="10" t="s">
        <v>17</v>
      </c>
      <c r="D65" s="16">
        <v>43207.394444444442</v>
      </c>
      <c r="E65" s="16">
        <v>43208.40625</v>
      </c>
      <c r="G65" s="16">
        <v>43219.035416666666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2500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3914758</v>
      </c>
      <c r="B66" s="10" t="s">
        <v>29</v>
      </c>
      <c r="C66" s="10" t="s">
        <v>17</v>
      </c>
      <c r="D66" s="16">
        <v>43207.394444444442</v>
      </c>
      <c r="E66" s="16">
        <v>43208.40625</v>
      </c>
      <c r="G66" s="16">
        <v>43219.035416666666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22</v>
      </c>
      <c r="M66" s="10">
        <v>580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3914758</v>
      </c>
      <c r="B67" s="10" t="s">
        <v>29</v>
      </c>
      <c r="C67" s="10" t="s">
        <v>17</v>
      </c>
      <c r="D67" s="16">
        <v>43207.394444444442</v>
      </c>
      <c r="E67" s="16">
        <v>43208.40625</v>
      </c>
      <c r="G67" s="16">
        <v>43219.035416666666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26</v>
      </c>
      <c r="M67" s="10">
        <v>5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3914758</v>
      </c>
      <c r="B68" s="10" t="s">
        <v>29</v>
      </c>
      <c r="C68" s="10" t="s">
        <v>17</v>
      </c>
      <c r="D68" s="16">
        <v>43207.394444444442</v>
      </c>
      <c r="E68" s="16">
        <v>43208.40625</v>
      </c>
      <c r="G68" s="16">
        <v>43219.035416666666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3914758</v>
      </c>
      <c r="B69" s="10" t="s">
        <v>29</v>
      </c>
      <c r="C69" s="10" t="s">
        <v>17</v>
      </c>
      <c r="D69" s="16">
        <v>43207.394444444442</v>
      </c>
      <c r="E69" s="16">
        <v>43208.40625</v>
      </c>
      <c r="G69" s="16">
        <v>43219.035416666666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3914758</v>
      </c>
      <c r="B70" s="10" t="s">
        <v>29</v>
      </c>
      <c r="C70" s="10" t="s">
        <v>17</v>
      </c>
      <c r="D70" s="16">
        <v>43207.394444444442</v>
      </c>
      <c r="E70" s="16">
        <v>43208.40625</v>
      </c>
      <c r="G70" s="16">
        <v>43219.035416666666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259</v>
      </c>
      <c r="AH70" s="70"/>
      <c r="AI70" s="70"/>
      <c r="AJ70" s="70"/>
      <c r="AK70" s="70"/>
      <c r="AL70" s="70"/>
      <c r="AM70" s="70"/>
    </row>
    <row r="71" spans="1:39" x14ac:dyDescent="0.2">
      <c r="A71" s="10">
        <v>3914758</v>
      </c>
      <c r="B71" s="10" t="s">
        <v>29</v>
      </c>
      <c r="C71" s="10" t="s">
        <v>17</v>
      </c>
      <c r="D71" s="16">
        <v>43207.394444444442</v>
      </c>
      <c r="E71" s="16">
        <v>43208.40625</v>
      </c>
      <c r="G71" s="16">
        <v>43219.035416666666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170</v>
      </c>
      <c r="N71" s="10" t="s">
        <v>33</v>
      </c>
      <c r="O71" s="10">
        <v>10</v>
      </c>
      <c r="P71" s="10">
        <v>1</v>
      </c>
      <c r="AG71" s="4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3914758</v>
      </c>
      <c r="B72" s="10" t="s">
        <v>29</v>
      </c>
      <c r="C72" s="10" t="s">
        <v>17</v>
      </c>
      <c r="D72" s="16">
        <v>43207.394444444442</v>
      </c>
      <c r="E72" s="16">
        <v>43208.40625</v>
      </c>
      <c r="G72" s="16">
        <v>43219.035416666666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22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16.666666666666664</v>
      </c>
      <c r="AI72" s="93"/>
      <c r="AJ72" s="93" t="str">
        <f>IF((M199-M102)/M296*100&lt;0,"NR",(M199-M102)/M296*100)</f>
        <v>NR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3914758</v>
      </c>
      <c r="B73" s="10" t="s">
        <v>29</v>
      </c>
      <c r="C73" s="10" t="s">
        <v>17</v>
      </c>
      <c r="D73" s="16">
        <v>43207.394444444442</v>
      </c>
      <c r="E73" s="16">
        <v>43208.40625</v>
      </c>
      <c r="G73" s="16">
        <v>43219.035416666666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17000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>
        <f>IF((M200-M103)/M297*100&lt;0,"NR",(M200-M103)/M297*100)</f>
        <v>42</v>
      </c>
      <c r="AK73" s="93"/>
      <c r="AL73" s="93">
        <f>IF((M297-M103)/M297*100&lt;0,"NR",(M297-M103)/M297*100)</f>
        <v>0</v>
      </c>
      <c r="AM73" s="93"/>
    </row>
    <row r="74" spans="1:39" x14ac:dyDescent="0.2">
      <c r="A74" s="10">
        <v>3914758</v>
      </c>
      <c r="B74" s="10" t="s">
        <v>29</v>
      </c>
      <c r="C74" s="10" t="s">
        <v>17</v>
      </c>
      <c r="D74" s="16">
        <v>43207.394444444442</v>
      </c>
      <c r="E74" s="16">
        <v>43208.40625</v>
      </c>
      <c r="G74" s="16">
        <v>43219.035416666666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 t="str">
        <f>IF((M219-M122)/M219*100&lt;0,"NR",(M219-M122)/M219*100)</f>
        <v>NR</v>
      </c>
      <c r="AI74" s="93"/>
      <c r="AJ74" s="93">
        <f>IF((M122-M25)/M219*100&lt;0,"NR",(M122-M25)/M219*100)</f>
        <v>40.74074074074074</v>
      </c>
      <c r="AK74" s="93"/>
      <c r="AL74" s="93">
        <f>IF((M219-M25)/M219*100&lt;0,"NR",(M219-M25)/M219*100)</f>
        <v>14.814814814814813</v>
      </c>
      <c r="AM74" s="93"/>
    </row>
    <row r="75" spans="1:39" x14ac:dyDescent="0.2">
      <c r="A75" s="10">
        <v>3914758</v>
      </c>
      <c r="B75" s="10" t="s">
        <v>29</v>
      </c>
      <c r="C75" s="10" t="s">
        <v>17</v>
      </c>
      <c r="D75" s="16">
        <v>43207.394444444442</v>
      </c>
      <c r="E75" s="16">
        <v>43208.40625</v>
      </c>
      <c r="G75" s="16">
        <v>43219.035416666666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3914758</v>
      </c>
      <c r="B76" s="10" t="s">
        <v>29</v>
      </c>
      <c r="C76" s="10" t="s">
        <v>17</v>
      </c>
      <c r="D76" s="16">
        <v>43207.394444444442</v>
      </c>
      <c r="E76" s="16">
        <v>43208.40625</v>
      </c>
      <c r="G76" s="16">
        <v>43219.035416666666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3914758</v>
      </c>
      <c r="B77" s="10" t="s">
        <v>29</v>
      </c>
      <c r="C77" s="10" t="s">
        <v>17</v>
      </c>
      <c r="D77" s="16">
        <v>43207.394444444442</v>
      </c>
      <c r="E77" s="16">
        <v>43208.40625</v>
      </c>
      <c r="G77" s="16">
        <v>43219.035416666666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22</v>
      </c>
      <c r="M77" s="10">
        <v>33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3914758</v>
      </c>
      <c r="B78" s="10" t="s">
        <v>29</v>
      </c>
      <c r="C78" s="10" t="s">
        <v>17</v>
      </c>
      <c r="D78" s="16">
        <v>43207.394444444442</v>
      </c>
      <c r="E78" s="16">
        <v>43208.40625</v>
      </c>
      <c r="G78" s="16">
        <v>43219.035416666666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350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3914758</v>
      </c>
      <c r="B79" s="10" t="s">
        <v>29</v>
      </c>
      <c r="C79" s="10" t="s">
        <v>17</v>
      </c>
      <c r="D79" s="16">
        <v>43207.394444444442</v>
      </c>
      <c r="E79" s="16">
        <v>43208.40625</v>
      </c>
      <c r="G79" s="16">
        <v>43219.035416666666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3914758</v>
      </c>
      <c r="B80" s="10" t="s">
        <v>29</v>
      </c>
      <c r="C80" s="10" t="s">
        <v>17</v>
      </c>
      <c r="D80" s="16">
        <v>43207.394444444442</v>
      </c>
      <c r="E80" s="16">
        <v>43208.40625</v>
      </c>
      <c r="G80" s="16">
        <v>43219.035416666666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3914758</v>
      </c>
      <c r="B81" s="10" t="s">
        <v>29</v>
      </c>
      <c r="C81" s="10" t="s">
        <v>17</v>
      </c>
      <c r="D81" s="16">
        <v>43207.394444444442</v>
      </c>
      <c r="E81" s="16">
        <v>43208.40625</v>
      </c>
      <c r="G81" s="16">
        <v>43219.035416666666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22</v>
      </c>
      <c r="M81" s="10">
        <v>16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3914758</v>
      </c>
      <c r="B82" s="10" t="s">
        <v>29</v>
      </c>
      <c r="C82" s="10" t="s">
        <v>17</v>
      </c>
      <c r="D82" s="16">
        <v>43207.394444444442</v>
      </c>
      <c r="E82" s="16">
        <v>43208.40625</v>
      </c>
      <c r="G82" s="16">
        <v>43219.035416666666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18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3914758</v>
      </c>
      <c r="B83" s="10" t="s">
        <v>29</v>
      </c>
      <c r="C83" s="10" t="s">
        <v>17</v>
      </c>
      <c r="D83" s="16">
        <v>43207.394444444442</v>
      </c>
      <c r="E83" s="16">
        <v>43208.40625</v>
      </c>
      <c r="G83" s="16">
        <v>43219.035416666666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3914758</v>
      </c>
      <c r="B84" s="10" t="s">
        <v>29</v>
      </c>
      <c r="C84" s="10" t="s">
        <v>17</v>
      </c>
      <c r="D84" s="16">
        <v>43207.394444444442</v>
      </c>
      <c r="E84" s="16">
        <v>43208.40625</v>
      </c>
      <c r="G84" s="16">
        <v>43219.035416666666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3914758</v>
      </c>
      <c r="B85" s="10" t="s">
        <v>29</v>
      </c>
      <c r="C85" s="10" t="s">
        <v>17</v>
      </c>
      <c r="D85" s="16">
        <v>43207.394444444442</v>
      </c>
      <c r="E85" s="16">
        <v>43208.40625</v>
      </c>
      <c r="G85" s="16">
        <v>43219.035416666666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66000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3914758</v>
      </c>
      <c r="B86" s="10" t="s">
        <v>29</v>
      </c>
      <c r="C86" s="10" t="s">
        <v>17</v>
      </c>
      <c r="D86" s="16">
        <v>43207.394444444442</v>
      </c>
      <c r="E86" s="16">
        <v>43208.40625</v>
      </c>
      <c r="G86" s="16">
        <v>43219.035416666666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3914758</v>
      </c>
      <c r="B87" s="10" t="s">
        <v>29</v>
      </c>
      <c r="C87" s="10" t="s">
        <v>17</v>
      </c>
      <c r="D87" s="16">
        <v>43207.394444444442</v>
      </c>
      <c r="E87" s="16">
        <v>43208.40625</v>
      </c>
      <c r="G87" s="16">
        <v>43219.035416666666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3914758</v>
      </c>
      <c r="B88" s="10" t="s">
        <v>29</v>
      </c>
      <c r="C88" s="10" t="s">
        <v>17</v>
      </c>
      <c r="D88" s="16">
        <v>43207.394444444442</v>
      </c>
      <c r="E88" s="16">
        <v>43208.40625</v>
      </c>
      <c r="G88" s="16">
        <v>43219.035416666666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3914758</v>
      </c>
      <c r="B89" s="10" t="s">
        <v>29</v>
      </c>
      <c r="C89" s="10" t="s">
        <v>17</v>
      </c>
      <c r="D89" s="16">
        <v>43207.394444444442</v>
      </c>
      <c r="E89" s="16">
        <v>43208.40625</v>
      </c>
      <c r="G89" s="16">
        <v>43219.035416666666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3914758</v>
      </c>
      <c r="B90" s="10" t="s">
        <v>29</v>
      </c>
      <c r="C90" s="10" t="s">
        <v>17</v>
      </c>
      <c r="D90" s="16">
        <v>43207.394444444442</v>
      </c>
      <c r="E90" s="16">
        <v>43208.40625</v>
      </c>
      <c r="G90" s="16">
        <v>43219.035416666666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3914758</v>
      </c>
      <c r="B91" s="10" t="s">
        <v>29</v>
      </c>
      <c r="C91" s="10" t="s">
        <v>17</v>
      </c>
      <c r="D91" s="16">
        <v>43207.394444444442</v>
      </c>
      <c r="E91" s="16">
        <v>43208.40625</v>
      </c>
      <c r="G91" s="16">
        <v>43219.035416666666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3914758</v>
      </c>
      <c r="B92" s="10" t="s">
        <v>29</v>
      </c>
      <c r="C92" s="10" t="s">
        <v>17</v>
      </c>
      <c r="D92" s="16">
        <v>43207.394444444442</v>
      </c>
      <c r="E92" s="16">
        <v>43208.40625</v>
      </c>
      <c r="G92" s="16">
        <v>43219.035416666666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1700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3914758</v>
      </c>
      <c r="B93" s="10" t="s">
        <v>29</v>
      </c>
      <c r="C93" s="10" t="s">
        <v>17</v>
      </c>
      <c r="D93" s="16">
        <v>43207.394444444442</v>
      </c>
      <c r="E93" s="16">
        <v>43208.40625</v>
      </c>
      <c r="G93" s="16">
        <v>43219.035416666666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3914758</v>
      </c>
      <c r="B94" s="10" t="s">
        <v>29</v>
      </c>
      <c r="C94" s="10" t="s">
        <v>17</v>
      </c>
      <c r="D94" s="16">
        <v>43207.394444444442</v>
      </c>
      <c r="E94" s="16">
        <v>43208.40625</v>
      </c>
      <c r="G94" s="16">
        <v>43219.035416666666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3914758</v>
      </c>
      <c r="B95" s="10" t="s">
        <v>29</v>
      </c>
      <c r="C95" s="10" t="s">
        <v>17</v>
      </c>
      <c r="D95" s="16">
        <v>43207.394444444442</v>
      </c>
      <c r="E95" s="16">
        <v>43208.40625</v>
      </c>
      <c r="G95" s="16">
        <v>43219.035416666666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3914758</v>
      </c>
      <c r="B96" s="10" t="s">
        <v>29</v>
      </c>
      <c r="C96" s="10" t="s">
        <v>17</v>
      </c>
      <c r="D96" s="16">
        <v>43207.394444444442</v>
      </c>
      <c r="E96" s="16">
        <v>43208.40625</v>
      </c>
      <c r="G96" s="16">
        <v>43219.035416666666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26</v>
      </c>
      <c r="M96" s="10">
        <v>10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3914758</v>
      </c>
      <c r="B97" s="10" t="s">
        <v>29</v>
      </c>
      <c r="C97" s="10" t="s">
        <v>17</v>
      </c>
      <c r="D97" s="16">
        <v>43207.394444444442</v>
      </c>
      <c r="E97" s="16">
        <v>43208.40625</v>
      </c>
      <c r="G97" s="16">
        <v>43219.035416666666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510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3914758</v>
      </c>
      <c r="B98" s="10" t="s">
        <v>29</v>
      </c>
      <c r="C98" s="10" t="s">
        <v>17</v>
      </c>
      <c r="D98" s="16">
        <v>43207.394444444442</v>
      </c>
      <c r="E98" s="16">
        <v>43208.40625</v>
      </c>
      <c r="G98" s="16">
        <v>43219.035416666666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22</v>
      </c>
      <c r="M98" s="10">
        <v>7.4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3914758</v>
      </c>
      <c r="B99" s="10" t="s">
        <v>29</v>
      </c>
      <c r="C99" s="10" t="s">
        <v>17</v>
      </c>
      <c r="D99" s="16">
        <v>43207.394444444442</v>
      </c>
      <c r="E99" s="16">
        <v>43208.40625</v>
      </c>
      <c r="G99" s="16">
        <v>43219.035416666666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22</v>
      </c>
      <c r="M99" s="10">
        <v>26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3914758</v>
      </c>
      <c r="B100" s="10" t="s">
        <v>29</v>
      </c>
      <c r="C100" s="10" t="s">
        <v>17</v>
      </c>
      <c r="D100" s="16">
        <v>43207.394444444442</v>
      </c>
      <c r="E100" s="16">
        <v>43208.40625</v>
      </c>
      <c r="G100" s="16">
        <v>43219.035416666666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600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3914758</v>
      </c>
      <c r="B101" s="10" t="s">
        <v>29</v>
      </c>
      <c r="C101" s="10" t="s">
        <v>17</v>
      </c>
      <c r="D101" s="16">
        <v>43207.394444444442</v>
      </c>
      <c r="E101" s="16">
        <v>43208.40625</v>
      </c>
      <c r="G101" s="16">
        <v>43219.035416666666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870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3914758</v>
      </c>
      <c r="B102" s="10" t="s">
        <v>29</v>
      </c>
      <c r="C102" s="10" t="s">
        <v>17</v>
      </c>
      <c r="D102" s="16">
        <v>43207.394444444442</v>
      </c>
      <c r="E102" s="16">
        <v>43208.40625</v>
      </c>
      <c r="G102" s="16">
        <v>43219.035416666666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140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3914758</v>
      </c>
      <c r="B103" s="10" t="s">
        <v>29</v>
      </c>
      <c r="C103" s="10" t="s">
        <v>17</v>
      </c>
      <c r="D103" s="16">
        <v>43207.394444444442</v>
      </c>
      <c r="E103" s="16">
        <v>43208.40625</v>
      </c>
      <c r="G103" s="16">
        <v>43219.035416666666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500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3914758</v>
      </c>
      <c r="B104" s="10" t="s">
        <v>29</v>
      </c>
      <c r="C104" s="10" t="s">
        <v>17</v>
      </c>
      <c r="D104" s="16">
        <v>43207.394444444442</v>
      </c>
      <c r="E104" s="16">
        <v>43208.40625</v>
      </c>
      <c r="G104" s="16">
        <v>43219.035416666666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260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3914759</v>
      </c>
      <c r="B105" s="10" t="s">
        <v>24</v>
      </c>
      <c r="C105" s="10" t="s">
        <v>17</v>
      </c>
      <c r="D105" s="16">
        <v>43207.386111111111</v>
      </c>
      <c r="E105" s="16">
        <v>43208.40625</v>
      </c>
      <c r="G105" s="16">
        <v>43219.051388888889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920</v>
      </c>
      <c r="N105" s="10" t="s">
        <v>33</v>
      </c>
      <c r="O105" s="10">
        <v>20</v>
      </c>
      <c r="P105" s="10">
        <v>1</v>
      </c>
      <c r="AG105" s="4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3914759</v>
      </c>
      <c r="B106" s="10" t="s">
        <v>24</v>
      </c>
      <c r="C106" s="10" t="s">
        <v>17</v>
      </c>
      <c r="D106" s="16">
        <v>43207.386111111111</v>
      </c>
      <c r="E106" s="16">
        <v>43208.40625</v>
      </c>
      <c r="G106" s="16">
        <v>43219.051388888889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22</v>
      </c>
      <c r="M106" s="10">
        <v>140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98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98</v>
      </c>
      <c r="AM106" s="98"/>
    </row>
    <row r="107" spans="1:39" x14ac:dyDescent="0.2">
      <c r="A107" s="10">
        <v>3914759</v>
      </c>
      <c r="B107" s="10" t="s">
        <v>24</v>
      </c>
      <c r="C107" s="10" t="s">
        <v>17</v>
      </c>
      <c r="D107" s="16">
        <v>43207.386111111111</v>
      </c>
      <c r="E107" s="16">
        <v>43208.40625</v>
      </c>
      <c r="G107" s="16">
        <v>43219.051388888889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35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19.047619047619047</v>
      </c>
      <c r="AI107" s="98"/>
      <c r="AJ107" s="98" t="str">
        <f>IF((M151-M54)/M248*100&lt;0,"NR",(M151-M54)/M248*100)</f>
        <v>NR</v>
      </c>
      <c r="AK107" s="98"/>
      <c r="AL107" s="98">
        <f>IF((M248-M54)/M248*100&lt;0,"NR",(M248-M54)/M248*100)</f>
        <v>14.285714285714285</v>
      </c>
      <c r="AM107" s="98"/>
    </row>
    <row r="108" spans="1:39" x14ac:dyDescent="0.2">
      <c r="A108" s="10">
        <v>3914759</v>
      </c>
      <c r="B108" s="10" t="s">
        <v>24</v>
      </c>
      <c r="C108" s="10" t="s">
        <v>17</v>
      </c>
      <c r="D108" s="16">
        <v>43207.386111111111</v>
      </c>
      <c r="E108" s="16">
        <v>43208.40625</v>
      </c>
      <c r="G108" s="16">
        <v>43219.051388888889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1800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10.638297872340425</v>
      </c>
      <c r="AI108" s="98"/>
      <c r="AJ108" s="98">
        <f>IF((M152-M55)/M249*100&lt;0,"NR",(M152-M55)/M249*100)</f>
        <v>4.2553191489361701</v>
      </c>
      <c r="AK108" s="98"/>
      <c r="AL108" s="98">
        <f>IF((M249-M55)/M249*100&lt;0,"NR",(M249-M55)/M249*100)</f>
        <v>14.893617021276595</v>
      </c>
      <c r="AM108" s="98"/>
    </row>
    <row r="109" spans="1:39" x14ac:dyDescent="0.2">
      <c r="A109" s="10">
        <v>3914759</v>
      </c>
      <c r="B109" s="10" t="s">
        <v>24</v>
      </c>
      <c r="C109" s="10" t="s">
        <v>17</v>
      </c>
      <c r="D109" s="16">
        <v>43207.386111111111</v>
      </c>
      <c r="E109" s="16">
        <v>43208.40625</v>
      </c>
      <c r="G109" s="16">
        <v>43219.051388888889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3914759</v>
      </c>
      <c r="B110" s="10" t="s">
        <v>24</v>
      </c>
      <c r="C110" s="10" t="s">
        <v>17</v>
      </c>
      <c r="D110" s="16">
        <v>43207.386111111111</v>
      </c>
      <c r="E110" s="16">
        <v>43208.40625</v>
      </c>
      <c r="G110" s="16">
        <v>43219.051388888889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3914759</v>
      </c>
      <c r="B111" s="10" t="s">
        <v>24</v>
      </c>
      <c r="C111" s="10" t="s">
        <v>17</v>
      </c>
      <c r="D111" s="16">
        <v>43207.386111111111</v>
      </c>
      <c r="E111" s="16">
        <v>43208.40625</v>
      </c>
      <c r="G111" s="16">
        <v>43219.051388888889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1200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3914759</v>
      </c>
      <c r="B112" s="10" t="s">
        <v>24</v>
      </c>
      <c r="C112" s="10" t="s">
        <v>17</v>
      </c>
      <c r="D112" s="16">
        <v>43207.386111111111</v>
      </c>
      <c r="E112" s="16">
        <v>43208.40625</v>
      </c>
      <c r="G112" s="16">
        <v>43219.051388888889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96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3914759</v>
      </c>
      <c r="B113" s="10" t="s">
        <v>24</v>
      </c>
      <c r="C113" s="10" t="s">
        <v>17</v>
      </c>
      <c r="D113" s="16">
        <v>43207.386111111111</v>
      </c>
      <c r="E113" s="16">
        <v>43208.40625</v>
      </c>
      <c r="G113" s="16">
        <v>43219.051388888889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3914759</v>
      </c>
      <c r="B114" s="10" t="s">
        <v>24</v>
      </c>
      <c r="C114" s="10" t="s">
        <v>17</v>
      </c>
      <c r="D114" s="16">
        <v>43207.386111111111</v>
      </c>
      <c r="E114" s="16">
        <v>43208.40625</v>
      </c>
      <c r="G114" s="16">
        <v>43219.051388888889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3914759</v>
      </c>
      <c r="B115" s="10" t="s">
        <v>24</v>
      </c>
      <c r="C115" s="10" t="s">
        <v>17</v>
      </c>
      <c r="D115" s="16">
        <v>43207.386111111111</v>
      </c>
      <c r="E115" s="16">
        <v>43208.40625</v>
      </c>
      <c r="G115" s="16">
        <v>43219.051388888889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3914759</v>
      </c>
      <c r="B116" s="10" t="s">
        <v>24</v>
      </c>
      <c r="C116" s="10" t="s">
        <v>17</v>
      </c>
      <c r="D116" s="16">
        <v>43207.386111111111</v>
      </c>
      <c r="E116" s="16">
        <v>43208.40625</v>
      </c>
      <c r="G116" s="16">
        <v>43219.051388888889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150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3914759</v>
      </c>
      <c r="B117" s="10" t="s">
        <v>24</v>
      </c>
      <c r="C117" s="10" t="s">
        <v>17</v>
      </c>
      <c r="D117" s="16">
        <v>43207.386111111111</v>
      </c>
      <c r="E117" s="16">
        <v>43208.40625</v>
      </c>
      <c r="G117" s="16">
        <v>43219.051388888889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3914759</v>
      </c>
      <c r="B118" s="10" t="s">
        <v>24</v>
      </c>
      <c r="C118" s="10" t="s">
        <v>17</v>
      </c>
      <c r="D118" s="16">
        <v>43207.386111111111</v>
      </c>
      <c r="E118" s="16">
        <v>43208.40625</v>
      </c>
      <c r="G118" s="16">
        <v>43219.051388888889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28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3914759</v>
      </c>
      <c r="B119" s="10" t="s">
        <v>24</v>
      </c>
      <c r="C119" s="10" t="s">
        <v>17</v>
      </c>
      <c r="D119" s="16">
        <v>43207.386111111111</v>
      </c>
      <c r="E119" s="16">
        <v>43208.40625</v>
      </c>
      <c r="G119" s="16">
        <v>43219.051388888889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3914759</v>
      </c>
      <c r="B120" s="10" t="s">
        <v>24</v>
      </c>
      <c r="C120" s="10" t="s">
        <v>17</v>
      </c>
      <c r="D120" s="16">
        <v>43207.386111111111</v>
      </c>
      <c r="E120" s="16">
        <v>43208.40625</v>
      </c>
      <c r="G120" s="16">
        <v>43219.051388888889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1300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3914759</v>
      </c>
      <c r="B121" s="10" t="s">
        <v>24</v>
      </c>
      <c r="C121" s="10" t="s">
        <v>17</v>
      </c>
      <c r="D121" s="16">
        <v>43207.386111111111</v>
      </c>
      <c r="E121" s="16">
        <v>43208.40625</v>
      </c>
      <c r="G121" s="16">
        <v>43219.051388888889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3914759</v>
      </c>
      <c r="B122" s="10" t="s">
        <v>24</v>
      </c>
      <c r="C122" s="10" t="s">
        <v>17</v>
      </c>
      <c r="D122" s="16">
        <v>43207.386111111111</v>
      </c>
      <c r="E122" s="16">
        <v>43208.40625</v>
      </c>
      <c r="G122" s="16">
        <v>43219.051388888889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340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3914759</v>
      </c>
      <c r="B123" s="10" t="s">
        <v>24</v>
      </c>
      <c r="C123" s="10" t="s">
        <v>17</v>
      </c>
      <c r="D123" s="16">
        <v>43207.386111111111</v>
      </c>
      <c r="E123" s="16">
        <v>43208.40625</v>
      </c>
      <c r="G123" s="16">
        <v>43219.051388888889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26</v>
      </c>
      <c r="M123" s="10">
        <v>5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3914759</v>
      </c>
      <c r="B124" s="10" t="s">
        <v>24</v>
      </c>
      <c r="C124" s="10" t="s">
        <v>17</v>
      </c>
      <c r="D124" s="16">
        <v>43207.386111111111</v>
      </c>
      <c r="E124" s="16">
        <v>43208.40625</v>
      </c>
      <c r="G124" s="16">
        <v>43219.051388888889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3914759</v>
      </c>
      <c r="B125" s="10" t="s">
        <v>24</v>
      </c>
      <c r="C125" s="10" t="s">
        <v>17</v>
      </c>
      <c r="D125" s="16">
        <v>43207.386111111111</v>
      </c>
      <c r="E125" s="16">
        <v>43208.40625</v>
      </c>
      <c r="G125" s="16">
        <v>43219.051388888889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3914759</v>
      </c>
      <c r="B126" s="10" t="s">
        <v>24</v>
      </c>
      <c r="C126" s="10" t="s">
        <v>17</v>
      </c>
      <c r="D126" s="16">
        <v>43207.386111111111</v>
      </c>
      <c r="E126" s="16">
        <v>43208.40625</v>
      </c>
      <c r="G126" s="16">
        <v>43219.051388888889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3914759</v>
      </c>
      <c r="B127" s="10" t="s">
        <v>24</v>
      </c>
      <c r="C127" s="10" t="s">
        <v>17</v>
      </c>
      <c r="D127" s="16">
        <v>43207.386111111111</v>
      </c>
      <c r="E127" s="16">
        <v>43208.40625</v>
      </c>
      <c r="G127" s="16">
        <v>43219.051388888889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170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3914759</v>
      </c>
      <c r="B128" s="10" t="s">
        <v>24</v>
      </c>
      <c r="C128" s="10" t="s">
        <v>17</v>
      </c>
      <c r="D128" s="16">
        <v>43207.386111111111</v>
      </c>
      <c r="E128" s="16">
        <v>43208.40625</v>
      </c>
      <c r="G128" s="16">
        <v>43219.051388888889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3914759</v>
      </c>
      <c r="B129" s="10" t="s">
        <v>24</v>
      </c>
      <c r="C129" s="10" t="s">
        <v>17</v>
      </c>
      <c r="D129" s="16">
        <v>43207.386111111111</v>
      </c>
      <c r="E129" s="16">
        <v>43208.40625</v>
      </c>
      <c r="G129" s="16">
        <v>43219.051388888889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26</v>
      </c>
      <c r="M129" s="10">
        <v>10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3914759</v>
      </c>
      <c r="B130" s="10" t="s">
        <v>24</v>
      </c>
      <c r="C130" s="10" t="s">
        <v>17</v>
      </c>
      <c r="D130" s="16">
        <v>43207.386111111111</v>
      </c>
      <c r="E130" s="16">
        <v>43208.40625</v>
      </c>
      <c r="G130" s="16">
        <v>43219.051388888889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3914759</v>
      </c>
      <c r="B131" s="10" t="s">
        <v>24</v>
      </c>
      <c r="C131" s="10" t="s">
        <v>17</v>
      </c>
      <c r="D131" s="16">
        <v>43207.386111111111</v>
      </c>
      <c r="E131" s="16">
        <v>43208.40625</v>
      </c>
      <c r="G131" s="16">
        <v>43219.051388888889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22</v>
      </c>
      <c r="M131" s="10">
        <v>8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3914759</v>
      </c>
      <c r="B132" s="10" t="s">
        <v>24</v>
      </c>
      <c r="C132" s="10" t="s">
        <v>17</v>
      </c>
      <c r="D132" s="16">
        <v>43207.386111111111</v>
      </c>
      <c r="E132" s="16">
        <v>43208.40625</v>
      </c>
      <c r="G132" s="16">
        <v>43219.051388888889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680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3914759</v>
      </c>
      <c r="B133" s="10" t="s">
        <v>24</v>
      </c>
      <c r="C133" s="10" t="s">
        <v>17</v>
      </c>
      <c r="D133" s="16">
        <v>43207.386111111111</v>
      </c>
      <c r="E133" s="16">
        <v>43208.40625</v>
      </c>
      <c r="G133" s="16">
        <v>43219.051388888889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23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3914759</v>
      </c>
      <c r="B134" s="10" t="s">
        <v>24</v>
      </c>
      <c r="C134" s="10" t="s">
        <v>17</v>
      </c>
      <c r="D134" s="16">
        <v>43207.386111111111</v>
      </c>
      <c r="E134" s="16">
        <v>43208.40625</v>
      </c>
      <c r="G134" s="16">
        <v>43219.051388888889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3914759</v>
      </c>
      <c r="B135" s="10" t="s">
        <v>24</v>
      </c>
      <c r="C135" s="10" t="s">
        <v>17</v>
      </c>
      <c r="D135" s="16">
        <v>43207.386111111111</v>
      </c>
      <c r="E135" s="16">
        <v>43208.40625</v>
      </c>
      <c r="G135" s="16">
        <v>43219.051388888889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3914759</v>
      </c>
      <c r="B136" s="10" t="s">
        <v>24</v>
      </c>
      <c r="C136" s="10" t="s">
        <v>17</v>
      </c>
      <c r="D136" s="16">
        <v>43207.386111111111</v>
      </c>
      <c r="E136" s="16">
        <v>43208.40625</v>
      </c>
      <c r="G136" s="16">
        <v>43219.051388888889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3914759</v>
      </c>
      <c r="B137" s="10" t="s">
        <v>24</v>
      </c>
      <c r="C137" s="10" t="s">
        <v>17</v>
      </c>
      <c r="D137" s="16">
        <v>43207.386111111111</v>
      </c>
      <c r="E137" s="16">
        <v>43208.40625</v>
      </c>
      <c r="G137" s="16">
        <v>43219.051388888889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22</v>
      </c>
      <c r="M137" s="10">
        <v>11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3914759</v>
      </c>
      <c r="B138" s="10" t="s">
        <v>24</v>
      </c>
      <c r="C138" s="10" t="s">
        <v>17</v>
      </c>
      <c r="D138" s="16">
        <v>43207.386111111111</v>
      </c>
      <c r="E138" s="16">
        <v>43208.40625</v>
      </c>
      <c r="G138" s="16">
        <v>43219.051388888889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400</v>
      </c>
      <c r="N138" s="10" t="s">
        <v>33</v>
      </c>
      <c r="O138" s="10">
        <v>5</v>
      </c>
      <c r="P138" s="10">
        <v>1</v>
      </c>
      <c r="AG138" s="70" t="s">
        <v>261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3914759</v>
      </c>
      <c r="B139" s="10" t="s">
        <v>24</v>
      </c>
      <c r="C139" s="10" t="s">
        <v>17</v>
      </c>
      <c r="D139" s="16">
        <v>43207.386111111111</v>
      </c>
      <c r="E139" s="16">
        <v>43208.40625</v>
      </c>
      <c r="G139" s="16">
        <v>43219.051388888889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64</v>
      </c>
      <c r="N139" s="10" t="s">
        <v>33</v>
      </c>
      <c r="O139" s="10">
        <v>20</v>
      </c>
      <c r="P139" s="10">
        <v>1</v>
      </c>
      <c r="AG139" s="4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3914759</v>
      </c>
      <c r="B140" s="10" t="s">
        <v>24</v>
      </c>
      <c r="C140" s="10" t="s">
        <v>17</v>
      </c>
      <c r="D140" s="16">
        <v>43207.386111111111</v>
      </c>
      <c r="E140" s="16">
        <v>43208.40625</v>
      </c>
      <c r="G140" s="16">
        <v>43219.051388888889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540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17.647058823529413</v>
      </c>
      <c r="AI140" s="93"/>
      <c r="AJ140" s="93">
        <f>IF((M106-M9)/M203*100&lt;0,"NR",(M106-M9)/M203*100)</f>
        <v>5.8823529411764701</v>
      </c>
      <c r="AK140" s="93"/>
      <c r="AL140" s="93">
        <f>IF((M203-M9)/M203*100&lt;0,"NR",(M203-M9)/M203*100)</f>
        <v>23.52941176470588</v>
      </c>
      <c r="AM140" s="93"/>
    </row>
    <row r="141" spans="1:39" x14ac:dyDescent="0.2">
      <c r="A141" s="10">
        <v>3914759</v>
      </c>
      <c r="B141" s="10" t="s">
        <v>24</v>
      </c>
      <c r="C141" s="10" t="s">
        <v>17</v>
      </c>
      <c r="D141" s="16">
        <v>43207.386111111111</v>
      </c>
      <c r="E141" s="16">
        <v>43208.40625</v>
      </c>
      <c r="G141" s="16">
        <v>43219.051388888889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26</v>
      </c>
      <c r="M141" s="10">
        <v>10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13.333333333333334</v>
      </c>
      <c r="AI141" s="93"/>
      <c r="AJ141" s="93">
        <f>IF((M116-M19)/M213*100&lt;0,"NR",(M116-M19)/M213*100)</f>
        <v>17.647058823529413</v>
      </c>
      <c r="AK141" s="93"/>
      <c r="AL141" s="93">
        <f>IF((M213-M19)/M213*100&lt;0,"NR",(M213-M19)/M213*100)</f>
        <v>29.411764705882355</v>
      </c>
      <c r="AM141" s="93"/>
    </row>
    <row r="142" spans="1:39" x14ac:dyDescent="0.2">
      <c r="A142" s="10">
        <v>3914759</v>
      </c>
      <c r="B142" s="10" t="s">
        <v>24</v>
      </c>
      <c r="C142" s="10" t="s">
        <v>17</v>
      </c>
      <c r="D142" s="16">
        <v>43207.386111111111</v>
      </c>
      <c r="E142" s="16">
        <v>43208.40625</v>
      </c>
      <c r="G142" s="16">
        <v>43219.051388888889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39</v>
      </c>
      <c r="N142" s="10" t="s">
        <v>33</v>
      </c>
      <c r="O142" s="10">
        <v>5</v>
      </c>
      <c r="P142" s="10">
        <v>1</v>
      </c>
      <c r="AG142" s="2" t="s">
        <v>213</v>
      </c>
      <c r="AH142" s="93">
        <f>IF((M294-M197)/M294*100&lt;0,"NR",(M294-M197)/M294*100)</f>
        <v>7.5</v>
      </c>
      <c r="AI142" s="93"/>
      <c r="AJ142" s="93">
        <f>IF((M197-M100)/M294*100&lt;0,"NR",(M197-M100)/M294*100)</f>
        <v>17.5</v>
      </c>
      <c r="AK142" s="93"/>
      <c r="AL142" s="93">
        <f>IF((M294-M100)/M294*100&lt;0,"NR",(M294-M100)/M294*100)</f>
        <v>25</v>
      </c>
      <c r="AM142" s="93"/>
    </row>
    <row r="143" spans="1:39" x14ac:dyDescent="0.2">
      <c r="A143" s="10">
        <v>3914759</v>
      </c>
      <c r="B143" s="10" t="s">
        <v>24</v>
      </c>
      <c r="C143" s="10" t="s">
        <v>17</v>
      </c>
      <c r="D143" s="16">
        <v>43207.386111111111</v>
      </c>
      <c r="E143" s="16">
        <v>43208.40625</v>
      </c>
      <c r="G143" s="16">
        <v>43219.051388888889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26</v>
      </c>
      <c r="M143" s="10">
        <v>10</v>
      </c>
      <c r="N143" s="10" t="s">
        <v>33</v>
      </c>
      <c r="O143" s="10">
        <v>10</v>
      </c>
      <c r="P143" s="10">
        <v>1</v>
      </c>
      <c r="AG143" s="19" t="s">
        <v>62</v>
      </c>
      <c r="AH143" s="93" t="str">
        <f>IF((M217-M120)/M217*100&lt;0,"NR",(M217-M120)/M217*100)</f>
        <v>NR</v>
      </c>
      <c r="AI143" s="93"/>
      <c r="AJ143" s="93" t="str">
        <f>IF((M120-M23)/M217*100&lt;0,"NR",(M120-M23)/M217*100)</f>
        <v>NR</v>
      </c>
      <c r="AK143" s="93"/>
      <c r="AL143" s="93" t="str">
        <f>IF((M217-M23)/M217*100&lt;0,"NR",(M217-M23)/M217*100)</f>
        <v>NR</v>
      </c>
      <c r="AM143" s="93"/>
    </row>
    <row r="144" spans="1:39" x14ac:dyDescent="0.2">
      <c r="A144" s="10">
        <v>3914759</v>
      </c>
      <c r="B144" s="10" t="s">
        <v>24</v>
      </c>
      <c r="C144" s="10" t="s">
        <v>17</v>
      </c>
      <c r="D144" s="16">
        <v>43207.386111111111</v>
      </c>
      <c r="E144" s="16">
        <v>43208.40625</v>
      </c>
      <c r="G144" s="16">
        <v>43219.051388888889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0</v>
      </c>
      <c r="AI144" s="93"/>
      <c r="AJ144" s="93">
        <f>IF((M150-M53)/M247*100&lt;0,"NR",(M150-M53)/M247*100)</f>
        <v>0</v>
      </c>
      <c r="AK144" s="93"/>
      <c r="AL144" s="93">
        <f>IF((M247-M53)/M247*100&lt;0,"NR",(M247-M53)/M247*100)</f>
        <v>0</v>
      </c>
      <c r="AM144" s="93"/>
    </row>
    <row r="145" spans="1:16" x14ac:dyDescent="0.2">
      <c r="A145" s="10">
        <v>3914759</v>
      </c>
      <c r="B145" s="10" t="s">
        <v>24</v>
      </c>
      <c r="C145" s="10" t="s">
        <v>17</v>
      </c>
      <c r="D145" s="16">
        <v>43207.386111111111</v>
      </c>
      <c r="E145" s="16">
        <v>43208.40625</v>
      </c>
      <c r="G145" s="16">
        <v>43219.051388888889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3914759</v>
      </c>
      <c r="B146" s="10" t="s">
        <v>24</v>
      </c>
      <c r="C146" s="10" t="s">
        <v>17</v>
      </c>
      <c r="D146" s="16">
        <v>43207.386111111111</v>
      </c>
      <c r="E146" s="16">
        <v>43208.40625</v>
      </c>
      <c r="G146" s="16">
        <v>43219.051388888889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66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3914759</v>
      </c>
      <c r="B147" s="10" t="s">
        <v>24</v>
      </c>
      <c r="C147" s="10" t="s">
        <v>17</v>
      </c>
      <c r="D147" s="16">
        <v>43207.386111111111</v>
      </c>
      <c r="E147" s="16">
        <v>43208.40625</v>
      </c>
      <c r="G147" s="16">
        <v>43219.051388888889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3914759</v>
      </c>
      <c r="B148" s="10" t="s">
        <v>24</v>
      </c>
      <c r="C148" s="10" t="s">
        <v>17</v>
      </c>
      <c r="D148" s="16">
        <v>43207.386111111111</v>
      </c>
      <c r="E148" s="16">
        <v>43208.40625</v>
      </c>
      <c r="G148" s="16">
        <v>43219.051388888889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3914759</v>
      </c>
      <c r="B149" s="10" t="s">
        <v>24</v>
      </c>
      <c r="C149" s="10" t="s">
        <v>17</v>
      </c>
      <c r="D149" s="16">
        <v>43207.386111111111</v>
      </c>
      <c r="E149" s="16">
        <v>43208.40625</v>
      </c>
      <c r="G149" s="16">
        <v>43219.051388888889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3914759</v>
      </c>
      <c r="B150" s="10" t="s">
        <v>24</v>
      </c>
      <c r="C150" s="10" t="s">
        <v>17</v>
      </c>
      <c r="D150" s="16">
        <v>43207.386111111111</v>
      </c>
      <c r="E150" s="16">
        <v>43208.40625</v>
      </c>
      <c r="G150" s="16">
        <v>43219.051388888889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130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3914759</v>
      </c>
      <c r="B151" s="10" t="s">
        <v>24</v>
      </c>
      <c r="C151" s="10" t="s">
        <v>17</v>
      </c>
      <c r="D151" s="16">
        <v>43207.386111111111</v>
      </c>
      <c r="E151" s="16">
        <v>43208.40625</v>
      </c>
      <c r="G151" s="16">
        <v>43219.051388888889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1700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3914759</v>
      </c>
      <c r="B152" s="10" t="s">
        <v>24</v>
      </c>
      <c r="C152" s="10" t="s">
        <v>17</v>
      </c>
      <c r="D152" s="16">
        <v>43207.386111111111</v>
      </c>
      <c r="E152" s="16">
        <v>43208.40625</v>
      </c>
      <c r="G152" s="16">
        <v>43219.051388888889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420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3914759</v>
      </c>
      <c r="B153" s="10" t="s">
        <v>24</v>
      </c>
      <c r="C153" s="10" t="s">
        <v>17</v>
      </c>
      <c r="D153" s="16">
        <v>43207.386111111111</v>
      </c>
      <c r="E153" s="16">
        <v>43208.40625</v>
      </c>
      <c r="G153" s="16">
        <v>43219.051388888889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780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3914759</v>
      </c>
      <c r="B154" s="10" t="s">
        <v>24</v>
      </c>
      <c r="C154" s="10" t="s">
        <v>17</v>
      </c>
      <c r="D154" s="16">
        <v>43207.386111111111</v>
      </c>
      <c r="E154" s="16">
        <v>43208.40625</v>
      </c>
      <c r="G154" s="16">
        <v>43219.051388888889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3914759</v>
      </c>
      <c r="B155" s="10" t="s">
        <v>24</v>
      </c>
      <c r="C155" s="10" t="s">
        <v>17</v>
      </c>
      <c r="D155" s="16">
        <v>43207.386111111111</v>
      </c>
      <c r="E155" s="16">
        <v>43208.40625</v>
      </c>
      <c r="G155" s="16">
        <v>43219.051388888889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3914759</v>
      </c>
      <c r="B156" s="10" t="s">
        <v>24</v>
      </c>
      <c r="C156" s="10" t="s">
        <v>17</v>
      </c>
      <c r="D156" s="16">
        <v>43207.386111111111</v>
      </c>
      <c r="E156" s="16">
        <v>43208.40625</v>
      </c>
      <c r="G156" s="16">
        <v>43219.051388888889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3914759</v>
      </c>
      <c r="B157" s="10" t="s">
        <v>24</v>
      </c>
      <c r="C157" s="10" t="s">
        <v>17</v>
      </c>
      <c r="D157" s="16">
        <v>43207.386111111111</v>
      </c>
      <c r="E157" s="16">
        <v>43208.40625</v>
      </c>
      <c r="G157" s="16">
        <v>43219.051388888889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37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3914759</v>
      </c>
      <c r="B158" s="10" t="s">
        <v>24</v>
      </c>
      <c r="C158" s="10" t="s">
        <v>17</v>
      </c>
      <c r="D158" s="16">
        <v>43207.386111111111</v>
      </c>
      <c r="E158" s="16">
        <v>43208.40625</v>
      </c>
      <c r="G158" s="16">
        <v>43219.051388888889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22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3914759</v>
      </c>
      <c r="B159" s="10" t="s">
        <v>24</v>
      </c>
      <c r="C159" s="10" t="s">
        <v>17</v>
      </c>
      <c r="D159" s="16">
        <v>43207.386111111111</v>
      </c>
      <c r="E159" s="16">
        <v>43208.40625</v>
      </c>
      <c r="G159" s="16">
        <v>43219.051388888889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1800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3914759</v>
      </c>
      <c r="B160" s="10" t="s">
        <v>24</v>
      </c>
      <c r="C160" s="10" t="s">
        <v>17</v>
      </c>
      <c r="D160" s="16">
        <v>43207.386111111111</v>
      </c>
      <c r="E160" s="16">
        <v>43208.40625</v>
      </c>
      <c r="G160" s="16">
        <v>43219.051388888889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3914759</v>
      </c>
      <c r="B161" s="10" t="s">
        <v>24</v>
      </c>
      <c r="C161" s="10" t="s">
        <v>17</v>
      </c>
      <c r="D161" s="16">
        <v>43207.386111111111</v>
      </c>
      <c r="E161" s="16">
        <v>43208.40625</v>
      </c>
      <c r="G161" s="16">
        <v>43219.051388888889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3914759</v>
      </c>
      <c r="B162" s="10" t="s">
        <v>24</v>
      </c>
      <c r="C162" s="10" t="s">
        <v>17</v>
      </c>
      <c r="D162" s="16">
        <v>43207.386111111111</v>
      </c>
      <c r="E162" s="16">
        <v>43208.40625</v>
      </c>
      <c r="G162" s="16">
        <v>43219.051388888889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2400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3914759</v>
      </c>
      <c r="B163" s="10" t="s">
        <v>24</v>
      </c>
      <c r="C163" s="10" t="s">
        <v>17</v>
      </c>
      <c r="D163" s="16">
        <v>43207.386111111111</v>
      </c>
      <c r="E163" s="16">
        <v>43208.40625</v>
      </c>
      <c r="G163" s="16">
        <v>43219.051388888889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22</v>
      </c>
      <c r="M163" s="10">
        <v>720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3914759</v>
      </c>
      <c r="B164" s="10" t="s">
        <v>24</v>
      </c>
      <c r="C164" s="10" t="s">
        <v>17</v>
      </c>
      <c r="D164" s="16">
        <v>43207.386111111111</v>
      </c>
      <c r="E164" s="16">
        <v>43208.40625</v>
      </c>
      <c r="G164" s="16">
        <v>43219.051388888889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26</v>
      </c>
      <c r="M164" s="10">
        <v>5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3914759</v>
      </c>
      <c r="B165" s="10" t="s">
        <v>24</v>
      </c>
      <c r="C165" s="10" t="s">
        <v>17</v>
      </c>
      <c r="D165" s="16">
        <v>43207.386111111111</v>
      </c>
      <c r="E165" s="16">
        <v>43208.40625</v>
      </c>
      <c r="G165" s="16">
        <v>43219.051388888889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3914759</v>
      </c>
      <c r="B166" s="10" t="s">
        <v>24</v>
      </c>
      <c r="C166" s="10" t="s">
        <v>17</v>
      </c>
      <c r="D166" s="16">
        <v>43207.386111111111</v>
      </c>
      <c r="E166" s="16">
        <v>43208.40625</v>
      </c>
      <c r="G166" s="16">
        <v>43219.051388888889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3914759</v>
      </c>
      <c r="B167" s="10" t="s">
        <v>24</v>
      </c>
      <c r="C167" s="10" t="s">
        <v>17</v>
      </c>
      <c r="D167" s="16">
        <v>43207.386111111111</v>
      </c>
      <c r="E167" s="16">
        <v>43208.40625</v>
      </c>
      <c r="G167" s="16">
        <v>43219.051388888889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3914759</v>
      </c>
      <c r="B168" s="10" t="s">
        <v>24</v>
      </c>
      <c r="C168" s="10" t="s">
        <v>17</v>
      </c>
      <c r="D168" s="16">
        <v>43207.386111111111</v>
      </c>
      <c r="E168" s="16">
        <v>43208.40625</v>
      </c>
      <c r="G168" s="16">
        <v>43219.051388888889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200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3914759</v>
      </c>
      <c r="B169" s="10" t="s">
        <v>24</v>
      </c>
      <c r="C169" s="10" t="s">
        <v>17</v>
      </c>
      <c r="D169" s="16">
        <v>43207.386111111111</v>
      </c>
      <c r="E169" s="16">
        <v>43208.40625</v>
      </c>
      <c r="G169" s="16">
        <v>43219.051388888889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35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3914759</v>
      </c>
      <c r="B170" s="10" t="s">
        <v>24</v>
      </c>
      <c r="C170" s="10" t="s">
        <v>17</v>
      </c>
      <c r="D170" s="16">
        <v>43207.386111111111</v>
      </c>
      <c r="E170" s="16">
        <v>43208.40625</v>
      </c>
      <c r="G170" s="16">
        <v>43219.051388888889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18000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3914759</v>
      </c>
      <c r="B171" s="10" t="s">
        <v>24</v>
      </c>
      <c r="C171" s="10" t="s">
        <v>17</v>
      </c>
      <c r="D171" s="16">
        <v>43207.386111111111</v>
      </c>
      <c r="E171" s="16">
        <v>43208.40625</v>
      </c>
      <c r="G171" s="16">
        <v>43219.051388888889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3914759</v>
      </c>
      <c r="B172" s="10" t="s">
        <v>24</v>
      </c>
      <c r="C172" s="10" t="s">
        <v>17</v>
      </c>
      <c r="D172" s="16">
        <v>43207.386111111111</v>
      </c>
      <c r="E172" s="16">
        <v>43208.40625</v>
      </c>
      <c r="G172" s="16">
        <v>43219.051388888889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3914759</v>
      </c>
      <c r="B173" s="10" t="s">
        <v>24</v>
      </c>
      <c r="C173" s="10" t="s">
        <v>17</v>
      </c>
      <c r="D173" s="16">
        <v>43207.386111111111</v>
      </c>
      <c r="E173" s="16">
        <v>43208.40625</v>
      </c>
      <c r="G173" s="16">
        <v>43219.051388888889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3914759</v>
      </c>
      <c r="B174" s="10" t="s">
        <v>24</v>
      </c>
      <c r="C174" s="10" t="s">
        <v>17</v>
      </c>
      <c r="D174" s="16">
        <v>43207.386111111111</v>
      </c>
      <c r="E174" s="16">
        <v>43208.40625</v>
      </c>
      <c r="G174" s="16">
        <v>43219.051388888889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22</v>
      </c>
      <c r="M174" s="10">
        <v>34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3914759</v>
      </c>
      <c r="B175" s="10" t="s">
        <v>24</v>
      </c>
      <c r="C175" s="10" t="s">
        <v>17</v>
      </c>
      <c r="D175" s="16">
        <v>43207.386111111111</v>
      </c>
      <c r="E175" s="16">
        <v>43208.40625</v>
      </c>
      <c r="G175" s="16">
        <v>43219.051388888889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250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3914759</v>
      </c>
      <c r="B176" s="10" t="s">
        <v>24</v>
      </c>
      <c r="C176" s="10" t="s">
        <v>17</v>
      </c>
      <c r="D176" s="16">
        <v>43207.386111111111</v>
      </c>
      <c r="E176" s="16">
        <v>43208.40625</v>
      </c>
      <c r="G176" s="16">
        <v>43219.051388888889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3914759</v>
      </c>
      <c r="B177" s="10" t="s">
        <v>24</v>
      </c>
      <c r="C177" s="10" t="s">
        <v>17</v>
      </c>
      <c r="D177" s="16">
        <v>43207.386111111111</v>
      </c>
      <c r="E177" s="16">
        <v>43208.40625</v>
      </c>
      <c r="G177" s="16">
        <v>43219.051388888889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3914759</v>
      </c>
      <c r="B178" s="10" t="s">
        <v>24</v>
      </c>
      <c r="C178" s="10" t="s">
        <v>17</v>
      </c>
      <c r="D178" s="16">
        <v>43207.386111111111</v>
      </c>
      <c r="E178" s="16">
        <v>43208.40625</v>
      </c>
      <c r="G178" s="16">
        <v>43219.051388888889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22</v>
      </c>
      <c r="M178" s="10">
        <v>15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3914759</v>
      </c>
      <c r="B179" s="10" t="s">
        <v>24</v>
      </c>
      <c r="C179" s="10" t="s">
        <v>17</v>
      </c>
      <c r="D179" s="16">
        <v>43207.386111111111</v>
      </c>
      <c r="E179" s="16">
        <v>43208.40625</v>
      </c>
      <c r="G179" s="16">
        <v>43219.051388888889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15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3914759</v>
      </c>
      <c r="B180" s="10" t="s">
        <v>24</v>
      </c>
      <c r="C180" s="10" t="s">
        <v>17</v>
      </c>
      <c r="D180" s="16">
        <v>43207.386111111111</v>
      </c>
      <c r="E180" s="16">
        <v>43208.40625</v>
      </c>
      <c r="G180" s="16">
        <v>43219.051388888889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3914759</v>
      </c>
      <c r="B181" s="10" t="s">
        <v>24</v>
      </c>
      <c r="C181" s="10" t="s">
        <v>17</v>
      </c>
      <c r="D181" s="16">
        <v>43207.386111111111</v>
      </c>
      <c r="E181" s="16">
        <v>43208.40625</v>
      </c>
      <c r="G181" s="16">
        <v>43219.051388888889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3914759</v>
      </c>
      <c r="B182" s="10" t="s">
        <v>24</v>
      </c>
      <c r="C182" s="10" t="s">
        <v>17</v>
      </c>
      <c r="D182" s="16">
        <v>43207.386111111111</v>
      </c>
      <c r="E182" s="16">
        <v>43208.40625</v>
      </c>
      <c r="G182" s="16">
        <v>43219.051388888889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67000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3914759</v>
      </c>
      <c r="B183" s="10" t="s">
        <v>24</v>
      </c>
      <c r="C183" s="10" t="s">
        <v>17</v>
      </c>
      <c r="D183" s="16">
        <v>43207.386111111111</v>
      </c>
      <c r="E183" s="16">
        <v>43208.40625</v>
      </c>
      <c r="G183" s="16">
        <v>43219.051388888889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3914759</v>
      </c>
      <c r="B184" s="10" t="s">
        <v>24</v>
      </c>
      <c r="C184" s="10" t="s">
        <v>17</v>
      </c>
      <c r="D184" s="16">
        <v>43207.386111111111</v>
      </c>
      <c r="E184" s="16">
        <v>43208.40625</v>
      </c>
      <c r="G184" s="16">
        <v>43219.051388888889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3914759</v>
      </c>
      <c r="B185" s="10" t="s">
        <v>24</v>
      </c>
      <c r="C185" s="10" t="s">
        <v>17</v>
      </c>
      <c r="D185" s="16">
        <v>43207.386111111111</v>
      </c>
      <c r="E185" s="16">
        <v>43208.40625</v>
      </c>
      <c r="G185" s="16">
        <v>43219.051388888889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3914759</v>
      </c>
      <c r="B186" s="10" t="s">
        <v>24</v>
      </c>
      <c r="C186" s="10" t="s">
        <v>17</v>
      </c>
      <c r="D186" s="16">
        <v>43207.386111111111</v>
      </c>
      <c r="E186" s="16">
        <v>43208.40625</v>
      </c>
      <c r="G186" s="16">
        <v>43219.051388888889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3914759</v>
      </c>
      <c r="B187" s="10" t="s">
        <v>24</v>
      </c>
      <c r="C187" s="10" t="s">
        <v>17</v>
      </c>
      <c r="D187" s="16">
        <v>43207.386111111111</v>
      </c>
      <c r="E187" s="16">
        <v>43208.40625</v>
      </c>
      <c r="G187" s="16">
        <v>43219.051388888889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3914759</v>
      </c>
      <c r="B188" s="10" t="s">
        <v>24</v>
      </c>
      <c r="C188" s="10" t="s">
        <v>17</v>
      </c>
      <c r="D188" s="16">
        <v>43207.386111111111</v>
      </c>
      <c r="E188" s="16">
        <v>43208.40625</v>
      </c>
      <c r="G188" s="16">
        <v>43219.051388888889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3914759</v>
      </c>
      <c r="B189" s="10" t="s">
        <v>24</v>
      </c>
      <c r="C189" s="10" t="s">
        <v>17</v>
      </c>
      <c r="D189" s="16">
        <v>43207.386111111111</v>
      </c>
      <c r="E189" s="16">
        <v>43208.40625</v>
      </c>
      <c r="G189" s="16">
        <v>43219.051388888889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3300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3914759</v>
      </c>
      <c r="B190" s="10" t="s">
        <v>24</v>
      </c>
      <c r="C190" s="10" t="s">
        <v>17</v>
      </c>
      <c r="D190" s="16">
        <v>43207.386111111111</v>
      </c>
      <c r="E190" s="16">
        <v>43208.40625</v>
      </c>
      <c r="G190" s="16">
        <v>43219.051388888889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3914759</v>
      </c>
      <c r="B191" s="10" t="s">
        <v>24</v>
      </c>
      <c r="C191" s="10" t="s">
        <v>17</v>
      </c>
      <c r="D191" s="16">
        <v>43207.386111111111</v>
      </c>
      <c r="E191" s="16">
        <v>43208.40625</v>
      </c>
      <c r="G191" s="16">
        <v>43219.051388888889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3914759</v>
      </c>
      <c r="B192" s="10" t="s">
        <v>24</v>
      </c>
      <c r="C192" s="10" t="s">
        <v>17</v>
      </c>
      <c r="D192" s="16">
        <v>43207.386111111111</v>
      </c>
      <c r="E192" s="16">
        <v>43208.40625</v>
      </c>
      <c r="G192" s="16">
        <v>43219.051388888889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3914759</v>
      </c>
      <c r="B193" s="10" t="s">
        <v>24</v>
      </c>
      <c r="C193" s="10" t="s">
        <v>17</v>
      </c>
      <c r="D193" s="16">
        <v>43207.386111111111</v>
      </c>
      <c r="E193" s="16">
        <v>43208.40625</v>
      </c>
      <c r="G193" s="16">
        <v>43219.051388888889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26</v>
      </c>
      <c r="M193" s="10">
        <v>10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3914759</v>
      </c>
      <c r="B194" s="10" t="s">
        <v>24</v>
      </c>
      <c r="C194" s="10" t="s">
        <v>17</v>
      </c>
      <c r="D194" s="16">
        <v>43207.386111111111</v>
      </c>
      <c r="E194" s="16">
        <v>43208.40625</v>
      </c>
      <c r="G194" s="16">
        <v>43219.051388888889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430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3914759</v>
      </c>
      <c r="B195" s="10" t="s">
        <v>24</v>
      </c>
      <c r="C195" s="10" t="s">
        <v>17</v>
      </c>
      <c r="D195" s="16">
        <v>43207.386111111111</v>
      </c>
      <c r="E195" s="16">
        <v>43208.40625</v>
      </c>
      <c r="G195" s="16">
        <v>43219.051388888889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3914759</v>
      </c>
      <c r="B196" s="10" t="s">
        <v>24</v>
      </c>
      <c r="C196" s="10" t="s">
        <v>17</v>
      </c>
      <c r="D196" s="16">
        <v>43207.386111111111</v>
      </c>
      <c r="E196" s="16">
        <v>43208.40625</v>
      </c>
      <c r="G196" s="16">
        <v>43219.051388888889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22</v>
      </c>
      <c r="M196" s="10">
        <v>12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3914759</v>
      </c>
      <c r="B197" s="10" t="s">
        <v>24</v>
      </c>
      <c r="C197" s="10" t="s">
        <v>17</v>
      </c>
      <c r="D197" s="16">
        <v>43207.386111111111</v>
      </c>
      <c r="E197" s="16">
        <v>43208.40625</v>
      </c>
      <c r="G197" s="16">
        <v>43219.051388888889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740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3914759</v>
      </c>
      <c r="B198" s="10" t="s">
        <v>24</v>
      </c>
      <c r="C198" s="10" t="s">
        <v>17</v>
      </c>
      <c r="D198" s="16">
        <v>43207.386111111111</v>
      </c>
      <c r="E198" s="16">
        <v>43208.40625</v>
      </c>
      <c r="G198" s="16">
        <v>43219.051388888889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780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3914759</v>
      </c>
      <c r="B199" s="10" t="s">
        <v>24</v>
      </c>
      <c r="C199" s="10" t="s">
        <v>17</v>
      </c>
      <c r="D199" s="16">
        <v>43207.386111111111</v>
      </c>
      <c r="E199" s="16">
        <v>43208.40625</v>
      </c>
      <c r="G199" s="16">
        <v>43219.051388888889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100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3914759</v>
      </c>
      <c r="B200" s="10" t="s">
        <v>24</v>
      </c>
      <c r="C200" s="10" t="s">
        <v>17</v>
      </c>
      <c r="D200" s="16">
        <v>43207.386111111111</v>
      </c>
      <c r="E200" s="16">
        <v>43208.40625</v>
      </c>
      <c r="G200" s="16">
        <v>43219.051388888889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710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3914759</v>
      </c>
      <c r="B201" s="10" t="s">
        <v>24</v>
      </c>
      <c r="C201" s="10" t="s">
        <v>17</v>
      </c>
      <c r="D201" s="16">
        <v>43207.386111111111</v>
      </c>
      <c r="E201" s="16">
        <v>43208.40625</v>
      </c>
      <c r="G201" s="16">
        <v>43219.051388888889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17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3914760</v>
      </c>
      <c r="B202" s="10" t="s">
        <v>16</v>
      </c>
      <c r="C202" s="10" t="s">
        <v>17</v>
      </c>
      <c r="D202" s="16">
        <v>43207.39166666667</v>
      </c>
      <c r="E202" s="16">
        <v>43208.40625</v>
      </c>
      <c r="G202" s="16">
        <v>43219.067361111112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4100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3914760</v>
      </c>
      <c r="B203" s="10" t="s">
        <v>16</v>
      </c>
      <c r="C203" s="10" t="s">
        <v>17</v>
      </c>
      <c r="D203" s="16">
        <v>43207.39166666667</v>
      </c>
      <c r="E203" s="16">
        <v>43208.40625</v>
      </c>
      <c r="G203" s="16">
        <v>43219.067361111112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22</v>
      </c>
      <c r="M203" s="10">
        <v>170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3914760</v>
      </c>
      <c r="B204" s="10" t="s">
        <v>16</v>
      </c>
      <c r="C204" s="10" t="s">
        <v>17</v>
      </c>
      <c r="D204" s="16">
        <v>43207.39166666667</v>
      </c>
      <c r="E204" s="16">
        <v>43208.40625</v>
      </c>
      <c r="G204" s="16">
        <v>43219.067361111112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36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3914760</v>
      </c>
      <c r="B205" s="10" t="s">
        <v>16</v>
      </c>
      <c r="C205" s="10" t="s">
        <v>17</v>
      </c>
      <c r="D205" s="16">
        <v>43207.39166666667</v>
      </c>
      <c r="E205" s="16">
        <v>43208.40625</v>
      </c>
      <c r="G205" s="16">
        <v>43219.067361111112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1200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3914760</v>
      </c>
      <c r="B206" s="10" t="s">
        <v>16</v>
      </c>
      <c r="C206" s="10" t="s">
        <v>17</v>
      </c>
      <c r="D206" s="16">
        <v>43207.39166666667</v>
      </c>
      <c r="E206" s="16">
        <v>43208.40625</v>
      </c>
      <c r="G206" s="16">
        <v>43219.067361111112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26</v>
      </c>
      <c r="M206" s="10">
        <v>5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3914760</v>
      </c>
      <c r="B207" s="10" t="s">
        <v>16</v>
      </c>
      <c r="C207" s="10" t="s">
        <v>17</v>
      </c>
      <c r="D207" s="16">
        <v>43207.39166666667</v>
      </c>
      <c r="E207" s="16">
        <v>43208.40625</v>
      </c>
      <c r="G207" s="16">
        <v>43219.067361111112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3914760</v>
      </c>
      <c r="B208" s="10" t="s">
        <v>16</v>
      </c>
      <c r="C208" s="10" t="s">
        <v>17</v>
      </c>
      <c r="D208" s="16">
        <v>43207.39166666667</v>
      </c>
      <c r="E208" s="16">
        <v>43208.40625</v>
      </c>
      <c r="G208" s="16">
        <v>43219.067361111112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2400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3914760</v>
      </c>
      <c r="B209" s="10" t="s">
        <v>16</v>
      </c>
      <c r="C209" s="10" t="s">
        <v>17</v>
      </c>
      <c r="D209" s="16">
        <v>43207.39166666667</v>
      </c>
      <c r="E209" s="16">
        <v>43208.40625</v>
      </c>
      <c r="G209" s="16">
        <v>43219.067361111112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110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3914760</v>
      </c>
      <c r="B210" s="10" t="s">
        <v>16</v>
      </c>
      <c r="C210" s="10" t="s">
        <v>17</v>
      </c>
      <c r="D210" s="16">
        <v>43207.39166666667</v>
      </c>
      <c r="E210" s="16">
        <v>43208.40625</v>
      </c>
      <c r="G210" s="16">
        <v>43219.067361111112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3914760</v>
      </c>
      <c r="B211" s="10" t="s">
        <v>16</v>
      </c>
      <c r="C211" s="10" t="s">
        <v>17</v>
      </c>
      <c r="D211" s="16">
        <v>43207.39166666667</v>
      </c>
      <c r="E211" s="16">
        <v>43208.40625</v>
      </c>
      <c r="G211" s="16">
        <v>43219.067361111112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3914760</v>
      </c>
      <c r="B212" s="10" t="s">
        <v>16</v>
      </c>
      <c r="C212" s="10" t="s">
        <v>17</v>
      </c>
      <c r="D212" s="16">
        <v>43207.39166666667</v>
      </c>
      <c r="E212" s="16">
        <v>43208.40625</v>
      </c>
      <c r="G212" s="16">
        <v>43219.067361111112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3914760</v>
      </c>
      <c r="B213" s="10" t="s">
        <v>16</v>
      </c>
      <c r="C213" s="10" t="s">
        <v>17</v>
      </c>
      <c r="D213" s="16">
        <v>43207.39166666667</v>
      </c>
      <c r="E213" s="16">
        <v>43208.40625</v>
      </c>
      <c r="G213" s="16">
        <v>43219.067361111112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170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3914760</v>
      </c>
      <c r="B214" s="10" t="s">
        <v>16</v>
      </c>
      <c r="C214" s="10" t="s">
        <v>17</v>
      </c>
      <c r="D214" s="16">
        <v>43207.39166666667</v>
      </c>
      <c r="E214" s="16">
        <v>43208.40625</v>
      </c>
      <c r="G214" s="16">
        <v>43219.067361111112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3914760</v>
      </c>
      <c r="B215" s="10" t="s">
        <v>16</v>
      </c>
      <c r="C215" s="10" t="s">
        <v>17</v>
      </c>
      <c r="D215" s="16">
        <v>43207.39166666667</v>
      </c>
      <c r="E215" s="16">
        <v>43208.40625</v>
      </c>
      <c r="G215" s="16">
        <v>43219.067361111112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29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3914760</v>
      </c>
      <c r="B216" s="10" t="s">
        <v>16</v>
      </c>
      <c r="C216" s="10" t="s">
        <v>17</v>
      </c>
      <c r="D216" s="16">
        <v>43207.39166666667</v>
      </c>
      <c r="E216" s="16">
        <v>43208.40625</v>
      </c>
      <c r="G216" s="16">
        <v>43219.067361111112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3914760</v>
      </c>
      <c r="B217" s="10" t="s">
        <v>16</v>
      </c>
      <c r="C217" s="10" t="s">
        <v>17</v>
      </c>
      <c r="D217" s="16">
        <v>43207.39166666667</v>
      </c>
      <c r="E217" s="16">
        <v>43208.40625</v>
      </c>
      <c r="G217" s="16">
        <v>43219.067361111112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1100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3914760</v>
      </c>
      <c r="B218" s="10" t="s">
        <v>16</v>
      </c>
      <c r="C218" s="10" t="s">
        <v>17</v>
      </c>
      <c r="D218" s="16">
        <v>43207.39166666667</v>
      </c>
      <c r="E218" s="16">
        <v>43208.40625</v>
      </c>
      <c r="G218" s="16">
        <v>43219.067361111112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3914760</v>
      </c>
      <c r="B219" s="10" t="s">
        <v>16</v>
      </c>
      <c r="C219" s="10" t="s">
        <v>17</v>
      </c>
      <c r="D219" s="16">
        <v>43207.39166666667</v>
      </c>
      <c r="E219" s="16">
        <v>43208.40625</v>
      </c>
      <c r="G219" s="16">
        <v>43219.067361111112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270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3914760</v>
      </c>
      <c r="B220" s="10" t="s">
        <v>16</v>
      </c>
      <c r="C220" s="10" t="s">
        <v>17</v>
      </c>
      <c r="D220" s="16">
        <v>43207.39166666667</v>
      </c>
      <c r="E220" s="16">
        <v>43208.40625</v>
      </c>
      <c r="G220" s="16">
        <v>43219.067361111112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26</v>
      </c>
      <c r="M220" s="10">
        <v>5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3914760</v>
      </c>
      <c r="B221" s="10" t="s">
        <v>16</v>
      </c>
      <c r="C221" s="10" t="s">
        <v>17</v>
      </c>
      <c r="D221" s="16">
        <v>43207.39166666667</v>
      </c>
      <c r="E221" s="16">
        <v>43208.40625</v>
      </c>
      <c r="G221" s="16">
        <v>43219.067361111112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3914760</v>
      </c>
      <c r="B222" s="10" t="s">
        <v>16</v>
      </c>
      <c r="C222" s="10" t="s">
        <v>17</v>
      </c>
      <c r="D222" s="16">
        <v>43207.39166666667</v>
      </c>
      <c r="E222" s="16">
        <v>43208.40625</v>
      </c>
      <c r="G222" s="16">
        <v>43219.067361111112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3914760</v>
      </c>
      <c r="B223" s="10" t="s">
        <v>16</v>
      </c>
      <c r="C223" s="10" t="s">
        <v>17</v>
      </c>
      <c r="D223" s="16">
        <v>43207.39166666667</v>
      </c>
      <c r="E223" s="16">
        <v>43208.40625</v>
      </c>
      <c r="G223" s="16">
        <v>43219.067361111112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3914760</v>
      </c>
      <c r="B224" s="10" t="s">
        <v>16</v>
      </c>
      <c r="C224" s="10" t="s">
        <v>17</v>
      </c>
      <c r="D224" s="16">
        <v>43207.39166666667</v>
      </c>
      <c r="E224" s="16">
        <v>43208.40625</v>
      </c>
      <c r="G224" s="16">
        <v>43219.067361111112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260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3914760</v>
      </c>
      <c r="B225" s="10" t="s">
        <v>16</v>
      </c>
      <c r="C225" s="10" t="s">
        <v>17</v>
      </c>
      <c r="D225" s="16">
        <v>43207.39166666667</v>
      </c>
      <c r="E225" s="16">
        <v>43208.40625</v>
      </c>
      <c r="G225" s="16">
        <v>43219.067361111112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3914760</v>
      </c>
      <c r="B226" s="10" t="s">
        <v>16</v>
      </c>
      <c r="C226" s="10" t="s">
        <v>17</v>
      </c>
      <c r="D226" s="16">
        <v>43207.39166666667</v>
      </c>
      <c r="E226" s="16">
        <v>43208.40625</v>
      </c>
      <c r="G226" s="16">
        <v>43219.067361111112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26</v>
      </c>
      <c r="M226" s="10">
        <v>10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3914760</v>
      </c>
      <c r="B227" s="10" t="s">
        <v>16</v>
      </c>
      <c r="C227" s="10" t="s">
        <v>17</v>
      </c>
      <c r="D227" s="16">
        <v>43207.39166666667</v>
      </c>
      <c r="E227" s="16">
        <v>43208.40625</v>
      </c>
      <c r="G227" s="16">
        <v>43219.067361111112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3914760</v>
      </c>
      <c r="B228" s="10" t="s">
        <v>16</v>
      </c>
      <c r="C228" s="10" t="s">
        <v>17</v>
      </c>
      <c r="D228" s="16">
        <v>43207.39166666667</v>
      </c>
      <c r="E228" s="16">
        <v>43208.40625</v>
      </c>
      <c r="G228" s="16">
        <v>43219.067361111112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22</v>
      </c>
      <c r="M228" s="10">
        <v>7.4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3914760</v>
      </c>
      <c r="B229" s="10" t="s">
        <v>16</v>
      </c>
      <c r="C229" s="10" t="s">
        <v>17</v>
      </c>
      <c r="D229" s="16">
        <v>43207.39166666667</v>
      </c>
      <c r="E229" s="16">
        <v>43208.40625</v>
      </c>
      <c r="G229" s="16">
        <v>43219.067361111112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660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3914760</v>
      </c>
      <c r="B230" s="10" t="s">
        <v>16</v>
      </c>
      <c r="C230" s="10" t="s">
        <v>17</v>
      </c>
      <c r="D230" s="16">
        <v>43207.39166666667</v>
      </c>
      <c r="E230" s="16">
        <v>43208.40625</v>
      </c>
      <c r="G230" s="16">
        <v>43219.067361111112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32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3914760</v>
      </c>
      <c r="B231" s="10" t="s">
        <v>16</v>
      </c>
      <c r="C231" s="10" t="s">
        <v>17</v>
      </c>
      <c r="D231" s="16">
        <v>43207.39166666667</v>
      </c>
      <c r="E231" s="16">
        <v>43208.40625</v>
      </c>
      <c r="G231" s="16">
        <v>43219.067361111112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22</v>
      </c>
      <c r="M231" s="10">
        <v>20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3914760</v>
      </c>
      <c r="B232" s="10" t="s">
        <v>16</v>
      </c>
      <c r="C232" s="10" t="s">
        <v>17</v>
      </c>
      <c r="D232" s="16">
        <v>43207.39166666667</v>
      </c>
      <c r="E232" s="16">
        <v>43208.40625</v>
      </c>
      <c r="G232" s="16">
        <v>43219.067361111112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3914760</v>
      </c>
      <c r="B233" s="10" t="s">
        <v>16</v>
      </c>
      <c r="C233" s="10" t="s">
        <v>17</v>
      </c>
      <c r="D233" s="16">
        <v>43207.39166666667</v>
      </c>
      <c r="E233" s="16">
        <v>43208.40625</v>
      </c>
      <c r="G233" s="16">
        <v>43219.067361111112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3914760</v>
      </c>
      <c r="B234" s="10" t="s">
        <v>16</v>
      </c>
      <c r="C234" s="10" t="s">
        <v>17</v>
      </c>
      <c r="D234" s="16">
        <v>43207.39166666667</v>
      </c>
      <c r="E234" s="16">
        <v>43208.40625</v>
      </c>
      <c r="G234" s="16">
        <v>43219.067361111112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22</v>
      </c>
      <c r="M234" s="10">
        <v>12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3914760</v>
      </c>
      <c r="B235" s="10" t="s">
        <v>16</v>
      </c>
      <c r="C235" s="10" t="s">
        <v>17</v>
      </c>
      <c r="D235" s="16">
        <v>43207.39166666667</v>
      </c>
      <c r="E235" s="16">
        <v>43208.40625</v>
      </c>
      <c r="G235" s="16">
        <v>43219.067361111112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390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3914760</v>
      </c>
      <c r="B236" s="10" t="s">
        <v>16</v>
      </c>
      <c r="C236" s="10" t="s">
        <v>17</v>
      </c>
      <c r="D236" s="16">
        <v>43207.39166666667</v>
      </c>
      <c r="E236" s="16">
        <v>43208.40625</v>
      </c>
      <c r="G236" s="16">
        <v>43219.067361111112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62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3914760</v>
      </c>
      <c r="B237" s="10" t="s">
        <v>16</v>
      </c>
      <c r="C237" s="10" t="s">
        <v>17</v>
      </c>
      <c r="D237" s="16">
        <v>43207.39166666667</v>
      </c>
      <c r="E237" s="16">
        <v>43208.40625</v>
      </c>
      <c r="G237" s="16">
        <v>43219.067361111112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550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3914760</v>
      </c>
      <c r="B238" s="10" t="s">
        <v>16</v>
      </c>
      <c r="C238" s="10" t="s">
        <v>17</v>
      </c>
      <c r="D238" s="16">
        <v>43207.39166666667</v>
      </c>
      <c r="E238" s="16">
        <v>43208.40625</v>
      </c>
      <c r="G238" s="16">
        <v>43219.067361111112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26</v>
      </c>
      <c r="M238" s="10">
        <v>10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3914760</v>
      </c>
      <c r="B239" s="10" t="s">
        <v>16</v>
      </c>
      <c r="C239" s="10" t="s">
        <v>17</v>
      </c>
      <c r="D239" s="16">
        <v>43207.39166666667</v>
      </c>
      <c r="E239" s="16">
        <v>43208.40625</v>
      </c>
      <c r="G239" s="16">
        <v>43219.067361111112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49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3914760</v>
      </c>
      <c r="B240" s="10" t="s">
        <v>16</v>
      </c>
      <c r="C240" s="10" t="s">
        <v>17</v>
      </c>
      <c r="D240" s="16">
        <v>43207.39166666667</v>
      </c>
      <c r="E240" s="16">
        <v>43208.40625</v>
      </c>
      <c r="G240" s="16">
        <v>43219.067361111112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26</v>
      </c>
      <c r="M240" s="10">
        <v>10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3914760</v>
      </c>
      <c r="B241" s="10" t="s">
        <v>16</v>
      </c>
      <c r="C241" s="10" t="s">
        <v>17</v>
      </c>
      <c r="D241" s="16">
        <v>43207.39166666667</v>
      </c>
      <c r="E241" s="16">
        <v>43208.40625</v>
      </c>
      <c r="G241" s="16">
        <v>43219.067361111112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3914760</v>
      </c>
      <c r="B242" s="10" t="s">
        <v>16</v>
      </c>
      <c r="C242" s="10" t="s">
        <v>17</v>
      </c>
      <c r="D242" s="16">
        <v>43207.39166666667</v>
      </c>
      <c r="E242" s="16">
        <v>43208.40625</v>
      </c>
      <c r="G242" s="16">
        <v>43219.067361111112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3914760</v>
      </c>
      <c r="B243" s="10" t="s">
        <v>16</v>
      </c>
      <c r="C243" s="10" t="s">
        <v>17</v>
      </c>
      <c r="D243" s="16">
        <v>43207.39166666667</v>
      </c>
      <c r="E243" s="16">
        <v>43208.40625</v>
      </c>
      <c r="G243" s="16">
        <v>43219.067361111112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780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3914760</v>
      </c>
      <c r="B244" s="10" t="s">
        <v>16</v>
      </c>
      <c r="C244" s="10" t="s">
        <v>17</v>
      </c>
      <c r="D244" s="16">
        <v>43207.39166666667</v>
      </c>
      <c r="E244" s="16">
        <v>43208.40625</v>
      </c>
      <c r="G244" s="16">
        <v>43219.067361111112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3914760</v>
      </c>
      <c r="B245" s="10" t="s">
        <v>16</v>
      </c>
      <c r="C245" s="10" t="s">
        <v>17</v>
      </c>
      <c r="D245" s="16">
        <v>43207.39166666667</v>
      </c>
      <c r="E245" s="16">
        <v>43208.40625</v>
      </c>
      <c r="G245" s="16">
        <v>43219.067361111112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3914760</v>
      </c>
      <c r="B246" s="10" t="s">
        <v>16</v>
      </c>
      <c r="C246" s="10" t="s">
        <v>17</v>
      </c>
      <c r="D246" s="16">
        <v>43207.39166666667</v>
      </c>
      <c r="E246" s="16">
        <v>43208.40625</v>
      </c>
      <c r="G246" s="16">
        <v>43219.067361111112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3914760</v>
      </c>
      <c r="B247" s="10" t="s">
        <v>16</v>
      </c>
      <c r="C247" s="10" t="s">
        <v>17</v>
      </c>
      <c r="D247" s="16">
        <v>43207.39166666667</v>
      </c>
      <c r="E247" s="16">
        <v>43208.40625</v>
      </c>
      <c r="G247" s="16">
        <v>43219.067361111112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130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3914760</v>
      </c>
      <c r="B248" s="10" t="s">
        <v>16</v>
      </c>
      <c r="C248" s="10" t="s">
        <v>17</v>
      </c>
      <c r="D248" s="16">
        <v>43207.39166666667</v>
      </c>
      <c r="E248" s="16">
        <v>43208.40625</v>
      </c>
      <c r="G248" s="16">
        <v>43219.067361111112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2100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3914760</v>
      </c>
      <c r="B249" s="10" t="s">
        <v>16</v>
      </c>
      <c r="C249" s="10" t="s">
        <v>17</v>
      </c>
      <c r="D249" s="16">
        <v>43207.39166666667</v>
      </c>
      <c r="E249" s="16">
        <v>43208.40625</v>
      </c>
      <c r="G249" s="16">
        <v>43219.067361111112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470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3914760</v>
      </c>
      <c r="B250" s="10" t="s">
        <v>16</v>
      </c>
      <c r="C250" s="10" t="s">
        <v>17</v>
      </c>
      <c r="D250" s="16">
        <v>43207.39166666667</v>
      </c>
      <c r="E250" s="16">
        <v>43208.40625</v>
      </c>
      <c r="G250" s="16">
        <v>43219.067361111112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350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3914760</v>
      </c>
      <c r="B251" s="10" t="s">
        <v>16</v>
      </c>
      <c r="C251" s="10" t="s">
        <v>17</v>
      </c>
      <c r="D251" s="16">
        <v>43207.39166666667</v>
      </c>
      <c r="E251" s="16">
        <v>43208.40625</v>
      </c>
      <c r="G251" s="16">
        <v>43219.067361111112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3914760</v>
      </c>
      <c r="B252" s="10" t="s">
        <v>16</v>
      </c>
      <c r="C252" s="10" t="s">
        <v>17</v>
      </c>
      <c r="D252" s="16">
        <v>43207.39166666667</v>
      </c>
      <c r="E252" s="16">
        <v>43208.40625</v>
      </c>
      <c r="G252" s="16">
        <v>43219.067361111112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3914760</v>
      </c>
      <c r="B253" s="10" t="s">
        <v>16</v>
      </c>
      <c r="C253" s="10" t="s">
        <v>17</v>
      </c>
      <c r="D253" s="16">
        <v>43207.39166666667</v>
      </c>
      <c r="E253" s="16">
        <v>43208.40625</v>
      </c>
      <c r="G253" s="16">
        <v>43219.067361111112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3914760</v>
      </c>
      <c r="B254" s="10" t="s">
        <v>16</v>
      </c>
      <c r="C254" s="10" t="s">
        <v>17</v>
      </c>
      <c r="D254" s="16">
        <v>43207.39166666667</v>
      </c>
      <c r="E254" s="16">
        <v>43208.40625</v>
      </c>
      <c r="G254" s="16">
        <v>43219.067361111112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23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3914760</v>
      </c>
      <c r="B255" s="10" t="s">
        <v>16</v>
      </c>
      <c r="C255" s="10" t="s">
        <v>17</v>
      </c>
      <c r="D255" s="16">
        <v>43207.39166666667</v>
      </c>
      <c r="E255" s="16">
        <v>43208.40625</v>
      </c>
      <c r="G255" s="16">
        <v>43219.067361111112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23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3914760</v>
      </c>
      <c r="B256" s="10" t="s">
        <v>16</v>
      </c>
      <c r="C256" s="10" t="s">
        <v>17</v>
      </c>
      <c r="D256" s="16">
        <v>43207.39166666667</v>
      </c>
      <c r="E256" s="16">
        <v>43208.40625</v>
      </c>
      <c r="G256" s="16">
        <v>43219.067361111112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1200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3914760</v>
      </c>
      <c r="B257" s="10" t="s">
        <v>16</v>
      </c>
      <c r="C257" s="10" t="s">
        <v>17</v>
      </c>
      <c r="D257" s="16">
        <v>43207.39166666667</v>
      </c>
      <c r="E257" s="16">
        <v>43208.40625</v>
      </c>
      <c r="G257" s="16">
        <v>43219.067361111112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3914760</v>
      </c>
      <c r="B258" s="10" t="s">
        <v>16</v>
      </c>
      <c r="C258" s="10" t="s">
        <v>17</v>
      </c>
      <c r="D258" s="16">
        <v>43207.39166666667</v>
      </c>
      <c r="E258" s="16">
        <v>43208.40625</v>
      </c>
      <c r="G258" s="16">
        <v>43219.067361111112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3914760</v>
      </c>
      <c r="B259" s="10" t="s">
        <v>16</v>
      </c>
      <c r="C259" s="10" t="s">
        <v>17</v>
      </c>
      <c r="D259" s="16">
        <v>43207.39166666667</v>
      </c>
      <c r="E259" s="16">
        <v>43208.40625</v>
      </c>
      <c r="G259" s="16">
        <v>43219.067361111112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2000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3914760</v>
      </c>
      <c r="B260" s="10" t="s">
        <v>16</v>
      </c>
      <c r="C260" s="10" t="s">
        <v>17</v>
      </c>
      <c r="D260" s="16">
        <v>43207.39166666667</v>
      </c>
      <c r="E260" s="16">
        <v>43208.40625</v>
      </c>
      <c r="G260" s="16">
        <v>43219.067361111112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22</v>
      </c>
      <c r="M260" s="10">
        <v>710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3914760</v>
      </c>
      <c r="B261" s="10" t="s">
        <v>16</v>
      </c>
      <c r="C261" s="10" t="s">
        <v>17</v>
      </c>
      <c r="D261" s="16">
        <v>43207.39166666667</v>
      </c>
      <c r="E261" s="16">
        <v>43208.40625</v>
      </c>
      <c r="G261" s="16">
        <v>43219.067361111112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26</v>
      </c>
      <c r="M261" s="10">
        <v>5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3914760</v>
      </c>
      <c r="B262" s="10" t="s">
        <v>16</v>
      </c>
      <c r="C262" s="10" t="s">
        <v>17</v>
      </c>
      <c r="D262" s="16">
        <v>43207.39166666667</v>
      </c>
      <c r="E262" s="16">
        <v>43208.40625</v>
      </c>
      <c r="G262" s="16">
        <v>43219.067361111112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3914760</v>
      </c>
      <c r="B263" s="10" t="s">
        <v>16</v>
      </c>
      <c r="C263" s="10" t="s">
        <v>17</v>
      </c>
      <c r="D263" s="16">
        <v>43207.39166666667</v>
      </c>
      <c r="E263" s="16">
        <v>43208.40625</v>
      </c>
      <c r="G263" s="16">
        <v>43219.067361111112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3914760</v>
      </c>
      <c r="B264" s="10" t="s">
        <v>16</v>
      </c>
      <c r="C264" s="10" t="s">
        <v>17</v>
      </c>
      <c r="D264" s="16">
        <v>43207.39166666667</v>
      </c>
      <c r="E264" s="16">
        <v>43208.40625</v>
      </c>
      <c r="G264" s="16">
        <v>43219.067361111112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3914760</v>
      </c>
      <c r="B265" s="10" t="s">
        <v>16</v>
      </c>
      <c r="C265" s="10" t="s">
        <v>17</v>
      </c>
      <c r="D265" s="16">
        <v>43207.39166666667</v>
      </c>
      <c r="E265" s="16">
        <v>43208.40625</v>
      </c>
      <c r="G265" s="16">
        <v>43219.067361111112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240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3914760</v>
      </c>
      <c r="B266" s="10" t="s">
        <v>16</v>
      </c>
      <c r="C266" s="10" t="s">
        <v>17</v>
      </c>
      <c r="D266" s="16">
        <v>43207.39166666667</v>
      </c>
      <c r="E266" s="16">
        <v>43208.40625</v>
      </c>
      <c r="G266" s="16">
        <v>43219.067361111112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26</v>
      </c>
      <c r="M266" s="10">
        <v>20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3914760</v>
      </c>
      <c r="B267" s="10" t="s">
        <v>16</v>
      </c>
      <c r="C267" s="10" t="s">
        <v>17</v>
      </c>
      <c r="D267" s="16">
        <v>43207.39166666667</v>
      </c>
      <c r="E267" s="16">
        <v>43208.40625</v>
      </c>
      <c r="G267" s="16">
        <v>43219.067361111112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21000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3914760</v>
      </c>
      <c r="B268" s="10" t="s">
        <v>16</v>
      </c>
      <c r="C268" s="10" t="s">
        <v>17</v>
      </c>
      <c r="D268" s="16">
        <v>43207.39166666667</v>
      </c>
      <c r="E268" s="16">
        <v>43208.40625</v>
      </c>
      <c r="G268" s="16">
        <v>43219.067361111112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3914760</v>
      </c>
      <c r="B269" s="10" t="s">
        <v>16</v>
      </c>
      <c r="C269" s="10" t="s">
        <v>17</v>
      </c>
      <c r="D269" s="16">
        <v>43207.39166666667</v>
      </c>
      <c r="E269" s="16">
        <v>43208.40625</v>
      </c>
      <c r="G269" s="16">
        <v>43219.067361111112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22</v>
      </c>
      <c r="M269" s="10">
        <v>260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3914760</v>
      </c>
      <c r="B270" s="10" t="s">
        <v>16</v>
      </c>
      <c r="C270" s="10" t="s">
        <v>17</v>
      </c>
      <c r="D270" s="16">
        <v>43207.39166666667</v>
      </c>
      <c r="E270" s="16">
        <v>43208.40625</v>
      </c>
      <c r="G270" s="16">
        <v>43219.067361111112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3914760</v>
      </c>
      <c r="B271" s="10" t="s">
        <v>16</v>
      </c>
      <c r="C271" s="10" t="s">
        <v>17</v>
      </c>
      <c r="D271" s="16">
        <v>43207.39166666667</v>
      </c>
      <c r="E271" s="16">
        <v>43208.40625</v>
      </c>
      <c r="G271" s="16">
        <v>43219.067361111112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22</v>
      </c>
      <c r="M271" s="10">
        <v>35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3914760</v>
      </c>
      <c r="B272" s="10" t="s">
        <v>16</v>
      </c>
      <c r="C272" s="10" t="s">
        <v>17</v>
      </c>
      <c r="D272" s="16">
        <v>43207.39166666667</v>
      </c>
      <c r="E272" s="16">
        <v>43208.40625</v>
      </c>
      <c r="G272" s="16">
        <v>43219.067361111112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330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3914760</v>
      </c>
      <c r="B273" s="10" t="s">
        <v>16</v>
      </c>
      <c r="C273" s="10" t="s">
        <v>17</v>
      </c>
      <c r="D273" s="16">
        <v>43207.39166666667</v>
      </c>
      <c r="E273" s="16">
        <v>43208.40625</v>
      </c>
      <c r="G273" s="16">
        <v>43219.067361111112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3914760</v>
      </c>
      <c r="B274" s="10" t="s">
        <v>16</v>
      </c>
      <c r="C274" s="10" t="s">
        <v>17</v>
      </c>
      <c r="D274" s="16">
        <v>43207.39166666667</v>
      </c>
      <c r="E274" s="16">
        <v>43208.40625</v>
      </c>
      <c r="G274" s="16">
        <v>43219.067361111112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3914760</v>
      </c>
      <c r="B275" s="10" t="s">
        <v>16</v>
      </c>
      <c r="C275" s="10" t="s">
        <v>17</v>
      </c>
      <c r="D275" s="16">
        <v>43207.39166666667</v>
      </c>
      <c r="E275" s="16">
        <v>43208.40625</v>
      </c>
      <c r="G275" s="16">
        <v>43219.067361111112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40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3914760</v>
      </c>
      <c r="B276" s="10" t="s">
        <v>16</v>
      </c>
      <c r="C276" s="10" t="s">
        <v>17</v>
      </c>
      <c r="D276" s="16">
        <v>43207.39166666667</v>
      </c>
      <c r="E276" s="16">
        <v>43208.40625</v>
      </c>
      <c r="G276" s="16">
        <v>43219.067361111112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41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3914760</v>
      </c>
      <c r="B277" s="10" t="s">
        <v>16</v>
      </c>
      <c r="C277" s="10" t="s">
        <v>17</v>
      </c>
      <c r="D277" s="16">
        <v>43207.39166666667</v>
      </c>
      <c r="E277" s="16">
        <v>43208.40625</v>
      </c>
      <c r="G277" s="16">
        <v>43219.067361111112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22</v>
      </c>
      <c r="M277" s="10">
        <v>5000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3914760</v>
      </c>
      <c r="B278" s="10" t="s">
        <v>16</v>
      </c>
      <c r="C278" s="10" t="s">
        <v>17</v>
      </c>
      <c r="D278" s="16">
        <v>43207.39166666667</v>
      </c>
      <c r="E278" s="16">
        <v>43208.40625</v>
      </c>
      <c r="G278" s="16">
        <v>43219.067361111112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3914760</v>
      </c>
      <c r="B279" s="10" t="s">
        <v>16</v>
      </c>
      <c r="C279" s="10" t="s">
        <v>17</v>
      </c>
      <c r="D279" s="16">
        <v>43207.39166666667</v>
      </c>
      <c r="E279" s="16">
        <v>43208.40625</v>
      </c>
      <c r="G279" s="16">
        <v>43219.067361111112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71000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3914760</v>
      </c>
      <c r="B280" s="10" t="s">
        <v>16</v>
      </c>
      <c r="C280" s="10" t="s">
        <v>17</v>
      </c>
      <c r="D280" s="16">
        <v>43207.39166666667</v>
      </c>
      <c r="E280" s="16">
        <v>43208.40625</v>
      </c>
      <c r="G280" s="16">
        <v>43219.067361111112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3914760</v>
      </c>
      <c r="B281" s="10" t="s">
        <v>16</v>
      </c>
      <c r="C281" s="10" t="s">
        <v>17</v>
      </c>
      <c r="D281" s="16">
        <v>43207.39166666667</v>
      </c>
      <c r="E281" s="16">
        <v>43208.40625</v>
      </c>
      <c r="G281" s="16">
        <v>43219.067361111112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3914760</v>
      </c>
      <c r="B282" s="10" t="s">
        <v>16</v>
      </c>
      <c r="C282" s="10" t="s">
        <v>17</v>
      </c>
      <c r="D282" s="16">
        <v>43207.39166666667</v>
      </c>
      <c r="E282" s="16">
        <v>43208.40625</v>
      </c>
      <c r="G282" s="16">
        <v>43219.067361111112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3914760</v>
      </c>
      <c r="B283" s="10" t="s">
        <v>16</v>
      </c>
      <c r="C283" s="10" t="s">
        <v>17</v>
      </c>
      <c r="D283" s="16">
        <v>43207.39166666667</v>
      </c>
      <c r="E283" s="16">
        <v>43208.40625</v>
      </c>
      <c r="G283" s="16">
        <v>43219.067361111112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3914760</v>
      </c>
      <c r="B284" s="10" t="s">
        <v>16</v>
      </c>
      <c r="C284" s="10" t="s">
        <v>17</v>
      </c>
      <c r="D284" s="16">
        <v>43207.39166666667</v>
      </c>
      <c r="E284" s="16">
        <v>43208.40625</v>
      </c>
      <c r="G284" s="16">
        <v>43219.067361111112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3914760</v>
      </c>
      <c r="B285" s="10" t="s">
        <v>16</v>
      </c>
      <c r="C285" s="10" t="s">
        <v>17</v>
      </c>
      <c r="D285" s="16">
        <v>43207.39166666667</v>
      </c>
      <c r="E285" s="16">
        <v>43208.40625</v>
      </c>
      <c r="G285" s="16">
        <v>43219.067361111112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3914760</v>
      </c>
      <c r="B286" s="10" t="s">
        <v>16</v>
      </c>
      <c r="C286" s="10" t="s">
        <v>17</v>
      </c>
      <c r="D286" s="16">
        <v>43207.39166666667</v>
      </c>
      <c r="E286" s="16">
        <v>43208.40625</v>
      </c>
      <c r="G286" s="16">
        <v>43219.067361111112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2800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3914760</v>
      </c>
      <c r="B287" s="10" t="s">
        <v>16</v>
      </c>
      <c r="C287" s="10" t="s">
        <v>17</v>
      </c>
      <c r="D287" s="16">
        <v>43207.39166666667</v>
      </c>
      <c r="E287" s="16">
        <v>43208.40625</v>
      </c>
      <c r="G287" s="16">
        <v>43219.067361111112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3914760</v>
      </c>
      <c r="B288" s="10" t="s">
        <v>16</v>
      </c>
      <c r="C288" s="10" t="s">
        <v>17</v>
      </c>
      <c r="D288" s="16">
        <v>43207.39166666667</v>
      </c>
      <c r="E288" s="16">
        <v>43208.40625</v>
      </c>
      <c r="G288" s="16">
        <v>43219.067361111112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3914760</v>
      </c>
      <c r="B289" s="10" t="s">
        <v>16</v>
      </c>
      <c r="C289" s="10" t="s">
        <v>17</v>
      </c>
      <c r="D289" s="16">
        <v>43207.39166666667</v>
      </c>
      <c r="E289" s="16">
        <v>43208.40625</v>
      </c>
      <c r="G289" s="16">
        <v>43219.067361111112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3914760</v>
      </c>
      <c r="B290" s="10" t="s">
        <v>16</v>
      </c>
      <c r="C290" s="10" t="s">
        <v>17</v>
      </c>
      <c r="D290" s="16">
        <v>43207.39166666667</v>
      </c>
      <c r="E290" s="16">
        <v>43208.40625</v>
      </c>
      <c r="G290" s="16">
        <v>43219.067361111112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26</v>
      </c>
      <c r="M290" s="10">
        <v>10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3914760</v>
      </c>
      <c r="B291" s="10" t="s">
        <v>16</v>
      </c>
      <c r="C291" s="10" t="s">
        <v>17</v>
      </c>
      <c r="D291" s="16">
        <v>43207.39166666667</v>
      </c>
      <c r="E291" s="16">
        <v>43208.40625</v>
      </c>
      <c r="G291" s="16">
        <v>43219.067361111112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440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3914760</v>
      </c>
      <c r="B292" s="10" t="s">
        <v>16</v>
      </c>
      <c r="C292" s="10" t="s">
        <v>17</v>
      </c>
      <c r="D292" s="16">
        <v>43207.39166666667</v>
      </c>
      <c r="E292" s="16">
        <v>43208.40625</v>
      </c>
      <c r="G292" s="16">
        <v>43219.067361111112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22</v>
      </c>
      <c r="M292" s="10">
        <v>6.9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3914760</v>
      </c>
      <c r="B293" s="10" t="s">
        <v>16</v>
      </c>
      <c r="C293" s="10" t="s">
        <v>17</v>
      </c>
      <c r="D293" s="16">
        <v>43207.39166666667</v>
      </c>
      <c r="E293" s="16">
        <v>43208.40625</v>
      </c>
      <c r="G293" s="16">
        <v>43219.067361111112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22</v>
      </c>
      <c r="M293" s="10">
        <v>44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3914760</v>
      </c>
      <c r="B294" s="10" t="s">
        <v>16</v>
      </c>
      <c r="C294" s="10" t="s">
        <v>17</v>
      </c>
      <c r="D294" s="16">
        <v>43207.39166666667</v>
      </c>
      <c r="E294" s="16">
        <v>43208.40625</v>
      </c>
      <c r="G294" s="16">
        <v>43219.067361111112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800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3914760</v>
      </c>
      <c r="B295" s="10" t="s">
        <v>16</v>
      </c>
      <c r="C295" s="10" t="s">
        <v>17</v>
      </c>
      <c r="D295" s="16">
        <v>43207.39166666667</v>
      </c>
      <c r="E295" s="16">
        <v>43208.40625</v>
      </c>
      <c r="G295" s="16">
        <v>43219.067361111112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880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3914760</v>
      </c>
      <c r="B296" s="10" t="s">
        <v>16</v>
      </c>
      <c r="C296" s="10" t="s">
        <v>17</v>
      </c>
      <c r="D296" s="16">
        <v>43207.39166666667</v>
      </c>
      <c r="E296" s="16">
        <v>43208.40625</v>
      </c>
      <c r="G296" s="16">
        <v>43219.067361111112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120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3914760</v>
      </c>
      <c r="B297" s="10" t="s">
        <v>16</v>
      </c>
      <c r="C297" s="10" t="s">
        <v>17</v>
      </c>
      <c r="D297" s="16">
        <v>43207.39166666667</v>
      </c>
      <c r="E297" s="16">
        <v>43208.40625</v>
      </c>
      <c r="G297" s="16">
        <v>43219.067361111112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500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3914760</v>
      </c>
      <c r="B298" s="10" t="s">
        <v>16</v>
      </c>
      <c r="C298" s="10" t="s">
        <v>17</v>
      </c>
      <c r="D298" s="16">
        <v>43207.39166666667</v>
      </c>
      <c r="E298" s="16">
        <v>43208.40625</v>
      </c>
      <c r="G298" s="16">
        <v>43219.067361111112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20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3914761</v>
      </c>
      <c r="B299" s="10" t="s">
        <v>241</v>
      </c>
      <c r="C299" s="10" t="s">
        <v>224</v>
      </c>
      <c r="D299" s="16">
        <v>43207.386111111111</v>
      </c>
      <c r="E299" s="16">
        <v>43208.40625</v>
      </c>
      <c r="G299" s="16">
        <v>43219.083333333336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3914761</v>
      </c>
      <c r="B300" s="10" t="s">
        <v>241</v>
      </c>
      <c r="C300" s="10" t="s">
        <v>224</v>
      </c>
      <c r="D300" s="16">
        <v>43207.386111111111</v>
      </c>
      <c r="E300" s="16">
        <v>43208.40625</v>
      </c>
      <c r="G300" s="16">
        <v>43219.083333333336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3914761</v>
      </c>
      <c r="B301" s="10" t="s">
        <v>241</v>
      </c>
      <c r="C301" s="10" t="s">
        <v>224</v>
      </c>
      <c r="D301" s="16">
        <v>43207.386111111111</v>
      </c>
      <c r="E301" s="16">
        <v>43208.40625</v>
      </c>
      <c r="G301" s="16">
        <v>43219.083333333336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3914761</v>
      </c>
      <c r="B302" s="10" t="s">
        <v>241</v>
      </c>
      <c r="C302" s="10" t="s">
        <v>224</v>
      </c>
      <c r="D302" s="16">
        <v>43207.386111111111</v>
      </c>
      <c r="E302" s="16">
        <v>43208.40625</v>
      </c>
      <c r="G302" s="16">
        <v>43219.083333333336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3914761</v>
      </c>
      <c r="B303" s="10" t="s">
        <v>241</v>
      </c>
      <c r="C303" s="10" t="s">
        <v>224</v>
      </c>
      <c r="D303" s="16">
        <v>43207.386111111111</v>
      </c>
      <c r="E303" s="16">
        <v>43208.40625</v>
      </c>
      <c r="G303" s="16">
        <v>43219.083333333336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3914761</v>
      </c>
      <c r="B304" s="10" t="s">
        <v>241</v>
      </c>
      <c r="C304" s="10" t="s">
        <v>224</v>
      </c>
      <c r="D304" s="16">
        <v>43207.386111111111</v>
      </c>
      <c r="E304" s="16">
        <v>43208.40625</v>
      </c>
      <c r="G304" s="16">
        <v>43219.083333333336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3914761</v>
      </c>
      <c r="B305" s="10" t="s">
        <v>241</v>
      </c>
      <c r="C305" s="10" t="s">
        <v>224</v>
      </c>
      <c r="D305" s="16">
        <v>43207.386111111111</v>
      </c>
      <c r="E305" s="16">
        <v>43208.40625</v>
      </c>
      <c r="G305" s="16">
        <v>43219.083333333336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3914761</v>
      </c>
      <c r="B306" s="10" t="s">
        <v>241</v>
      </c>
      <c r="C306" s="10" t="s">
        <v>224</v>
      </c>
      <c r="D306" s="16">
        <v>43207.386111111111</v>
      </c>
      <c r="E306" s="16">
        <v>43208.40625</v>
      </c>
      <c r="G306" s="16">
        <v>43219.083333333336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3914761</v>
      </c>
      <c r="B307" s="10" t="s">
        <v>241</v>
      </c>
      <c r="C307" s="10" t="s">
        <v>224</v>
      </c>
      <c r="D307" s="16">
        <v>43207.386111111111</v>
      </c>
      <c r="E307" s="16">
        <v>43208.40625</v>
      </c>
      <c r="G307" s="16">
        <v>43219.083333333336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3914761</v>
      </c>
      <c r="B308" s="10" t="s">
        <v>241</v>
      </c>
      <c r="C308" s="10" t="s">
        <v>224</v>
      </c>
      <c r="D308" s="16">
        <v>43207.386111111111</v>
      </c>
      <c r="E308" s="16">
        <v>43208.40625</v>
      </c>
      <c r="G308" s="16">
        <v>43219.083333333336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3914761</v>
      </c>
      <c r="B309" s="10" t="s">
        <v>241</v>
      </c>
      <c r="C309" s="10" t="s">
        <v>224</v>
      </c>
      <c r="D309" s="16">
        <v>43207.386111111111</v>
      </c>
      <c r="E309" s="16">
        <v>43208.40625</v>
      </c>
      <c r="G309" s="16">
        <v>43219.083333333336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3914761</v>
      </c>
      <c r="B310" s="10" t="s">
        <v>241</v>
      </c>
      <c r="C310" s="10" t="s">
        <v>224</v>
      </c>
      <c r="D310" s="16">
        <v>43207.386111111111</v>
      </c>
      <c r="E310" s="16">
        <v>43208.40625</v>
      </c>
      <c r="G310" s="16">
        <v>43219.083333333336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3914761</v>
      </c>
      <c r="B311" s="10" t="s">
        <v>241</v>
      </c>
      <c r="C311" s="10" t="s">
        <v>224</v>
      </c>
      <c r="D311" s="16">
        <v>43207.386111111111</v>
      </c>
      <c r="E311" s="16">
        <v>43208.40625</v>
      </c>
      <c r="G311" s="16">
        <v>43219.083333333336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3914761</v>
      </c>
      <c r="B312" s="10" t="s">
        <v>241</v>
      </c>
      <c r="C312" s="10" t="s">
        <v>224</v>
      </c>
      <c r="D312" s="16">
        <v>43207.386111111111</v>
      </c>
      <c r="E312" s="16">
        <v>43208.40625</v>
      </c>
      <c r="G312" s="16">
        <v>43219.083333333336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3914761</v>
      </c>
      <c r="B313" s="10" t="s">
        <v>241</v>
      </c>
      <c r="C313" s="10" t="s">
        <v>224</v>
      </c>
      <c r="D313" s="16">
        <v>43207.386111111111</v>
      </c>
      <c r="E313" s="16">
        <v>43208.40625</v>
      </c>
      <c r="G313" s="16">
        <v>43219.083333333336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3914761</v>
      </c>
      <c r="B314" s="10" t="s">
        <v>241</v>
      </c>
      <c r="C314" s="10" t="s">
        <v>224</v>
      </c>
      <c r="D314" s="16">
        <v>43207.386111111111</v>
      </c>
      <c r="E314" s="16">
        <v>43208.40625</v>
      </c>
      <c r="G314" s="16">
        <v>43219.083333333336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3914761</v>
      </c>
      <c r="B315" s="10" t="s">
        <v>241</v>
      </c>
      <c r="C315" s="10" t="s">
        <v>224</v>
      </c>
      <c r="D315" s="16">
        <v>43207.386111111111</v>
      </c>
      <c r="E315" s="16">
        <v>43208.40625</v>
      </c>
      <c r="G315" s="16">
        <v>43219.083333333336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3914761</v>
      </c>
      <c r="B316" s="10" t="s">
        <v>241</v>
      </c>
      <c r="C316" s="10" t="s">
        <v>224</v>
      </c>
      <c r="D316" s="16">
        <v>43207.386111111111</v>
      </c>
      <c r="E316" s="16">
        <v>43208.40625</v>
      </c>
      <c r="G316" s="16">
        <v>43219.083333333336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3914761</v>
      </c>
      <c r="B317" s="10" t="s">
        <v>241</v>
      </c>
      <c r="C317" s="10" t="s">
        <v>224</v>
      </c>
      <c r="D317" s="16">
        <v>43207.386111111111</v>
      </c>
      <c r="E317" s="16">
        <v>43208.40625</v>
      </c>
      <c r="G317" s="16">
        <v>43219.083333333336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3914761</v>
      </c>
      <c r="B318" s="10" t="s">
        <v>241</v>
      </c>
      <c r="C318" s="10" t="s">
        <v>224</v>
      </c>
      <c r="D318" s="16">
        <v>43207.386111111111</v>
      </c>
      <c r="E318" s="16">
        <v>43208.40625</v>
      </c>
      <c r="G318" s="16">
        <v>43219.083333333336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3914761</v>
      </c>
      <c r="B319" s="10" t="s">
        <v>241</v>
      </c>
      <c r="C319" s="10" t="s">
        <v>224</v>
      </c>
      <c r="D319" s="16">
        <v>43207.386111111111</v>
      </c>
      <c r="E319" s="16">
        <v>43208.40625</v>
      </c>
      <c r="G319" s="16">
        <v>43219.083333333336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3914761</v>
      </c>
      <c r="B320" s="10" t="s">
        <v>241</v>
      </c>
      <c r="C320" s="10" t="s">
        <v>224</v>
      </c>
      <c r="D320" s="16">
        <v>43207.386111111111</v>
      </c>
      <c r="E320" s="16">
        <v>43208.40625</v>
      </c>
      <c r="G320" s="16">
        <v>43219.083333333336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3914761</v>
      </c>
      <c r="B321" s="10" t="s">
        <v>241</v>
      </c>
      <c r="C321" s="10" t="s">
        <v>224</v>
      </c>
      <c r="D321" s="16">
        <v>43207.386111111111</v>
      </c>
      <c r="E321" s="16">
        <v>43208.40625</v>
      </c>
      <c r="G321" s="16">
        <v>43219.083333333336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3914761</v>
      </c>
      <c r="B322" s="10" t="s">
        <v>241</v>
      </c>
      <c r="C322" s="10" t="s">
        <v>224</v>
      </c>
      <c r="D322" s="16">
        <v>43207.386111111111</v>
      </c>
      <c r="E322" s="16">
        <v>43208.40625</v>
      </c>
      <c r="G322" s="16">
        <v>43219.083333333336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3914761</v>
      </c>
      <c r="B323" s="10" t="s">
        <v>241</v>
      </c>
      <c r="C323" s="10" t="s">
        <v>224</v>
      </c>
      <c r="D323" s="16">
        <v>43207.386111111111</v>
      </c>
      <c r="E323" s="16">
        <v>43208.40625</v>
      </c>
      <c r="G323" s="16">
        <v>43219.083333333336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3914761</v>
      </c>
      <c r="B324" s="10" t="s">
        <v>241</v>
      </c>
      <c r="C324" s="10" t="s">
        <v>224</v>
      </c>
      <c r="D324" s="16">
        <v>43207.386111111111</v>
      </c>
      <c r="E324" s="16">
        <v>43208.40625</v>
      </c>
      <c r="G324" s="16">
        <v>43219.083333333336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3914761</v>
      </c>
      <c r="B325" s="10" t="s">
        <v>241</v>
      </c>
      <c r="C325" s="10" t="s">
        <v>224</v>
      </c>
      <c r="D325" s="16">
        <v>43207.386111111111</v>
      </c>
      <c r="E325" s="16">
        <v>43208.40625</v>
      </c>
      <c r="G325" s="16">
        <v>43219.083333333336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3914761</v>
      </c>
      <c r="B326" s="10" t="s">
        <v>241</v>
      </c>
      <c r="C326" s="10" t="s">
        <v>224</v>
      </c>
      <c r="D326" s="16">
        <v>43207.386111111111</v>
      </c>
      <c r="E326" s="16">
        <v>43208.40625</v>
      </c>
      <c r="G326" s="16">
        <v>43219.083333333336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3914761</v>
      </c>
      <c r="B327" s="10" t="s">
        <v>241</v>
      </c>
      <c r="C327" s="10" t="s">
        <v>224</v>
      </c>
      <c r="D327" s="16">
        <v>43207.386111111111</v>
      </c>
      <c r="E327" s="16">
        <v>43208.40625</v>
      </c>
      <c r="G327" s="16">
        <v>43219.083333333336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3914761</v>
      </c>
      <c r="B328" s="10" t="s">
        <v>241</v>
      </c>
      <c r="C328" s="10" t="s">
        <v>224</v>
      </c>
      <c r="D328" s="16">
        <v>43207.386111111111</v>
      </c>
      <c r="E328" s="16">
        <v>43208.40625</v>
      </c>
      <c r="G328" s="16">
        <v>43219.083333333336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3914761</v>
      </c>
      <c r="B329" s="10" t="s">
        <v>241</v>
      </c>
      <c r="C329" s="10" t="s">
        <v>224</v>
      </c>
      <c r="D329" s="16">
        <v>43207.386111111111</v>
      </c>
      <c r="E329" s="16">
        <v>43208.40625</v>
      </c>
      <c r="G329" s="16">
        <v>43219.083333333336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3914761</v>
      </c>
      <c r="B330" s="10" t="s">
        <v>241</v>
      </c>
      <c r="C330" s="10" t="s">
        <v>224</v>
      </c>
      <c r="D330" s="16">
        <v>43207.386111111111</v>
      </c>
      <c r="E330" s="16">
        <v>43208.40625</v>
      </c>
      <c r="G330" s="16">
        <v>43219.083333333336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3914761</v>
      </c>
      <c r="B331" s="10" t="s">
        <v>241</v>
      </c>
      <c r="C331" s="10" t="s">
        <v>224</v>
      </c>
      <c r="D331" s="16">
        <v>43207.386111111111</v>
      </c>
      <c r="E331" s="16">
        <v>43208.40625</v>
      </c>
      <c r="G331" s="16">
        <v>43219.083333333336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3914761</v>
      </c>
      <c r="B332" s="10" t="s">
        <v>241</v>
      </c>
      <c r="C332" s="10" t="s">
        <v>224</v>
      </c>
      <c r="D332" s="16">
        <v>43207.386111111111</v>
      </c>
      <c r="E332" s="16">
        <v>43208.40625</v>
      </c>
      <c r="G332" s="16">
        <v>43219.083333333336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3914761</v>
      </c>
      <c r="B333" s="10" t="s">
        <v>241</v>
      </c>
      <c r="C333" s="10" t="s">
        <v>224</v>
      </c>
      <c r="D333" s="16">
        <v>43207.386111111111</v>
      </c>
      <c r="E333" s="16">
        <v>43208.40625</v>
      </c>
      <c r="G333" s="16">
        <v>43219.083333333336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3914761</v>
      </c>
      <c r="B334" s="10" t="s">
        <v>241</v>
      </c>
      <c r="C334" s="10" t="s">
        <v>224</v>
      </c>
      <c r="D334" s="16">
        <v>43207.386111111111</v>
      </c>
      <c r="E334" s="16">
        <v>43208.40625</v>
      </c>
      <c r="G334" s="16">
        <v>43219.083333333336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3914761</v>
      </c>
      <c r="B335" s="10" t="s">
        <v>241</v>
      </c>
      <c r="C335" s="10" t="s">
        <v>224</v>
      </c>
      <c r="D335" s="16">
        <v>43207.386111111111</v>
      </c>
      <c r="E335" s="16">
        <v>43208.40625</v>
      </c>
      <c r="G335" s="16">
        <v>43219.083333333336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3914761</v>
      </c>
      <c r="B336" s="10" t="s">
        <v>241</v>
      </c>
      <c r="C336" s="10" t="s">
        <v>224</v>
      </c>
      <c r="D336" s="16">
        <v>43207.386111111111</v>
      </c>
      <c r="E336" s="16">
        <v>43208.40625</v>
      </c>
      <c r="G336" s="16">
        <v>43219.083333333336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3914761</v>
      </c>
      <c r="B337" s="10" t="s">
        <v>241</v>
      </c>
      <c r="C337" s="10" t="s">
        <v>224</v>
      </c>
      <c r="D337" s="16">
        <v>43207.386111111111</v>
      </c>
      <c r="E337" s="16">
        <v>43208.40625</v>
      </c>
      <c r="G337" s="16">
        <v>43219.083333333336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3914761</v>
      </c>
      <c r="B338" s="10" t="s">
        <v>241</v>
      </c>
      <c r="C338" s="10" t="s">
        <v>224</v>
      </c>
      <c r="D338" s="16">
        <v>43207.386111111111</v>
      </c>
      <c r="E338" s="16">
        <v>43208.40625</v>
      </c>
      <c r="G338" s="16">
        <v>43219.083333333336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3914761</v>
      </c>
      <c r="B339" s="10" t="s">
        <v>241</v>
      </c>
      <c r="C339" s="10" t="s">
        <v>224</v>
      </c>
      <c r="D339" s="16">
        <v>43207.386111111111</v>
      </c>
      <c r="E339" s="16">
        <v>43208.40625</v>
      </c>
      <c r="G339" s="16">
        <v>43219.083333333336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3914761</v>
      </c>
      <c r="B340" s="10" t="s">
        <v>241</v>
      </c>
      <c r="C340" s="10" t="s">
        <v>224</v>
      </c>
      <c r="D340" s="16">
        <v>43207.386111111111</v>
      </c>
      <c r="E340" s="16">
        <v>43208.40625</v>
      </c>
      <c r="G340" s="16">
        <v>43219.083333333336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3914761</v>
      </c>
      <c r="B341" s="10" t="s">
        <v>241</v>
      </c>
      <c r="C341" s="10" t="s">
        <v>224</v>
      </c>
      <c r="D341" s="16">
        <v>43207.386111111111</v>
      </c>
      <c r="E341" s="16">
        <v>43208.40625</v>
      </c>
      <c r="G341" s="16">
        <v>43219.083333333336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3914761</v>
      </c>
      <c r="B342" s="10" t="s">
        <v>241</v>
      </c>
      <c r="C342" s="10" t="s">
        <v>224</v>
      </c>
      <c r="D342" s="16">
        <v>43207.386111111111</v>
      </c>
      <c r="E342" s="16">
        <v>43208.40625</v>
      </c>
      <c r="G342" s="16">
        <v>43219.083333333336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3914761</v>
      </c>
      <c r="B343" s="10" t="s">
        <v>241</v>
      </c>
      <c r="C343" s="10" t="s">
        <v>224</v>
      </c>
      <c r="D343" s="16">
        <v>43207.386111111111</v>
      </c>
      <c r="E343" s="16">
        <v>43208.40625</v>
      </c>
      <c r="G343" s="16">
        <v>43219.083333333336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3914761</v>
      </c>
      <c r="B344" s="10" t="s">
        <v>241</v>
      </c>
      <c r="C344" s="10" t="s">
        <v>224</v>
      </c>
      <c r="D344" s="16">
        <v>43207.386111111111</v>
      </c>
      <c r="E344" s="16">
        <v>43208.40625</v>
      </c>
      <c r="G344" s="16">
        <v>43219.083333333336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3914761</v>
      </c>
      <c r="B345" s="10" t="s">
        <v>241</v>
      </c>
      <c r="C345" s="10" t="s">
        <v>224</v>
      </c>
      <c r="D345" s="16">
        <v>43207.386111111111</v>
      </c>
      <c r="E345" s="16">
        <v>43208.40625</v>
      </c>
      <c r="G345" s="16">
        <v>43219.083333333336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16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3914761</v>
      </c>
      <c r="B346" s="10" t="s">
        <v>241</v>
      </c>
      <c r="C346" s="10" t="s">
        <v>224</v>
      </c>
      <c r="D346" s="16">
        <v>43207.386111111111</v>
      </c>
      <c r="E346" s="16">
        <v>43208.40625</v>
      </c>
      <c r="G346" s="16">
        <v>43219.083333333336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3914761</v>
      </c>
      <c r="B347" s="10" t="s">
        <v>241</v>
      </c>
      <c r="C347" s="10" t="s">
        <v>224</v>
      </c>
      <c r="D347" s="16">
        <v>43207.386111111111</v>
      </c>
      <c r="E347" s="16">
        <v>43208.40625</v>
      </c>
      <c r="G347" s="16">
        <v>43219.083333333336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3914761</v>
      </c>
      <c r="B348" s="10" t="s">
        <v>241</v>
      </c>
      <c r="C348" s="10" t="s">
        <v>224</v>
      </c>
      <c r="D348" s="16">
        <v>43207.386111111111</v>
      </c>
      <c r="E348" s="16">
        <v>43208.40625</v>
      </c>
      <c r="G348" s="16">
        <v>43219.083333333336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3914761</v>
      </c>
      <c r="B349" s="10" t="s">
        <v>241</v>
      </c>
      <c r="C349" s="10" t="s">
        <v>224</v>
      </c>
      <c r="D349" s="16">
        <v>43207.386111111111</v>
      </c>
      <c r="E349" s="16">
        <v>43208.40625</v>
      </c>
      <c r="G349" s="16">
        <v>43219.083333333336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3914761</v>
      </c>
      <c r="B350" s="10" t="s">
        <v>241</v>
      </c>
      <c r="C350" s="10" t="s">
        <v>224</v>
      </c>
      <c r="D350" s="16">
        <v>43207.386111111111</v>
      </c>
      <c r="E350" s="16">
        <v>43208.40625</v>
      </c>
      <c r="G350" s="16">
        <v>43219.083333333336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3914761</v>
      </c>
      <c r="B351" s="10" t="s">
        <v>241</v>
      </c>
      <c r="C351" s="10" t="s">
        <v>224</v>
      </c>
      <c r="D351" s="16">
        <v>43207.386111111111</v>
      </c>
      <c r="E351" s="16">
        <v>43208.40625</v>
      </c>
      <c r="G351" s="16">
        <v>43219.083333333336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3914761</v>
      </c>
      <c r="B352" s="10" t="s">
        <v>241</v>
      </c>
      <c r="C352" s="10" t="s">
        <v>224</v>
      </c>
      <c r="D352" s="16">
        <v>43207.386111111111</v>
      </c>
      <c r="E352" s="16">
        <v>43208.40625</v>
      </c>
      <c r="G352" s="16">
        <v>43219.083333333336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3914761</v>
      </c>
      <c r="B353" s="10" t="s">
        <v>241</v>
      </c>
      <c r="C353" s="10" t="s">
        <v>224</v>
      </c>
      <c r="D353" s="16">
        <v>43207.386111111111</v>
      </c>
      <c r="E353" s="16">
        <v>43208.40625</v>
      </c>
      <c r="G353" s="16">
        <v>43219.083333333336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3914761</v>
      </c>
      <c r="B354" s="10" t="s">
        <v>241</v>
      </c>
      <c r="C354" s="10" t="s">
        <v>224</v>
      </c>
      <c r="D354" s="16">
        <v>43207.386111111111</v>
      </c>
      <c r="E354" s="16">
        <v>43208.40625</v>
      </c>
      <c r="G354" s="16">
        <v>43219.083333333336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3914761</v>
      </c>
      <c r="B355" s="10" t="s">
        <v>241</v>
      </c>
      <c r="C355" s="10" t="s">
        <v>224</v>
      </c>
      <c r="D355" s="16">
        <v>43207.386111111111</v>
      </c>
      <c r="E355" s="16">
        <v>43208.40625</v>
      </c>
      <c r="G355" s="16">
        <v>43219.083333333336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3914761</v>
      </c>
      <c r="B356" s="10" t="s">
        <v>241</v>
      </c>
      <c r="C356" s="10" t="s">
        <v>224</v>
      </c>
      <c r="D356" s="16">
        <v>43207.386111111111</v>
      </c>
      <c r="E356" s="16">
        <v>43208.40625</v>
      </c>
      <c r="G356" s="16">
        <v>43219.083333333336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3914761</v>
      </c>
      <c r="B357" s="10" t="s">
        <v>241</v>
      </c>
      <c r="C357" s="10" t="s">
        <v>224</v>
      </c>
      <c r="D357" s="16">
        <v>43207.386111111111</v>
      </c>
      <c r="E357" s="16">
        <v>43208.40625</v>
      </c>
      <c r="G357" s="16">
        <v>43219.083333333336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3914761</v>
      </c>
      <c r="B358" s="10" t="s">
        <v>241</v>
      </c>
      <c r="C358" s="10" t="s">
        <v>224</v>
      </c>
      <c r="D358" s="16">
        <v>43207.386111111111</v>
      </c>
      <c r="E358" s="16">
        <v>43208.40625</v>
      </c>
      <c r="G358" s="16">
        <v>43219.083333333336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3914761</v>
      </c>
      <c r="B359" s="10" t="s">
        <v>241</v>
      </c>
      <c r="C359" s="10" t="s">
        <v>224</v>
      </c>
      <c r="D359" s="16">
        <v>43207.386111111111</v>
      </c>
      <c r="E359" s="16">
        <v>43208.40625</v>
      </c>
      <c r="G359" s="16">
        <v>43219.083333333336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3914761</v>
      </c>
      <c r="B360" s="10" t="s">
        <v>241</v>
      </c>
      <c r="C360" s="10" t="s">
        <v>224</v>
      </c>
      <c r="D360" s="16">
        <v>43207.386111111111</v>
      </c>
      <c r="E360" s="16">
        <v>43208.40625</v>
      </c>
      <c r="G360" s="16">
        <v>43219.083333333336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3914761</v>
      </c>
      <c r="B361" s="10" t="s">
        <v>241</v>
      </c>
      <c r="C361" s="10" t="s">
        <v>224</v>
      </c>
      <c r="D361" s="16">
        <v>43207.386111111111</v>
      </c>
      <c r="E361" s="16">
        <v>43208.40625</v>
      </c>
      <c r="G361" s="16">
        <v>43219.083333333336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3914761</v>
      </c>
      <c r="B362" s="10" t="s">
        <v>241</v>
      </c>
      <c r="C362" s="10" t="s">
        <v>224</v>
      </c>
      <c r="D362" s="16">
        <v>43207.386111111111</v>
      </c>
      <c r="E362" s="16">
        <v>43208.40625</v>
      </c>
      <c r="G362" s="16">
        <v>43219.083333333336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3914761</v>
      </c>
      <c r="B363" s="10" t="s">
        <v>241</v>
      </c>
      <c r="C363" s="10" t="s">
        <v>224</v>
      </c>
      <c r="D363" s="16">
        <v>43207.386111111111</v>
      </c>
      <c r="E363" s="16">
        <v>43208.40625</v>
      </c>
      <c r="G363" s="16">
        <v>43219.083333333336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3914761</v>
      </c>
      <c r="B364" s="10" t="s">
        <v>241</v>
      </c>
      <c r="C364" s="10" t="s">
        <v>224</v>
      </c>
      <c r="D364" s="16">
        <v>43207.386111111111</v>
      </c>
      <c r="E364" s="16">
        <v>43208.40625</v>
      </c>
      <c r="G364" s="16">
        <v>43219.083333333336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22</v>
      </c>
      <c r="M364" s="10">
        <v>370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3914761</v>
      </c>
      <c r="B365" s="10" t="s">
        <v>241</v>
      </c>
      <c r="C365" s="10" t="s">
        <v>224</v>
      </c>
      <c r="D365" s="16">
        <v>43207.386111111111</v>
      </c>
      <c r="E365" s="16">
        <v>43208.40625</v>
      </c>
      <c r="G365" s="16">
        <v>43219.083333333336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3914761</v>
      </c>
      <c r="B366" s="10" t="s">
        <v>241</v>
      </c>
      <c r="C366" s="10" t="s">
        <v>224</v>
      </c>
      <c r="D366" s="16">
        <v>43207.386111111111</v>
      </c>
      <c r="E366" s="16">
        <v>43208.40625</v>
      </c>
      <c r="G366" s="16">
        <v>43219.083333333336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3914761</v>
      </c>
      <c r="B367" s="10" t="s">
        <v>241</v>
      </c>
      <c r="C367" s="10" t="s">
        <v>224</v>
      </c>
      <c r="D367" s="16">
        <v>43207.386111111111</v>
      </c>
      <c r="E367" s="16">
        <v>43208.40625</v>
      </c>
      <c r="G367" s="16">
        <v>43219.083333333336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3914761</v>
      </c>
      <c r="B368" s="10" t="s">
        <v>241</v>
      </c>
      <c r="C368" s="10" t="s">
        <v>224</v>
      </c>
      <c r="D368" s="16">
        <v>43207.386111111111</v>
      </c>
      <c r="E368" s="16">
        <v>43208.40625</v>
      </c>
      <c r="G368" s="16">
        <v>43219.083333333336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3914761</v>
      </c>
      <c r="B369" s="10" t="s">
        <v>241</v>
      </c>
      <c r="C369" s="10" t="s">
        <v>224</v>
      </c>
      <c r="D369" s="16">
        <v>43207.386111111111</v>
      </c>
      <c r="E369" s="16">
        <v>43208.40625</v>
      </c>
      <c r="G369" s="16">
        <v>43219.083333333336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3914761</v>
      </c>
      <c r="B370" s="10" t="s">
        <v>241</v>
      </c>
      <c r="C370" s="10" t="s">
        <v>224</v>
      </c>
      <c r="D370" s="16">
        <v>43207.386111111111</v>
      </c>
      <c r="E370" s="16">
        <v>43208.40625</v>
      </c>
      <c r="G370" s="16">
        <v>43219.083333333336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3914761</v>
      </c>
      <c r="B371" s="10" t="s">
        <v>241</v>
      </c>
      <c r="C371" s="10" t="s">
        <v>224</v>
      </c>
      <c r="D371" s="16">
        <v>43207.386111111111</v>
      </c>
      <c r="E371" s="16">
        <v>43208.40625</v>
      </c>
      <c r="G371" s="16">
        <v>43219.083333333336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3914761</v>
      </c>
      <c r="B372" s="10" t="s">
        <v>241</v>
      </c>
      <c r="C372" s="10" t="s">
        <v>224</v>
      </c>
      <c r="D372" s="16">
        <v>43207.386111111111</v>
      </c>
      <c r="E372" s="16">
        <v>43208.40625</v>
      </c>
      <c r="G372" s="16">
        <v>43219.083333333336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3914761</v>
      </c>
      <c r="B373" s="10" t="s">
        <v>241</v>
      </c>
      <c r="C373" s="10" t="s">
        <v>224</v>
      </c>
      <c r="D373" s="16">
        <v>43207.386111111111</v>
      </c>
      <c r="E373" s="16">
        <v>43208.40625</v>
      </c>
      <c r="G373" s="16">
        <v>43219.083333333336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3914761</v>
      </c>
      <c r="B374" s="10" t="s">
        <v>241</v>
      </c>
      <c r="C374" s="10" t="s">
        <v>224</v>
      </c>
      <c r="D374" s="16">
        <v>43207.386111111111</v>
      </c>
      <c r="E374" s="16">
        <v>43208.40625</v>
      </c>
      <c r="G374" s="16">
        <v>43219.083333333336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3914761</v>
      </c>
      <c r="B375" s="10" t="s">
        <v>241</v>
      </c>
      <c r="C375" s="10" t="s">
        <v>224</v>
      </c>
      <c r="D375" s="16">
        <v>43207.386111111111</v>
      </c>
      <c r="E375" s="16">
        <v>43208.40625</v>
      </c>
      <c r="G375" s="16">
        <v>43219.083333333336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3914761</v>
      </c>
      <c r="B376" s="10" t="s">
        <v>241</v>
      </c>
      <c r="C376" s="10" t="s">
        <v>224</v>
      </c>
      <c r="D376" s="16">
        <v>43207.386111111111</v>
      </c>
      <c r="E376" s="16">
        <v>43208.40625</v>
      </c>
      <c r="G376" s="16">
        <v>43219.083333333336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3914761</v>
      </c>
      <c r="B377" s="10" t="s">
        <v>241</v>
      </c>
      <c r="C377" s="10" t="s">
        <v>224</v>
      </c>
      <c r="D377" s="16">
        <v>43207.386111111111</v>
      </c>
      <c r="E377" s="16">
        <v>43208.40625</v>
      </c>
      <c r="G377" s="16">
        <v>43219.083333333336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3914761</v>
      </c>
      <c r="B378" s="10" t="s">
        <v>241</v>
      </c>
      <c r="C378" s="10" t="s">
        <v>224</v>
      </c>
      <c r="D378" s="16">
        <v>43207.386111111111</v>
      </c>
      <c r="E378" s="16">
        <v>43208.40625</v>
      </c>
      <c r="G378" s="16">
        <v>43219.083333333336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3914761</v>
      </c>
      <c r="B379" s="10" t="s">
        <v>241</v>
      </c>
      <c r="C379" s="10" t="s">
        <v>224</v>
      </c>
      <c r="D379" s="16">
        <v>43207.386111111111</v>
      </c>
      <c r="E379" s="16">
        <v>43208.40625</v>
      </c>
      <c r="G379" s="16">
        <v>43219.083333333336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3914761</v>
      </c>
      <c r="B380" s="10" t="s">
        <v>241</v>
      </c>
      <c r="C380" s="10" t="s">
        <v>224</v>
      </c>
      <c r="D380" s="16">
        <v>43207.386111111111</v>
      </c>
      <c r="E380" s="16">
        <v>43208.40625</v>
      </c>
      <c r="G380" s="16">
        <v>43219.083333333336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3914761</v>
      </c>
      <c r="B381" s="10" t="s">
        <v>241</v>
      </c>
      <c r="C381" s="10" t="s">
        <v>224</v>
      </c>
      <c r="D381" s="16">
        <v>43207.386111111111</v>
      </c>
      <c r="E381" s="16">
        <v>43208.40625</v>
      </c>
      <c r="G381" s="16">
        <v>43219.083333333336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3914761</v>
      </c>
      <c r="B382" s="10" t="s">
        <v>241</v>
      </c>
      <c r="C382" s="10" t="s">
        <v>224</v>
      </c>
      <c r="D382" s="16">
        <v>43207.386111111111</v>
      </c>
      <c r="E382" s="16">
        <v>43208.40625</v>
      </c>
      <c r="G382" s="16">
        <v>43219.083333333336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3914761</v>
      </c>
      <c r="B383" s="10" t="s">
        <v>241</v>
      </c>
      <c r="C383" s="10" t="s">
        <v>224</v>
      </c>
      <c r="D383" s="16">
        <v>43207.386111111111</v>
      </c>
      <c r="E383" s="16">
        <v>43208.40625</v>
      </c>
      <c r="G383" s="16">
        <v>43219.083333333336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3914761</v>
      </c>
      <c r="B384" s="10" t="s">
        <v>241</v>
      </c>
      <c r="C384" s="10" t="s">
        <v>224</v>
      </c>
      <c r="D384" s="16">
        <v>43207.386111111111</v>
      </c>
      <c r="E384" s="16">
        <v>43208.40625</v>
      </c>
      <c r="G384" s="16">
        <v>43219.083333333336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3914761</v>
      </c>
      <c r="B385" s="10" t="s">
        <v>241</v>
      </c>
      <c r="C385" s="10" t="s">
        <v>224</v>
      </c>
      <c r="D385" s="16">
        <v>43207.386111111111</v>
      </c>
      <c r="E385" s="16">
        <v>43208.40625</v>
      </c>
      <c r="G385" s="16">
        <v>43219.083333333336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3914761</v>
      </c>
      <c r="B386" s="10" t="s">
        <v>241</v>
      </c>
      <c r="C386" s="10" t="s">
        <v>224</v>
      </c>
      <c r="D386" s="16">
        <v>43207.386111111111</v>
      </c>
      <c r="E386" s="16">
        <v>43208.40625</v>
      </c>
      <c r="G386" s="16">
        <v>43219.083333333336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3914761</v>
      </c>
      <c r="B387" s="10" t="s">
        <v>241</v>
      </c>
      <c r="C387" s="10" t="s">
        <v>224</v>
      </c>
      <c r="D387" s="16">
        <v>43207.386111111111</v>
      </c>
      <c r="E387" s="16">
        <v>43208.40625</v>
      </c>
      <c r="G387" s="16">
        <v>43219.083333333336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3914761</v>
      </c>
      <c r="B388" s="10" t="s">
        <v>241</v>
      </c>
      <c r="C388" s="10" t="s">
        <v>224</v>
      </c>
      <c r="D388" s="16">
        <v>43207.386111111111</v>
      </c>
      <c r="E388" s="16">
        <v>43208.40625</v>
      </c>
      <c r="G388" s="16">
        <v>43219.083333333336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3914761</v>
      </c>
      <c r="B389" s="10" t="s">
        <v>241</v>
      </c>
      <c r="C389" s="10" t="s">
        <v>224</v>
      </c>
      <c r="D389" s="16">
        <v>43207.386111111111</v>
      </c>
      <c r="E389" s="16">
        <v>43208.40625</v>
      </c>
      <c r="G389" s="16">
        <v>43219.083333333336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3914761</v>
      </c>
      <c r="B390" s="10" t="s">
        <v>241</v>
      </c>
      <c r="C390" s="10" t="s">
        <v>224</v>
      </c>
      <c r="D390" s="16">
        <v>43207.386111111111</v>
      </c>
      <c r="E390" s="16">
        <v>43208.40625</v>
      </c>
      <c r="G390" s="16">
        <v>43219.083333333336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3914761</v>
      </c>
      <c r="B391" s="10" t="s">
        <v>241</v>
      </c>
      <c r="C391" s="10" t="s">
        <v>224</v>
      </c>
      <c r="D391" s="16">
        <v>43207.386111111111</v>
      </c>
      <c r="E391" s="16">
        <v>43208.40625</v>
      </c>
      <c r="G391" s="16">
        <v>43219.083333333336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22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3914761</v>
      </c>
      <c r="B392" s="10" t="s">
        <v>241</v>
      </c>
      <c r="C392" s="10" t="s">
        <v>224</v>
      </c>
      <c r="D392" s="16">
        <v>43207.386111111111</v>
      </c>
      <c r="E392" s="16">
        <v>43208.40625</v>
      </c>
      <c r="G392" s="16">
        <v>43219.083333333336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3914761</v>
      </c>
      <c r="B393" s="10" t="s">
        <v>241</v>
      </c>
      <c r="C393" s="10" t="s">
        <v>224</v>
      </c>
      <c r="D393" s="16">
        <v>43207.386111111111</v>
      </c>
      <c r="E393" s="16">
        <v>43208.40625</v>
      </c>
      <c r="G393" s="16">
        <v>43219.083333333336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3914761</v>
      </c>
      <c r="B394" s="10" t="s">
        <v>241</v>
      </c>
      <c r="C394" s="10" t="s">
        <v>224</v>
      </c>
      <c r="D394" s="16">
        <v>43207.386111111111</v>
      </c>
      <c r="E394" s="16">
        <v>43208.40625</v>
      </c>
      <c r="G394" s="16">
        <v>43219.083333333336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3914761</v>
      </c>
      <c r="B395" s="10" t="s">
        <v>241</v>
      </c>
      <c r="C395" s="10" t="s">
        <v>224</v>
      </c>
      <c r="D395" s="16">
        <v>43207.386111111111</v>
      </c>
      <c r="E395" s="16">
        <v>43208.40625</v>
      </c>
      <c r="G395" s="16">
        <v>43219.083333333336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140:AI140"/>
    <mergeCell ref="AH141:AI141"/>
    <mergeCell ref="AH144:AI144"/>
    <mergeCell ref="AH139:AI139"/>
    <mergeCell ref="AH71:AI71"/>
    <mergeCell ref="AH72:AI72"/>
    <mergeCell ref="AH73:AI73"/>
    <mergeCell ref="AH74:AI74"/>
    <mergeCell ref="AG138:AM138"/>
    <mergeCell ref="AJ105:AK105"/>
    <mergeCell ref="AH105:AI105"/>
    <mergeCell ref="AH106:AI106"/>
    <mergeCell ref="AH107:AI107"/>
    <mergeCell ref="AH108:AI108"/>
    <mergeCell ref="AL105:AM105"/>
    <mergeCell ref="AG104:AM104"/>
    <mergeCell ref="AH142:AI142"/>
    <mergeCell ref="AH143:AI143"/>
    <mergeCell ref="AJ108:AK108"/>
    <mergeCell ref="AJ107:AK107"/>
    <mergeCell ref="AL106:AM106"/>
    <mergeCell ref="AJ142:AK142"/>
    <mergeCell ref="AJ143:AK143"/>
    <mergeCell ref="AL107:AM107"/>
    <mergeCell ref="AJ144:AK144"/>
    <mergeCell ref="AL139:AM139"/>
    <mergeCell ref="AL140:AM140"/>
    <mergeCell ref="AL141:AM141"/>
    <mergeCell ref="AL142:AM142"/>
    <mergeCell ref="AL143:AM143"/>
    <mergeCell ref="AL144:AM144"/>
    <mergeCell ref="AJ139:AK139"/>
    <mergeCell ref="AJ140:AK140"/>
    <mergeCell ref="AJ141:AK141"/>
    <mergeCell ref="AL108:AM108"/>
    <mergeCell ref="AG2:AM2"/>
    <mergeCell ref="AL37:AM37"/>
    <mergeCell ref="AL38:AM38"/>
    <mergeCell ref="AL39:AM39"/>
    <mergeCell ref="AL40:AM40"/>
    <mergeCell ref="AL3:AM3"/>
    <mergeCell ref="AL4:AM4"/>
    <mergeCell ref="AL5:AM5"/>
    <mergeCell ref="AG36:AM36"/>
    <mergeCell ref="AJ3:AK3"/>
    <mergeCell ref="AJ4:AK4"/>
    <mergeCell ref="AJ5:AK5"/>
    <mergeCell ref="AJ37:AK37"/>
    <mergeCell ref="AJ40:AK40"/>
    <mergeCell ref="AH3:AI3"/>
    <mergeCell ref="AH4:AI4"/>
    <mergeCell ref="AH5:AI5"/>
    <mergeCell ref="AJ71:AK71"/>
    <mergeCell ref="AJ38:AK38"/>
    <mergeCell ref="AJ39:AK39"/>
    <mergeCell ref="AH37:AI37"/>
    <mergeCell ref="AJ106:AK106"/>
    <mergeCell ref="AJ72:AK72"/>
    <mergeCell ref="AJ73:AK73"/>
    <mergeCell ref="AJ74:AK74"/>
    <mergeCell ref="AG70:AM70"/>
    <mergeCell ref="AL71:AM71"/>
    <mergeCell ref="AL72:AM72"/>
    <mergeCell ref="AL73:AM73"/>
    <mergeCell ref="AL74:AM74"/>
    <mergeCell ref="AH38:AI38"/>
    <mergeCell ref="AH39:AI39"/>
    <mergeCell ref="AH40:AI40"/>
    <mergeCell ref="AQ29:AR29"/>
    <mergeCell ref="AS29:AT29"/>
    <mergeCell ref="AU29:AV29"/>
    <mergeCell ref="AQ30:AR30"/>
    <mergeCell ref="AS30:AT30"/>
    <mergeCell ref="AU30:AV30"/>
    <mergeCell ref="AQ2:AV2"/>
    <mergeCell ref="AQ27:AV27"/>
    <mergeCell ref="AQ28:AR28"/>
    <mergeCell ref="AS28:AT28"/>
    <mergeCell ref="AU28:AV28"/>
    <mergeCell ref="AQ33:AR33"/>
    <mergeCell ref="AS33:AT33"/>
    <mergeCell ref="AU33:AV33"/>
    <mergeCell ref="AQ34:AR34"/>
    <mergeCell ref="AS34:AT34"/>
    <mergeCell ref="AU34:AV34"/>
    <mergeCell ref="AQ31:AR31"/>
    <mergeCell ref="AS31:AT31"/>
    <mergeCell ref="AU31:AV31"/>
    <mergeCell ref="AQ32:AR32"/>
    <mergeCell ref="AS32:AT32"/>
    <mergeCell ref="AU32:AV32"/>
    <mergeCell ref="AQ37:AR37"/>
    <mergeCell ref="AS37:AT37"/>
    <mergeCell ref="AU37:AV37"/>
    <mergeCell ref="AQ38:AR38"/>
    <mergeCell ref="AS38:AT38"/>
    <mergeCell ref="AU38:AV38"/>
    <mergeCell ref="AQ35:AR35"/>
    <mergeCell ref="AS35:AT35"/>
    <mergeCell ref="AU35:AV35"/>
    <mergeCell ref="AQ36:AR36"/>
    <mergeCell ref="AS36:AT36"/>
    <mergeCell ref="AU36:AV36"/>
    <mergeCell ref="AQ41:AR41"/>
    <mergeCell ref="AS41:AT41"/>
    <mergeCell ref="AU41:AV41"/>
    <mergeCell ref="AQ42:AR42"/>
    <mergeCell ref="AS42:AT42"/>
    <mergeCell ref="AU42:AV42"/>
    <mergeCell ref="AQ39:AR39"/>
    <mergeCell ref="AS39:AT39"/>
    <mergeCell ref="AU39:AV39"/>
    <mergeCell ref="AQ40:AR40"/>
    <mergeCell ref="AS40:AT40"/>
    <mergeCell ref="AU40:AV40"/>
    <mergeCell ref="AQ45:AR45"/>
    <mergeCell ref="AS45:AT45"/>
    <mergeCell ref="AU45:AV45"/>
    <mergeCell ref="AQ46:AR46"/>
    <mergeCell ref="AS46:AT46"/>
    <mergeCell ref="AU46:AV46"/>
    <mergeCell ref="AQ43:AR43"/>
    <mergeCell ref="AS43:AT43"/>
    <mergeCell ref="AU43:AV43"/>
    <mergeCell ref="AQ44:AR44"/>
    <mergeCell ref="AS44:AT44"/>
    <mergeCell ref="AU44:AV44"/>
    <mergeCell ref="AQ49:AR49"/>
    <mergeCell ref="AS49:AT49"/>
    <mergeCell ref="AU49:AV49"/>
    <mergeCell ref="AQ47:AR47"/>
    <mergeCell ref="AS47:AT47"/>
    <mergeCell ref="AU47:AV47"/>
    <mergeCell ref="AQ48:AR48"/>
    <mergeCell ref="AS48:AT48"/>
    <mergeCell ref="AU48:AV48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V395"/>
  <sheetViews>
    <sheetView zoomScale="40" zoomScaleNormal="40" workbookViewId="0">
      <pane ySplit="1" topLeftCell="A331" activePane="bottomLeft" state="frozen"/>
      <selection pane="bottomLeft" activeCell="A2" sqref="A2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5">
      <c r="A2" s="1">
        <v>3925356</v>
      </c>
      <c r="B2" s="1" t="s">
        <v>16</v>
      </c>
      <c r="C2" s="1" t="s">
        <v>17</v>
      </c>
      <c r="D2" s="35">
        <v>43221.338194444441</v>
      </c>
      <c r="E2" s="35">
        <v>43222.416666666664</v>
      </c>
      <c r="F2" s="35">
        <v>43223.395833333336</v>
      </c>
      <c r="G2" s="35">
        <v>43230.684027777781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>
        <f>3.4*100</f>
        <v>340</v>
      </c>
      <c r="N2" s="1" t="s">
        <v>27</v>
      </c>
      <c r="O2" s="1">
        <v>0.1</v>
      </c>
      <c r="P2" s="1">
        <v>0.1</v>
      </c>
      <c r="AG2" s="70" t="s">
        <v>268</v>
      </c>
      <c r="AH2" s="70"/>
      <c r="AI2" s="70"/>
      <c r="AJ2" s="70"/>
      <c r="AK2" s="70"/>
      <c r="AL2" s="70"/>
      <c r="AM2" s="70"/>
      <c r="AP2" s="30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5">
      <c r="A3" s="1">
        <v>3925356</v>
      </c>
      <c r="B3" s="1" t="s">
        <v>16</v>
      </c>
      <c r="C3" s="1" t="s">
        <v>17</v>
      </c>
      <c r="D3" s="35">
        <v>43221.338194444441</v>
      </c>
      <c r="E3" s="35">
        <v>43222.416666666664</v>
      </c>
      <c r="F3" s="35">
        <v>43223.395833333336</v>
      </c>
      <c r="G3" s="35">
        <v>43230.684027777781</v>
      </c>
      <c r="H3" s="1" t="s">
        <v>18</v>
      </c>
      <c r="I3" s="1" t="s">
        <v>23</v>
      </c>
      <c r="J3" s="1" t="s">
        <v>20</v>
      </c>
      <c r="K3" s="1" t="s">
        <v>21</v>
      </c>
      <c r="L3" s="1" t="s">
        <v>22</v>
      </c>
      <c r="M3" s="1">
        <f>152.8*100</f>
        <v>15280.000000000002</v>
      </c>
      <c r="N3" s="1" t="s">
        <v>28</v>
      </c>
      <c r="O3" s="1">
        <v>0.1</v>
      </c>
      <c r="P3" s="1">
        <v>0.1</v>
      </c>
      <c r="AG3" s="26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30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5">
      <c r="A4" s="1">
        <v>3925355</v>
      </c>
      <c r="B4" s="1" t="s">
        <v>24</v>
      </c>
      <c r="C4" s="1" t="s">
        <v>17</v>
      </c>
      <c r="D4" s="35">
        <v>43221.333333333336</v>
      </c>
      <c r="E4" s="35">
        <v>43222.416666666664</v>
      </c>
      <c r="F4" s="35">
        <v>43223.413194444445</v>
      </c>
      <c r="G4" s="35">
        <v>43230.651388888888</v>
      </c>
      <c r="H4" s="1">
        <v>1623</v>
      </c>
      <c r="I4" s="1" t="s">
        <v>19</v>
      </c>
      <c r="J4" s="1" t="s">
        <v>20</v>
      </c>
      <c r="K4" s="1" t="s">
        <v>25</v>
      </c>
      <c r="L4" s="1" t="s">
        <v>22</v>
      </c>
      <c r="M4" s="1">
        <v>170</v>
      </c>
      <c r="N4" s="1" t="s">
        <v>27</v>
      </c>
      <c r="O4" s="1">
        <v>10</v>
      </c>
      <c r="P4" s="1">
        <v>10</v>
      </c>
      <c r="AG4" s="11" t="s">
        <v>19</v>
      </c>
      <c r="AH4" s="98">
        <f>IF(((M2)-(M4))/(M2)*100&lt;0,"NR",((M2)-(M4))/(M2)*100)</f>
        <v>50</v>
      </c>
      <c r="AI4" s="98"/>
      <c r="AJ4" s="98">
        <f>IF(((M4)-(M6))/(M2)*100&lt;0,"NR",((M4)-(M6))/(M2)*100)</f>
        <v>26.47058823529412</v>
      </c>
      <c r="AK4" s="98"/>
      <c r="AL4" s="98">
        <f>IF(((M2)-(M6))/(M2)*100&lt;0,"NR",((M2)-(M6))/(M2)*100)</f>
        <v>76.470588235294116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5">
      <c r="A5" s="1">
        <v>3925355</v>
      </c>
      <c r="B5" s="1" t="s">
        <v>24</v>
      </c>
      <c r="C5" s="1" t="s">
        <v>17</v>
      </c>
      <c r="D5" s="35">
        <v>43221.333333333336</v>
      </c>
      <c r="E5" s="35">
        <v>43222.416666666664</v>
      </c>
      <c r="F5" s="35">
        <v>43223.413194444445</v>
      </c>
      <c r="G5" s="35">
        <v>43230.651388888888</v>
      </c>
      <c r="H5" s="1">
        <v>1623</v>
      </c>
      <c r="I5" s="1" t="s">
        <v>23</v>
      </c>
      <c r="J5" s="1" t="s">
        <v>20</v>
      </c>
      <c r="K5" s="1" t="s">
        <v>25</v>
      </c>
      <c r="L5" s="1" t="s">
        <v>22</v>
      </c>
      <c r="M5" s="1">
        <v>70</v>
      </c>
      <c r="N5" s="1" t="s">
        <v>28</v>
      </c>
      <c r="O5" s="1">
        <v>10</v>
      </c>
      <c r="P5" s="1">
        <v>10</v>
      </c>
      <c r="AG5" s="17" t="s">
        <v>23</v>
      </c>
      <c r="AH5" s="98">
        <f>IF(((M3)-(M5))/(M3)*100&lt;0,"NR",((M3)-(M5))/(M3)*100)</f>
        <v>99.541884816753921</v>
      </c>
      <c r="AI5" s="98"/>
      <c r="AJ5" s="98">
        <f>IF(((M5)-(M7))/(M3)*100&lt;0,"NR",((M5)-(M7))/(M3)*100)</f>
        <v>0.26178010471204188</v>
      </c>
      <c r="AK5" s="98"/>
      <c r="AL5" s="98">
        <f>IF(((M3)-(M7))/(M3)*100&lt;0,"NR",((M3)-(M7))/(M3)*100)</f>
        <v>99.80366492146598</v>
      </c>
      <c r="AM5" s="98"/>
      <c r="AP5" s="3" t="s">
        <v>19</v>
      </c>
      <c r="AQ5" s="13">
        <f>IF(ISBLANK(M2)=TRUE,"NO DATA",M2)</f>
        <v>340</v>
      </c>
      <c r="AR5" s="13" t="s">
        <v>27</v>
      </c>
      <c r="AS5" s="13">
        <f>IF(ISBLANK(M4)=TRUE,"NO DATA",M4)</f>
        <v>170</v>
      </c>
      <c r="AT5" s="13" t="s">
        <v>27</v>
      </c>
      <c r="AU5" s="13">
        <f>IF(ISBLANK(M6)=TRUE,"NO DATA",M6)</f>
        <v>80</v>
      </c>
      <c r="AV5" s="13" t="s">
        <v>27</v>
      </c>
    </row>
    <row r="6" spans="1:48" ht="12.75" customHeight="1" x14ac:dyDescent="0.25">
      <c r="A6" s="1">
        <v>3925357</v>
      </c>
      <c r="B6" s="1" t="s">
        <v>29</v>
      </c>
      <c r="C6" s="1" t="s">
        <v>17</v>
      </c>
      <c r="D6" s="35">
        <v>43221.343055555553</v>
      </c>
      <c r="E6" s="35">
        <v>43222.416666666664</v>
      </c>
      <c r="F6" s="35">
        <v>43223.395833333336</v>
      </c>
      <c r="G6" s="35">
        <v>43230.661805555559</v>
      </c>
      <c r="H6" s="1">
        <v>1623</v>
      </c>
      <c r="I6" s="1" t="s">
        <v>19</v>
      </c>
      <c r="J6" s="1" t="s">
        <v>20</v>
      </c>
      <c r="K6" s="1" t="s">
        <v>25</v>
      </c>
      <c r="L6" s="1" t="s">
        <v>22</v>
      </c>
      <c r="M6" s="1">
        <v>80</v>
      </c>
      <c r="N6" s="1" t="s">
        <v>27</v>
      </c>
      <c r="O6" s="1">
        <v>10</v>
      </c>
      <c r="P6" s="1">
        <v>10</v>
      </c>
      <c r="AP6" s="3" t="s">
        <v>23</v>
      </c>
      <c r="AQ6" s="13">
        <f>IF(ISBLANK(M3)=TRUE,"NO DATA",M3)</f>
        <v>15280.000000000002</v>
      </c>
      <c r="AR6" s="13" t="s">
        <v>28</v>
      </c>
      <c r="AS6" s="13">
        <f>IF(ISBLANK(M5)=TRUE,"NO DATA",M5)</f>
        <v>70</v>
      </c>
      <c r="AT6" s="13" t="s">
        <v>28</v>
      </c>
      <c r="AU6" s="13">
        <f>IF(ISBLANK(M7)=TRUE,"NO DATA",M7)</f>
        <v>30</v>
      </c>
      <c r="AV6" s="13" t="s">
        <v>28</v>
      </c>
    </row>
    <row r="7" spans="1:48" ht="12.75" customHeight="1" x14ac:dyDescent="0.25">
      <c r="A7" s="1">
        <v>3925357</v>
      </c>
      <c r="B7" s="1" t="s">
        <v>29</v>
      </c>
      <c r="C7" s="1" t="s">
        <v>17</v>
      </c>
      <c r="D7" s="35">
        <v>43221.343055555553</v>
      </c>
      <c r="E7" s="35">
        <v>43222.416666666664</v>
      </c>
      <c r="F7" s="35">
        <v>43223.395833333336</v>
      </c>
      <c r="G7" s="35">
        <v>43230.661805555559</v>
      </c>
      <c r="H7" s="1">
        <v>1623</v>
      </c>
      <c r="I7" s="1" t="s">
        <v>23</v>
      </c>
      <c r="J7" s="1" t="s">
        <v>20</v>
      </c>
      <c r="K7" s="1" t="s">
        <v>25</v>
      </c>
      <c r="L7" s="1" t="s">
        <v>22</v>
      </c>
      <c r="M7" s="1">
        <v>30</v>
      </c>
      <c r="N7" s="1" t="s">
        <v>28</v>
      </c>
      <c r="O7" s="1">
        <v>10</v>
      </c>
      <c r="P7" s="1">
        <v>10</v>
      </c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3925349</v>
      </c>
      <c r="B8" s="10" t="s">
        <v>29</v>
      </c>
      <c r="C8" s="10" t="s">
        <v>17</v>
      </c>
      <c r="D8" s="16">
        <v>43221.343055555553</v>
      </c>
      <c r="E8" s="16">
        <v>43222.416666666664</v>
      </c>
      <c r="G8" s="16">
        <v>43228.841666666667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2100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5</v>
      </c>
      <c r="AR8" s="13" t="s">
        <v>33</v>
      </c>
      <c r="AS8" s="13">
        <f>IF(ISBLANK(M164)=TRUE,"NO DATA",M164)</f>
        <v>5</v>
      </c>
      <c r="AT8" s="13" t="s">
        <v>33</v>
      </c>
      <c r="AU8" s="13">
        <f>IF(ISBLANK(M67)=TRUE,"NO DATA",M67)</f>
        <v>150</v>
      </c>
      <c r="AV8" s="13" t="s">
        <v>33</v>
      </c>
    </row>
    <row r="9" spans="1:48" ht="12.75" customHeight="1" x14ac:dyDescent="0.2">
      <c r="A9" s="10">
        <v>3925349</v>
      </c>
      <c r="B9" s="10" t="s">
        <v>29</v>
      </c>
      <c r="C9" s="10" t="s">
        <v>17</v>
      </c>
      <c r="D9" s="16">
        <v>43221.343055555553</v>
      </c>
      <c r="E9" s="16">
        <v>43222.416666666664</v>
      </c>
      <c r="G9" s="16">
        <v>43228.841666666667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22</v>
      </c>
      <c r="M9" s="10">
        <v>160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44</v>
      </c>
      <c r="AR9" s="13" t="s">
        <v>33</v>
      </c>
      <c r="AS9" s="13">
        <f>IF(ISBLANK(M139)=TRUE,"NO DATA",M139)</f>
        <v>20</v>
      </c>
      <c r="AT9" s="13" t="s">
        <v>33</v>
      </c>
      <c r="AU9" s="13">
        <f>IF(ISBLANK(M42)=TRUE,"NO DATA",M42)</f>
        <v>60</v>
      </c>
      <c r="AV9" s="13" t="s">
        <v>33</v>
      </c>
    </row>
    <row r="10" spans="1:48" x14ac:dyDescent="0.2">
      <c r="A10" s="10">
        <v>3925349</v>
      </c>
      <c r="B10" s="10" t="s">
        <v>29</v>
      </c>
      <c r="C10" s="10" t="s">
        <v>17</v>
      </c>
      <c r="D10" s="16">
        <v>43221.343055555553</v>
      </c>
      <c r="E10" s="16">
        <v>43222.416666666664</v>
      </c>
      <c r="G10" s="16">
        <v>43228.841666666667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22</v>
      </c>
      <c r="M10" s="10">
        <v>26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2500</v>
      </c>
      <c r="AR10" s="13" t="s">
        <v>33</v>
      </c>
      <c r="AS10" s="13">
        <f>IF(ISBLANK(M189)=TRUE,"NO DATA",M189)</f>
        <v>5700</v>
      </c>
      <c r="AT10" s="13" t="s">
        <v>33</v>
      </c>
      <c r="AU10" s="13">
        <f>IF(ISBLANK(M92)=TRUE,"NO DATA",M92)</f>
        <v>2900</v>
      </c>
      <c r="AV10" s="13" t="s">
        <v>33</v>
      </c>
    </row>
    <row r="11" spans="1:48" x14ac:dyDescent="0.2">
      <c r="A11" s="10">
        <v>3925349</v>
      </c>
      <c r="B11" s="10" t="s">
        <v>29</v>
      </c>
      <c r="C11" s="10" t="s">
        <v>17</v>
      </c>
      <c r="D11" s="16">
        <v>43221.343055555553</v>
      </c>
      <c r="E11" s="16">
        <v>43222.416666666664</v>
      </c>
      <c r="G11" s="16">
        <v>43228.841666666667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140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3925349</v>
      </c>
      <c r="B12" s="10" t="s">
        <v>29</v>
      </c>
      <c r="C12" s="10" t="s">
        <v>17</v>
      </c>
      <c r="D12" s="16">
        <v>43221.343055555553</v>
      </c>
      <c r="E12" s="16">
        <v>43222.416666666664</v>
      </c>
      <c r="G12" s="16">
        <v>43228.841666666667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82</v>
      </c>
      <c r="AR12" s="13" t="s">
        <v>33</v>
      </c>
      <c r="AS12" s="13">
        <f>IF(ISBLANK(M199)=TRUE,"NO DATA",M199)</f>
        <v>130</v>
      </c>
      <c r="AT12" s="13" t="s">
        <v>33</v>
      </c>
      <c r="AU12" s="13">
        <f>IF(ISBLANK(M102)=TRUE,"NO DATA",M102)</f>
        <v>140</v>
      </c>
      <c r="AV12" s="13" t="s">
        <v>33</v>
      </c>
    </row>
    <row r="13" spans="1:48" x14ac:dyDescent="0.2">
      <c r="A13" s="10">
        <v>3925349</v>
      </c>
      <c r="B13" s="10" t="s">
        <v>29</v>
      </c>
      <c r="C13" s="10" t="s">
        <v>17</v>
      </c>
      <c r="D13" s="16">
        <v>43221.343055555553</v>
      </c>
      <c r="E13" s="16">
        <v>43222.416666666664</v>
      </c>
      <c r="G13" s="16">
        <v>43228.841666666667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620</v>
      </c>
      <c r="AR13" s="13" t="s">
        <v>33</v>
      </c>
      <c r="AS13" s="13">
        <f>IF(ISBLANK(M200)=TRUE,"NO DATA",M200)</f>
        <v>660</v>
      </c>
      <c r="AT13" s="13" t="s">
        <v>33</v>
      </c>
      <c r="AU13" s="13">
        <f>IF(ISBLANK(M103)=TRUE,"NO DATA",M103)</f>
        <v>510</v>
      </c>
      <c r="AV13" s="13" t="s">
        <v>33</v>
      </c>
    </row>
    <row r="14" spans="1:48" x14ac:dyDescent="0.2">
      <c r="A14" s="10">
        <v>3925349</v>
      </c>
      <c r="B14" s="10" t="s">
        <v>29</v>
      </c>
      <c r="C14" s="10" t="s">
        <v>17</v>
      </c>
      <c r="D14" s="16">
        <v>43221.343055555553</v>
      </c>
      <c r="E14" s="16">
        <v>43222.416666666664</v>
      </c>
      <c r="G14" s="16">
        <v>43228.841666666667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1100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180</v>
      </c>
      <c r="AR14" s="13" t="s">
        <v>33</v>
      </c>
      <c r="AS14" s="13">
        <f>IF(ISBLANK(M122)=TRUE,"NO DATA",M122)</f>
        <v>5</v>
      </c>
      <c r="AT14" s="13" t="s">
        <v>33</v>
      </c>
      <c r="AU14" s="13">
        <f>IF(ISBLANK(M25)=TRUE,"NO DATA",M25)</f>
        <v>190</v>
      </c>
      <c r="AV14" s="13" t="s">
        <v>33</v>
      </c>
    </row>
    <row r="15" spans="1:48" x14ac:dyDescent="0.2">
      <c r="A15" s="10">
        <v>3925349</v>
      </c>
      <c r="B15" s="10" t="s">
        <v>29</v>
      </c>
      <c r="C15" s="10" t="s">
        <v>17</v>
      </c>
      <c r="D15" s="16">
        <v>43221.343055555553</v>
      </c>
      <c r="E15" s="16">
        <v>43222.416666666664</v>
      </c>
      <c r="G15" s="16">
        <v>43228.841666666667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51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3925349</v>
      </c>
      <c r="B16" s="10" t="s">
        <v>29</v>
      </c>
      <c r="C16" s="10" t="s">
        <v>17</v>
      </c>
      <c r="D16" s="16">
        <v>43221.343055555553</v>
      </c>
      <c r="E16" s="16">
        <v>43222.416666666664</v>
      </c>
      <c r="G16" s="16">
        <v>43228.841666666667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560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3925349</v>
      </c>
      <c r="B17" s="10" t="s">
        <v>29</v>
      </c>
      <c r="C17" s="10" t="s">
        <v>17</v>
      </c>
      <c r="D17" s="16">
        <v>43221.343055555553</v>
      </c>
      <c r="E17" s="16">
        <v>43222.416666666664</v>
      </c>
      <c r="G17" s="16">
        <v>43228.841666666667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2000</v>
      </c>
      <c r="AR17" s="13" t="s">
        <v>33</v>
      </c>
      <c r="AS17" s="13">
        <f>IF(ISBLANK(M151)=TRUE,"NO DATA",M151)</f>
        <v>1800</v>
      </c>
      <c r="AT17" s="13" t="s">
        <v>33</v>
      </c>
      <c r="AU17" s="13">
        <f>IF(ISBLANK(M54)=TRUE,"NO DATA",M54)</f>
        <v>1800</v>
      </c>
      <c r="AV17" s="13" t="s">
        <v>33</v>
      </c>
    </row>
    <row r="18" spans="1:48" x14ac:dyDescent="0.2">
      <c r="A18" s="10">
        <v>3925349</v>
      </c>
      <c r="B18" s="10" t="s">
        <v>29</v>
      </c>
      <c r="C18" s="10" t="s">
        <v>17</v>
      </c>
      <c r="D18" s="16">
        <v>43221.343055555553</v>
      </c>
      <c r="E18" s="16">
        <v>43222.416666666664</v>
      </c>
      <c r="G18" s="16">
        <v>43228.841666666667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4400</v>
      </c>
      <c r="AR18" s="13" t="s">
        <v>33</v>
      </c>
      <c r="AS18" s="13">
        <f>IF(ISBLANK(M152)=TRUE,"NO DATA",M152)</f>
        <v>3500</v>
      </c>
      <c r="AT18" s="13" t="s">
        <v>33</v>
      </c>
      <c r="AU18" s="13">
        <f>IF(ISBLANK(M55)=TRUE,"NO DATA",M55)</f>
        <v>3700</v>
      </c>
      <c r="AV18" s="13" t="s">
        <v>33</v>
      </c>
    </row>
    <row r="19" spans="1:48" x14ac:dyDescent="0.2">
      <c r="A19" s="10">
        <v>3925349</v>
      </c>
      <c r="B19" s="10" t="s">
        <v>29</v>
      </c>
      <c r="C19" s="10" t="s">
        <v>17</v>
      </c>
      <c r="D19" s="16">
        <v>43221.343055555553</v>
      </c>
      <c r="E19" s="16">
        <v>43222.416666666664</v>
      </c>
      <c r="G19" s="16">
        <v>43228.841666666667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150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3925349</v>
      </c>
      <c r="B20" s="10" t="s">
        <v>29</v>
      </c>
      <c r="C20" s="10" t="s">
        <v>17</v>
      </c>
      <c r="D20" s="16">
        <v>43221.343055555553</v>
      </c>
      <c r="E20" s="16">
        <v>43222.416666666664</v>
      </c>
      <c r="G20" s="16">
        <v>43228.841666666667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120</v>
      </c>
      <c r="AR20" s="13" t="s">
        <v>33</v>
      </c>
      <c r="AS20" s="13">
        <f>IF(ISBLANK(M106)=TRUE,"NO DATA",M106)</f>
        <v>150</v>
      </c>
      <c r="AT20" s="13" t="s">
        <v>33</v>
      </c>
      <c r="AU20" s="13">
        <f>IF(ISBLANK(M9)=TRUE,"NO DATA",M9)</f>
        <v>160</v>
      </c>
      <c r="AV20" s="13" t="s">
        <v>33</v>
      </c>
    </row>
    <row r="21" spans="1:48" x14ac:dyDescent="0.2">
      <c r="A21" s="10">
        <v>3925349</v>
      </c>
      <c r="B21" s="10" t="s">
        <v>29</v>
      </c>
      <c r="C21" s="10" t="s">
        <v>17</v>
      </c>
      <c r="D21" s="16">
        <v>43221.343055555553</v>
      </c>
      <c r="E21" s="16">
        <v>43222.416666666664</v>
      </c>
      <c r="G21" s="16">
        <v>43228.841666666667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110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170</v>
      </c>
      <c r="AR21" s="13" t="s">
        <v>33</v>
      </c>
      <c r="AS21" s="13">
        <f>IF(ISBLANK(M116)=TRUE,"NO DATA",M116)</f>
        <v>170</v>
      </c>
      <c r="AT21" s="13" t="s">
        <v>33</v>
      </c>
      <c r="AU21" s="13">
        <f>IF(ISBLANK(M19)=TRUE,"NO DATA",M19)</f>
        <v>150</v>
      </c>
      <c r="AV21" s="13" t="s">
        <v>33</v>
      </c>
    </row>
    <row r="22" spans="1:48" x14ac:dyDescent="0.2">
      <c r="A22" s="10">
        <v>3925349</v>
      </c>
      <c r="B22" s="10" t="s">
        <v>29</v>
      </c>
      <c r="C22" s="10" t="s">
        <v>17</v>
      </c>
      <c r="D22" s="16">
        <v>43221.343055555553</v>
      </c>
      <c r="E22" s="16">
        <v>43222.416666666664</v>
      </c>
      <c r="G22" s="16">
        <v>43228.841666666667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580</v>
      </c>
      <c r="AR22" s="13" t="s">
        <v>33</v>
      </c>
      <c r="AS22" s="13">
        <f>IF(ISBLANK(M197)=TRUE,"NO DATA",M197)</f>
        <v>750</v>
      </c>
      <c r="AT22" s="13" t="s">
        <v>33</v>
      </c>
      <c r="AU22" s="13">
        <f>IF(ISBLANK(M100)=TRUE,"NO DATA",M100)</f>
        <v>610</v>
      </c>
      <c r="AV22" s="13" t="s">
        <v>33</v>
      </c>
    </row>
    <row r="23" spans="1:48" x14ac:dyDescent="0.2">
      <c r="A23" s="10">
        <v>3925349</v>
      </c>
      <c r="B23" s="10" t="s">
        <v>29</v>
      </c>
      <c r="C23" s="10" t="s">
        <v>17</v>
      </c>
      <c r="D23" s="16">
        <v>43221.343055555553</v>
      </c>
      <c r="E23" s="16">
        <v>43222.416666666664</v>
      </c>
      <c r="G23" s="16">
        <v>43228.841666666667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1500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5</v>
      </c>
      <c r="AR23" s="13" t="s">
        <v>33</v>
      </c>
      <c r="AS23" s="13">
        <f>IF(ISBLANK(M120)=TRUE,"NO DATA",M120)</f>
        <v>5800</v>
      </c>
      <c r="AT23" s="13" t="s">
        <v>33</v>
      </c>
      <c r="AU23" s="13">
        <f>IF(ISBLANK(M23)=TRUE,"NO DATA",M23)</f>
        <v>1500</v>
      </c>
      <c r="AV23" s="13" t="s">
        <v>33</v>
      </c>
    </row>
    <row r="24" spans="1:48" x14ac:dyDescent="0.2">
      <c r="A24" s="10">
        <v>3925349</v>
      </c>
      <c r="B24" s="10" t="s">
        <v>29</v>
      </c>
      <c r="C24" s="10" t="s">
        <v>17</v>
      </c>
      <c r="D24" s="16">
        <v>43221.343055555553</v>
      </c>
      <c r="E24" s="16">
        <v>43222.416666666664</v>
      </c>
      <c r="G24" s="16">
        <v>43228.841666666667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100</v>
      </c>
      <c r="AR24" s="13" t="s">
        <v>33</v>
      </c>
      <c r="AS24" s="13">
        <f>IF(ISBLANK(M150)=TRUE,"NO DATA",M150)</f>
        <v>10</v>
      </c>
      <c r="AT24" s="13" t="s">
        <v>33</v>
      </c>
      <c r="AU24" s="13">
        <f>IF(ISBLANK(M53)=TRUE,"NO DATA",M53)</f>
        <v>150</v>
      </c>
      <c r="AV24" s="13" t="s">
        <v>33</v>
      </c>
    </row>
    <row r="25" spans="1:48" x14ac:dyDescent="0.2">
      <c r="A25" s="10">
        <v>3925349</v>
      </c>
      <c r="B25" s="10" t="s">
        <v>29</v>
      </c>
      <c r="C25" s="10" t="s">
        <v>17</v>
      </c>
      <c r="D25" s="16">
        <v>43221.343055555553</v>
      </c>
      <c r="E25" s="16">
        <v>43222.416666666664</v>
      </c>
      <c r="G25" s="16">
        <v>43228.841666666667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190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3925349</v>
      </c>
      <c r="B26" s="10" t="s">
        <v>29</v>
      </c>
      <c r="C26" s="10" t="s">
        <v>17</v>
      </c>
      <c r="D26" s="16">
        <v>43221.343055555553</v>
      </c>
      <c r="E26" s="16">
        <v>43222.416666666664</v>
      </c>
      <c r="G26" s="16">
        <v>43228.841666666667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26</v>
      </c>
      <c r="M26" s="10">
        <v>5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3925349</v>
      </c>
      <c r="B27" s="10" t="s">
        <v>29</v>
      </c>
      <c r="C27" s="10" t="s">
        <v>17</v>
      </c>
      <c r="D27" s="16">
        <v>43221.343055555553</v>
      </c>
      <c r="E27" s="16">
        <v>43222.416666666664</v>
      </c>
      <c r="G27" s="16">
        <v>43228.841666666667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30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3925349</v>
      </c>
      <c r="B28" s="10" t="s">
        <v>29</v>
      </c>
      <c r="C28" s="10" t="s">
        <v>17</v>
      </c>
      <c r="D28" s="16">
        <v>43221.343055555553</v>
      </c>
      <c r="E28" s="16">
        <v>43222.416666666664</v>
      </c>
      <c r="G28" s="16">
        <v>43228.841666666667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30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3925349</v>
      </c>
      <c r="B29" s="10" t="s">
        <v>29</v>
      </c>
      <c r="C29" s="10" t="s">
        <v>17</v>
      </c>
      <c r="D29" s="16">
        <v>43221.343055555553</v>
      </c>
      <c r="E29" s="16">
        <v>43222.416666666664</v>
      </c>
      <c r="G29" s="16">
        <v>43228.841666666667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3925349</v>
      </c>
      <c r="B30" s="10" t="s">
        <v>29</v>
      </c>
      <c r="C30" s="10" t="s">
        <v>17</v>
      </c>
      <c r="D30" s="16">
        <v>43221.343055555553</v>
      </c>
      <c r="E30" s="16">
        <v>43222.416666666664</v>
      </c>
      <c r="G30" s="16">
        <v>43228.841666666667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>
        <f>IF(ISERR(AH4),"NO DATA",AH4)</f>
        <v>50</v>
      </c>
      <c r="AR30" s="82"/>
      <c r="AS30" s="81">
        <f t="shared" ref="AS30:AS31" si="0">IF(ISERR(AJ4),"NO DATA",AJ4)</f>
        <v>26.47058823529412</v>
      </c>
      <c r="AT30" s="82"/>
      <c r="AU30" s="81">
        <f t="shared" ref="AU30:AU31" si="1">IF(ISERR(AL4),"NO DATA",AL4)</f>
        <v>76.470588235294116</v>
      </c>
      <c r="AV30" s="82"/>
    </row>
    <row r="31" spans="1:48" x14ac:dyDescent="0.2">
      <c r="A31" s="10">
        <v>3925349</v>
      </c>
      <c r="B31" s="10" t="s">
        <v>29</v>
      </c>
      <c r="C31" s="10" t="s">
        <v>17</v>
      </c>
      <c r="D31" s="16">
        <v>43221.343055555553</v>
      </c>
      <c r="E31" s="16">
        <v>43222.416666666664</v>
      </c>
      <c r="G31" s="16">
        <v>43228.841666666667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>
        <f>IF(ISERR(AH5),"NO DATA",AH5)</f>
        <v>99.541884816753921</v>
      </c>
      <c r="AR31" s="82"/>
      <c r="AS31" s="81">
        <f t="shared" si="0"/>
        <v>0.26178010471204188</v>
      </c>
      <c r="AT31" s="82"/>
      <c r="AU31" s="81">
        <f t="shared" si="1"/>
        <v>99.80366492146598</v>
      </c>
      <c r="AV31" s="82"/>
    </row>
    <row r="32" spans="1:48" x14ac:dyDescent="0.2">
      <c r="A32" s="10">
        <v>3925349</v>
      </c>
      <c r="B32" s="10" t="s">
        <v>29</v>
      </c>
      <c r="C32" s="10" t="s">
        <v>17</v>
      </c>
      <c r="D32" s="16">
        <v>43221.343055555553</v>
      </c>
      <c r="E32" s="16">
        <v>43222.416666666664</v>
      </c>
      <c r="G32" s="16">
        <v>43228.841666666667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26</v>
      </c>
      <c r="M32" s="10">
        <v>10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3925349</v>
      </c>
      <c r="B33" s="10" t="s">
        <v>29</v>
      </c>
      <c r="C33" s="10" t="s">
        <v>17</v>
      </c>
      <c r="D33" s="16">
        <v>43221.343055555553</v>
      </c>
      <c r="E33" s="16">
        <v>43222.416666666664</v>
      </c>
      <c r="G33" s="16">
        <v>43228.841666666667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0</v>
      </c>
      <c r="AR33" s="82"/>
      <c r="AS33" s="81" t="str">
        <f t="shared" ref="AS33:AS35" si="2">IF(ISERR(AJ38),"NO DATA",AJ38)</f>
        <v>NR</v>
      </c>
      <c r="AT33" s="82"/>
      <c r="AU33" s="81" t="str">
        <f t="shared" ref="AU33:AU35" si="3">IF(ISERR(AL38),"NO DATA",AL38)</f>
        <v>NR</v>
      </c>
      <c r="AV33" s="82"/>
    </row>
    <row r="34" spans="1:48" x14ac:dyDescent="0.2">
      <c r="A34" s="10">
        <v>3925349</v>
      </c>
      <c r="B34" s="10" t="s">
        <v>29</v>
      </c>
      <c r="C34" s="10" t="s">
        <v>17</v>
      </c>
      <c r="D34" s="16">
        <v>43221.343055555553</v>
      </c>
      <c r="E34" s="16">
        <v>43222.416666666664</v>
      </c>
      <c r="G34" s="16">
        <v>43228.841666666667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22</v>
      </c>
      <c r="M34" s="10">
        <v>49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54.54545454545454</v>
      </c>
      <c r="AR34" s="82"/>
      <c r="AS34" s="81" t="str">
        <f t="shared" si="2"/>
        <v>NR</v>
      </c>
      <c r="AT34" s="82"/>
      <c r="AU34" s="81" t="str">
        <f t="shared" si="3"/>
        <v>NR</v>
      </c>
      <c r="AV34" s="82"/>
    </row>
    <row r="35" spans="1:48" x14ac:dyDescent="0.2">
      <c r="A35" s="10">
        <v>3925349</v>
      </c>
      <c r="B35" s="10" t="s">
        <v>29</v>
      </c>
      <c r="C35" s="10" t="s">
        <v>17</v>
      </c>
      <c r="D35" s="16">
        <v>43221.343055555553</v>
      </c>
      <c r="E35" s="16">
        <v>43222.416666666664</v>
      </c>
      <c r="G35" s="16">
        <v>43228.841666666667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1300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112.00000000000001</v>
      </c>
      <c r="AT35" s="82"/>
      <c r="AU35" s="81" t="str">
        <f t="shared" si="3"/>
        <v>NR</v>
      </c>
      <c r="AV35" s="82"/>
    </row>
    <row r="36" spans="1:48" x14ac:dyDescent="0.2">
      <c r="A36" s="10">
        <v>3925349</v>
      </c>
      <c r="B36" s="10" t="s">
        <v>29</v>
      </c>
      <c r="C36" s="10" t="s">
        <v>17</v>
      </c>
      <c r="D36" s="16">
        <v>43221.343055555553</v>
      </c>
      <c r="E36" s="16">
        <v>43222.416666666664</v>
      </c>
      <c r="G36" s="16">
        <v>43228.841666666667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16</v>
      </c>
      <c r="N36" s="10" t="s">
        <v>33</v>
      </c>
      <c r="O36" s="10">
        <v>5</v>
      </c>
      <c r="P36" s="10">
        <v>1</v>
      </c>
      <c r="AG36" s="70" t="s">
        <v>269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3925349</v>
      </c>
      <c r="B37" s="10" t="s">
        <v>29</v>
      </c>
      <c r="C37" s="10" t="s">
        <v>17</v>
      </c>
      <c r="D37" s="16">
        <v>43221.343055555553</v>
      </c>
      <c r="E37" s="16">
        <v>43222.416666666664</v>
      </c>
      <c r="G37" s="16">
        <v>43228.841666666667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22</v>
      </c>
      <c r="M37" s="10">
        <v>5.6</v>
      </c>
      <c r="N37" s="10" t="s">
        <v>33</v>
      </c>
      <c r="O37" s="10">
        <v>5</v>
      </c>
      <c r="P37" s="10">
        <v>1</v>
      </c>
      <c r="AG37" s="26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 t="str">
        <f>IF(ISERR(AH72),"NO DATA",AH72)</f>
        <v>NR</v>
      </c>
      <c r="AR37" s="82"/>
      <c r="AS37" s="81" t="str">
        <f t="shared" ref="AS37:AS39" si="5">IF(ISERR(AJ72),"NO DATA",AJ72)</f>
        <v>NR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3925349</v>
      </c>
      <c r="B38" s="10" t="s">
        <v>29</v>
      </c>
      <c r="C38" s="10" t="s">
        <v>17</v>
      </c>
      <c r="D38" s="16">
        <v>43221.343055555553</v>
      </c>
      <c r="E38" s="16">
        <v>43222.416666666664</v>
      </c>
      <c r="G38" s="16">
        <v>43228.841666666667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0</v>
      </c>
      <c r="AI38" s="93"/>
      <c r="AJ38" s="93" t="str">
        <f>IF((M164-M67)/M261*100&lt;0,"NR",(M164-M67)/M261*100)</f>
        <v>NR</v>
      </c>
      <c r="AK38" s="93"/>
      <c r="AL38" s="93" t="str">
        <f>IF((M261-M67)/M261*100&lt;0,"NR",(M261-M67)/M261*100)</f>
        <v>NR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>
        <f t="shared" si="5"/>
        <v>24.193548387096776</v>
      </c>
      <c r="AT38" s="82"/>
      <c r="AU38" s="81">
        <f t="shared" si="6"/>
        <v>17.741935483870968</v>
      </c>
      <c r="AV38" s="82"/>
    </row>
    <row r="39" spans="1:48" x14ac:dyDescent="0.2">
      <c r="A39" s="10">
        <v>3925349</v>
      </c>
      <c r="B39" s="10" t="s">
        <v>29</v>
      </c>
      <c r="C39" s="10" t="s">
        <v>17</v>
      </c>
      <c r="D39" s="16">
        <v>43221.343055555553</v>
      </c>
      <c r="E39" s="16">
        <v>43222.416666666664</v>
      </c>
      <c r="G39" s="16">
        <v>43228.841666666667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54.54545454545454</v>
      </c>
      <c r="AI39" s="93"/>
      <c r="AJ39" s="93" t="str">
        <f>IF((M139-M42)/M236*100&lt;0,"NR",(M139-M42)/M236*100)</f>
        <v>NR</v>
      </c>
      <c r="AK39" s="93"/>
      <c r="AL39" s="93" t="str">
        <f>IF((M236-M42)/M236*100&lt;0,"NR",(M236-M42)/M236*100)</f>
        <v>NR</v>
      </c>
      <c r="AM39" s="93"/>
      <c r="AP39" s="3" t="s">
        <v>65</v>
      </c>
      <c r="AQ39" s="81">
        <f t="shared" si="7"/>
        <v>97.222222222222214</v>
      </c>
      <c r="AR39" s="82"/>
      <c r="AS39" s="81" t="str">
        <f t="shared" si="5"/>
        <v>NR</v>
      </c>
      <c r="AT39" s="82"/>
      <c r="AU39" s="81" t="str">
        <f t="shared" si="6"/>
        <v>NR</v>
      </c>
      <c r="AV39" s="82"/>
    </row>
    <row r="40" spans="1:48" x14ac:dyDescent="0.2">
      <c r="A40" s="10">
        <v>3925349</v>
      </c>
      <c r="B40" s="10" t="s">
        <v>29</v>
      </c>
      <c r="C40" s="10" t="s">
        <v>17</v>
      </c>
      <c r="D40" s="16">
        <v>43221.343055555553</v>
      </c>
      <c r="E40" s="16">
        <v>43222.416666666664</v>
      </c>
      <c r="G40" s="16">
        <v>43228.841666666667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112.00000000000001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3925349</v>
      </c>
      <c r="B41" s="10" t="s">
        <v>29</v>
      </c>
      <c r="C41" s="10" t="s">
        <v>17</v>
      </c>
      <c r="D41" s="16">
        <v>43221.343055555553</v>
      </c>
      <c r="E41" s="16">
        <v>43222.416666666664</v>
      </c>
      <c r="G41" s="16">
        <v>43228.841666666667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430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82.142857142857139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82.142857142857139</v>
      </c>
      <c r="AV41" s="82"/>
    </row>
    <row r="42" spans="1:48" x14ac:dyDescent="0.2">
      <c r="A42" s="10">
        <v>3925349</v>
      </c>
      <c r="B42" s="10" t="s">
        <v>29</v>
      </c>
      <c r="C42" s="10" t="s">
        <v>17</v>
      </c>
      <c r="D42" s="16">
        <v>43221.343055555553</v>
      </c>
      <c r="E42" s="16">
        <v>43222.416666666664</v>
      </c>
      <c r="G42" s="16">
        <v>43228.841666666667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60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10</v>
      </c>
      <c r="AR42" s="82"/>
      <c r="AS42" s="81">
        <f t="shared" si="8"/>
        <v>0</v>
      </c>
      <c r="AT42" s="82"/>
      <c r="AU42" s="81">
        <f t="shared" si="9"/>
        <v>10</v>
      </c>
      <c r="AV42" s="82"/>
    </row>
    <row r="43" spans="1:48" x14ac:dyDescent="0.2">
      <c r="A43" s="10">
        <v>3925349</v>
      </c>
      <c r="B43" s="10" t="s">
        <v>29</v>
      </c>
      <c r="C43" s="10" t="s">
        <v>17</v>
      </c>
      <c r="D43" s="16">
        <v>43221.343055555553</v>
      </c>
      <c r="E43" s="16">
        <v>43222.416666666664</v>
      </c>
      <c r="G43" s="16">
        <v>43228.841666666667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420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20.454545454545457</v>
      </c>
      <c r="AR43" s="82"/>
      <c r="AS43" s="81" t="str">
        <f t="shared" si="8"/>
        <v>NR</v>
      </c>
      <c r="AT43" s="82"/>
      <c r="AU43" s="81">
        <f t="shared" si="9"/>
        <v>15.909090909090908</v>
      </c>
      <c r="AV43" s="82"/>
    </row>
    <row r="44" spans="1:48" x14ac:dyDescent="0.2">
      <c r="A44" s="10">
        <v>3925349</v>
      </c>
      <c r="B44" s="10" t="s">
        <v>29</v>
      </c>
      <c r="C44" s="10" t="s">
        <v>17</v>
      </c>
      <c r="D44" s="16">
        <v>43221.343055555553</v>
      </c>
      <c r="E44" s="16">
        <v>43222.416666666664</v>
      </c>
      <c r="G44" s="16">
        <v>43228.841666666667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3925349</v>
      </c>
      <c r="B45" s="10" t="s">
        <v>29</v>
      </c>
      <c r="C45" s="10" t="s">
        <v>17</v>
      </c>
      <c r="D45" s="16">
        <v>43221.343055555553</v>
      </c>
      <c r="E45" s="16">
        <v>43222.416666666664</v>
      </c>
      <c r="G45" s="16">
        <v>43228.841666666667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66</v>
      </c>
      <c r="N45" s="10" t="s">
        <v>33</v>
      </c>
      <c r="O45" s="10">
        <v>5</v>
      </c>
      <c r="P45" s="10">
        <v>1</v>
      </c>
      <c r="AP45" s="3" t="s">
        <v>34</v>
      </c>
      <c r="AQ45" s="81" t="str">
        <f>IF(ISERR(AH140),"NO DATA",AH140)</f>
        <v>NR</v>
      </c>
      <c r="AR45" s="82"/>
      <c r="AS45" s="81" t="str">
        <f t="shared" ref="AS45:AS49" si="11">IF(ISERR(AJ140),"NO DATA",AJ140)</f>
        <v>NR</v>
      </c>
      <c r="AT45" s="82"/>
      <c r="AU45" s="81" t="str">
        <f t="shared" ref="AU45:AU49" si="12">IF(ISERR(AL140),"NO DATA",AL140)</f>
        <v>NR</v>
      </c>
      <c r="AV45" s="82"/>
    </row>
    <row r="46" spans="1:48" x14ac:dyDescent="0.2">
      <c r="A46" s="10">
        <v>3925349</v>
      </c>
      <c r="B46" s="10" t="s">
        <v>29</v>
      </c>
      <c r="C46" s="10" t="s">
        <v>17</v>
      </c>
      <c r="D46" s="16">
        <v>43221.343055555553</v>
      </c>
      <c r="E46" s="16">
        <v>43222.416666666664</v>
      </c>
      <c r="G46" s="16">
        <v>43228.841666666667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26</v>
      </c>
      <c r="M46" s="10">
        <v>10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0</v>
      </c>
      <c r="AR46" s="82"/>
      <c r="AS46" s="81">
        <f t="shared" si="11"/>
        <v>11.76470588235294</v>
      </c>
      <c r="AT46" s="82"/>
      <c r="AU46" s="81">
        <f t="shared" si="12"/>
        <v>11.76470588235294</v>
      </c>
      <c r="AV46" s="82"/>
    </row>
    <row r="47" spans="1:48" x14ac:dyDescent="0.2">
      <c r="A47" s="10">
        <v>3925349</v>
      </c>
      <c r="B47" s="10" t="s">
        <v>29</v>
      </c>
      <c r="C47" s="10" t="s">
        <v>17</v>
      </c>
      <c r="D47" s="16">
        <v>43221.343055555553</v>
      </c>
      <c r="E47" s="16">
        <v>43222.416666666664</v>
      </c>
      <c r="G47" s="16">
        <v>43228.841666666667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24.137931034482758</v>
      </c>
      <c r="AT47" s="82"/>
      <c r="AU47" s="81" t="str">
        <f t="shared" si="12"/>
        <v>NR</v>
      </c>
      <c r="AV47" s="82"/>
    </row>
    <row r="48" spans="1:48" x14ac:dyDescent="0.2">
      <c r="A48" s="10">
        <v>3925349</v>
      </c>
      <c r="B48" s="10" t="s">
        <v>29</v>
      </c>
      <c r="C48" s="10" t="s">
        <v>17</v>
      </c>
      <c r="D48" s="16">
        <v>43221.343055555553</v>
      </c>
      <c r="E48" s="16">
        <v>43222.416666666664</v>
      </c>
      <c r="G48" s="16">
        <v>43228.841666666667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 t="str">
        <f t="shared" si="13"/>
        <v>NR</v>
      </c>
      <c r="AR48" s="82"/>
      <c r="AS48" s="81">
        <f t="shared" si="11"/>
        <v>86000</v>
      </c>
      <c r="AT48" s="82"/>
      <c r="AU48" s="81" t="str">
        <f t="shared" si="12"/>
        <v>NR</v>
      </c>
      <c r="AV48" s="82"/>
    </row>
    <row r="49" spans="1:48" x14ac:dyDescent="0.2">
      <c r="A49" s="10">
        <v>3925349</v>
      </c>
      <c r="B49" s="10" t="s">
        <v>29</v>
      </c>
      <c r="C49" s="10" t="s">
        <v>17</v>
      </c>
      <c r="D49" s="16">
        <v>43221.343055555553</v>
      </c>
      <c r="E49" s="16">
        <v>43222.416666666664</v>
      </c>
      <c r="G49" s="16">
        <v>43228.841666666667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26</v>
      </c>
      <c r="M49" s="10">
        <v>5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90</v>
      </c>
      <c r="AR49" s="82"/>
      <c r="AS49" s="81" t="str">
        <f t="shared" si="11"/>
        <v>NR</v>
      </c>
      <c r="AT49" s="82"/>
      <c r="AU49" s="81" t="str">
        <f t="shared" si="12"/>
        <v>NR</v>
      </c>
      <c r="AV49" s="82"/>
    </row>
    <row r="50" spans="1:48" x14ac:dyDescent="0.2">
      <c r="A50" s="10">
        <v>3925349</v>
      </c>
      <c r="B50" s="10" t="s">
        <v>29</v>
      </c>
      <c r="C50" s="10" t="s">
        <v>17</v>
      </c>
      <c r="D50" s="16">
        <v>43221.343055555553</v>
      </c>
      <c r="E50" s="16">
        <v>43222.416666666664</v>
      </c>
      <c r="G50" s="16">
        <v>43228.841666666667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3925349</v>
      </c>
      <c r="B51" s="10" t="s">
        <v>29</v>
      </c>
      <c r="C51" s="10" t="s">
        <v>17</v>
      </c>
      <c r="D51" s="16">
        <v>43221.343055555553</v>
      </c>
      <c r="E51" s="16">
        <v>43222.416666666664</v>
      </c>
      <c r="G51" s="16">
        <v>43228.841666666667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3925349</v>
      </c>
      <c r="B52" s="10" t="s">
        <v>29</v>
      </c>
      <c r="C52" s="10" t="s">
        <v>17</v>
      </c>
      <c r="D52" s="16">
        <v>43221.343055555553</v>
      </c>
      <c r="E52" s="16">
        <v>43222.416666666664</v>
      </c>
      <c r="G52" s="16">
        <v>43228.841666666667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3925349</v>
      </c>
      <c r="B53" s="10" t="s">
        <v>29</v>
      </c>
      <c r="C53" s="10" t="s">
        <v>17</v>
      </c>
      <c r="D53" s="16">
        <v>43221.343055555553</v>
      </c>
      <c r="E53" s="16">
        <v>43222.416666666664</v>
      </c>
      <c r="G53" s="16">
        <v>43228.841666666667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150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3925349</v>
      </c>
      <c r="B54" s="10" t="s">
        <v>29</v>
      </c>
      <c r="C54" s="10" t="s">
        <v>17</v>
      </c>
      <c r="D54" s="16">
        <v>43221.343055555553</v>
      </c>
      <c r="E54" s="16">
        <v>43222.416666666664</v>
      </c>
      <c r="G54" s="16">
        <v>43228.841666666667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1800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3925349</v>
      </c>
      <c r="B55" s="10" t="s">
        <v>29</v>
      </c>
      <c r="C55" s="10" t="s">
        <v>17</v>
      </c>
      <c r="D55" s="16">
        <v>43221.343055555553</v>
      </c>
      <c r="E55" s="16">
        <v>43222.416666666664</v>
      </c>
      <c r="G55" s="16">
        <v>43228.841666666667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3700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3925349</v>
      </c>
      <c r="B56" s="10" t="s">
        <v>29</v>
      </c>
      <c r="C56" s="10" t="s">
        <v>17</v>
      </c>
      <c r="D56" s="16">
        <v>43221.343055555553</v>
      </c>
      <c r="E56" s="16">
        <v>43222.416666666664</v>
      </c>
      <c r="G56" s="16">
        <v>43228.841666666667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26</v>
      </c>
      <c r="M56" s="10">
        <v>10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3925349</v>
      </c>
      <c r="B57" s="10" t="s">
        <v>29</v>
      </c>
      <c r="C57" s="10" t="s">
        <v>17</v>
      </c>
      <c r="D57" s="16">
        <v>43221.343055555553</v>
      </c>
      <c r="E57" s="16">
        <v>43222.416666666664</v>
      </c>
      <c r="G57" s="16">
        <v>43228.841666666667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3925349</v>
      </c>
      <c r="B58" s="10" t="s">
        <v>29</v>
      </c>
      <c r="C58" s="10" t="s">
        <v>17</v>
      </c>
      <c r="D58" s="16">
        <v>43221.343055555553</v>
      </c>
      <c r="E58" s="16">
        <v>43222.416666666664</v>
      </c>
      <c r="G58" s="16">
        <v>43228.841666666667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3925349</v>
      </c>
      <c r="B59" s="10" t="s">
        <v>29</v>
      </c>
      <c r="C59" s="10" t="s">
        <v>17</v>
      </c>
      <c r="D59" s="16">
        <v>43221.343055555553</v>
      </c>
      <c r="E59" s="16">
        <v>43222.416666666664</v>
      </c>
      <c r="G59" s="16">
        <v>43228.841666666667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3925349</v>
      </c>
      <c r="B60" s="10" t="s">
        <v>29</v>
      </c>
      <c r="C60" s="10" t="s">
        <v>17</v>
      </c>
      <c r="D60" s="16">
        <v>43221.343055555553</v>
      </c>
      <c r="E60" s="16">
        <v>43222.416666666664</v>
      </c>
      <c r="G60" s="16">
        <v>43228.841666666667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18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3925349</v>
      </c>
      <c r="B61" s="10" t="s">
        <v>29</v>
      </c>
      <c r="C61" s="10" t="s">
        <v>17</v>
      </c>
      <c r="D61" s="16">
        <v>43221.343055555553</v>
      </c>
      <c r="E61" s="16">
        <v>43222.416666666664</v>
      </c>
      <c r="G61" s="16">
        <v>43228.841666666667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27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3925349</v>
      </c>
      <c r="B62" s="10" t="s">
        <v>29</v>
      </c>
      <c r="C62" s="10" t="s">
        <v>17</v>
      </c>
      <c r="D62" s="16">
        <v>43221.343055555553</v>
      </c>
      <c r="E62" s="16">
        <v>43222.416666666664</v>
      </c>
      <c r="G62" s="16">
        <v>43228.841666666667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1100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3925349</v>
      </c>
      <c r="B63" s="10" t="s">
        <v>29</v>
      </c>
      <c r="C63" s="10" t="s">
        <v>17</v>
      </c>
      <c r="D63" s="16">
        <v>43221.343055555553</v>
      </c>
      <c r="E63" s="16">
        <v>43222.416666666664</v>
      </c>
      <c r="G63" s="16">
        <v>43228.841666666667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3925349</v>
      </c>
      <c r="B64" s="10" t="s">
        <v>29</v>
      </c>
      <c r="C64" s="10" t="s">
        <v>17</v>
      </c>
      <c r="D64" s="16">
        <v>43221.343055555553</v>
      </c>
      <c r="E64" s="16">
        <v>43222.416666666664</v>
      </c>
      <c r="G64" s="16">
        <v>43228.841666666667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3925349</v>
      </c>
      <c r="B65" s="10" t="s">
        <v>29</v>
      </c>
      <c r="C65" s="10" t="s">
        <v>17</v>
      </c>
      <c r="D65" s="16">
        <v>43221.343055555553</v>
      </c>
      <c r="E65" s="16">
        <v>43222.416666666664</v>
      </c>
      <c r="G65" s="16">
        <v>43228.841666666667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4800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3925349</v>
      </c>
      <c r="B66" s="10" t="s">
        <v>29</v>
      </c>
      <c r="C66" s="10" t="s">
        <v>17</v>
      </c>
      <c r="D66" s="16">
        <v>43221.343055555553</v>
      </c>
      <c r="E66" s="16">
        <v>43222.416666666664</v>
      </c>
      <c r="G66" s="16">
        <v>43228.841666666667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22</v>
      </c>
      <c r="M66" s="10">
        <v>460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3925349</v>
      </c>
      <c r="B67" s="10" t="s">
        <v>29</v>
      </c>
      <c r="C67" s="10" t="s">
        <v>17</v>
      </c>
      <c r="D67" s="16">
        <v>43221.343055555553</v>
      </c>
      <c r="E67" s="16">
        <v>43222.416666666664</v>
      </c>
      <c r="G67" s="16">
        <v>43228.841666666667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150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3925349</v>
      </c>
      <c r="B68" s="10" t="s">
        <v>29</v>
      </c>
      <c r="C68" s="10" t="s">
        <v>17</v>
      </c>
      <c r="D68" s="16">
        <v>43221.343055555553</v>
      </c>
      <c r="E68" s="16">
        <v>43222.416666666664</v>
      </c>
      <c r="G68" s="16">
        <v>43228.841666666667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3925349</v>
      </c>
      <c r="B69" s="10" t="s">
        <v>29</v>
      </c>
      <c r="C69" s="10" t="s">
        <v>17</v>
      </c>
      <c r="D69" s="16">
        <v>43221.343055555553</v>
      </c>
      <c r="E69" s="16">
        <v>43222.416666666664</v>
      </c>
      <c r="G69" s="16">
        <v>43228.841666666667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3925349</v>
      </c>
      <c r="B70" s="10" t="s">
        <v>29</v>
      </c>
      <c r="C70" s="10" t="s">
        <v>17</v>
      </c>
      <c r="D70" s="16">
        <v>43221.343055555553</v>
      </c>
      <c r="E70" s="16">
        <v>43222.416666666664</v>
      </c>
      <c r="G70" s="16">
        <v>43228.841666666667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270</v>
      </c>
      <c r="AH70" s="70"/>
      <c r="AI70" s="70"/>
      <c r="AJ70" s="70"/>
      <c r="AK70" s="70"/>
      <c r="AL70" s="70"/>
      <c r="AM70" s="70"/>
    </row>
    <row r="71" spans="1:39" x14ac:dyDescent="0.2">
      <c r="A71" s="10">
        <v>3925349</v>
      </c>
      <c r="B71" s="10" t="s">
        <v>29</v>
      </c>
      <c r="C71" s="10" t="s">
        <v>17</v>
      </c>
      <c r="D71" s="16">
        <v>43221.343055555553</v>
      </c>
      <c r="E71" s="16">
        <v>43222.416666666664</v>
      </c>
      <c r="G71" s="16">
        <v>43228.841666666667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750</v>
      </c>
      <c r="N71" s="10" t="s">
        <v>33</v>
      </c>
      <c r="O71" s="10">
        <v>10</v>
      </c>
      <c r="P71" s="10">
        <v>1</v>
      </c>
      <c r="AG71" s="26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3925349</v>
      </c>
      <c r="B72" s="10" t="s">
        <v>29</v>
      </c>
      <c r="C72" s="10" t="s">
        <v>17</v>
      </c>
      <c r="D72" s="16">
        <v>43221.343055555553</v>
      </c>
      <c r="E72" s="16">
        <v>43222.416666666664</v>
      </c>
      <c r="G72" s="16">
        <v>43228.841666666667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29</v>
      </c>
      <c r="N72" s="10" t="s">
        <v>33</v>
      </c>
      <c r="O72" s="10">
        <v>20</v>
      </c>
      <c r="P72" s="10">
        <v>1</v>
      </c>
      <c r="AG72" s="11" t="s">
        <v>217</v>
      </c>
      <c r="AH72" s="93" t="str">
        <f>IF((M296-M199)/M296*100&lt;0,"NR",(M296-M199)/M296*100)</f>
        <v>NR</v>
      </c>
      <c r="AI72" s="93"/>
      <c r="AJ72" s="93" t="str">
        <f>IF((M199-M102)/M296*100&lt;0,"NR",(M199-M102)/M296*100)</f>
        <v>NR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3925349</v>
      </c>
      <c r="B73" s="10" t="s">
        <v>29</v>
      </c>
      <c r="C73" s="10" t="s">
        <v>17</v>
      </c>
      <c r="D73" s="16">
        <v>43221.343055555553</v>
      </c>
      <c r="E73" s="16">
        <v>43222.416666666664</v>
      </c>
      <c r="G73" s="16">
        <v>43228.841666666667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26</v>
      </c>
      <c r="M73" s="10">
        <v>100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>
        <f>IF((M200-M103)/M297*100&lt;0,"NR",(M200-M103)/M297*100)</f>
        <v>24.193548387096776</v>
      </c>
      <c r="AK73" s="93"/>
      <c r="AL73" s="93">
        <f>IF((M297-M103)/M297*100&lt;0,"NR",(M297-M103)/M297*100)</f>
        <v>17.741935483870968</v>
      </c>
      <c r="AM73" s="93"/>
    </row>
    <row r="74" spans="1:39" x14ac:dyDescent="0.2">
      <c r="A74" s="10">
        <v>3925349</v>
      </c>
      <c r="B74" s="10" t="s">
        <v>29</v>
      </c>
      <c r="C74" s="10" t="s">
        <v>17</v>
      </c>
      <c r="D74" s="16">
        <v>43221.343055555553</v>
      </c>
      <c r="E74" s="16">
        <v>43222.416666666664</v>
      </c>
      <c r="G74" s="16">
        <v>43228.841666666667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97.222222222222214</v>
      </c>
      <c r="AI74" s="93"/>
      <c r="AJ74" s="93" t="str">
        <f>IF((M122-M25)/M219*100&lt;0,"NR",(M122-M25)/M219*100)</f>
        <v>NR</v>
      </c>
      <c r="AK74" s="93"/>
      <c r="AL74" s="93" t="str">
        <f>IF((M219-M25)/M219*100&lt;0,"NR",(M219-M25)/M219*100)</f>
        <v>NR</v>
      </c>
      <c r="AM74" s="93"/>
    </row>
    <row r="75" spans="1:39" x14ac:dyDescent="0.2">
      <c r="A75" s="10">
        <v>3925349</v>
      </c>
      <c r="B75" s="10" t="s">
        <v>29</v>
      </c>
      <c r="C75" s="10" t="s">
        <v>17</v>
      </c>
      <c r="D75" s="16">
        <v>43221.343055555553</v>
      </c>
      <c r="E75" s="16">
        <v>43222.416666666664</v>
      </c>
      <c r="G75" s="16">
        <v>43228.841666666667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22</v>
      </c>
      <c r="M75" s="10">
        <v>2400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3925349</v>
      </c>
      <c r="B76" s="10" t="s">
        <v>29</v>
      </c>
      <c r="C76" s="10" t="s">
        <v>17</v>
      </c>
      <c r="D76" s="16">
        <v>43221.343055555553</v>
      </c>
      <c r="E76" s="16">
        <v>43222.416666666664</v>
      </c>
      <c r="G76" s="16">
        <v>43228.841666666667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3925349</v>
      </c>
      <c r="B77" s="10" t="s">
        <v>29</v>
      </c>
      <c r="C77" s="10" t="s">
        <v>17</v>
      </c>
      <c r="D77" s="16">
        <v>43221.343055555553</v>
      </c>
      <c r="E77" s="16">
        <v>43222.416666666664</v>
      </c>
      <c r="G77" s="16">
        <v>43228.841666666667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22</v>
      </c>
      <c r="M77" s="10">
        <v>25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3925349</v>
      </c>
      <c r="B78" s="10" t="s">
        <v>29</v>
      </c>
      <c r="C78" s="10" t="s">
        <v>17</v>
      </c>
      <c r="D78" s="16">
        <v>43221.343055555553</v>
      </c>
      <c r="E78" s="16">
        <v>43222.416666666664</v>
      </c>
      <c r="G78" s="16">
        <v>43228.841666666667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220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3925349</v>
      </c>
      <c r="B79" s="10" t="s">
        <v>29</v>
      </c>
      <c r="C79" s="10" t="s">
        <v>17</v>
      </c>
      <c r="D79" s="16">
        <v>43221.343055555553</v>
      </c>
      <c r="E79" s="16">
        <v>43222.416666666664</v>
      </c>
      <c r="G79" s="16">
        <v>43228.841666666667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22</v>
      </c>
      <c r="M79" s="10">
        <v>18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3925349</v>
      </c>
      <c r="B80" s="10" t="s">
        <v>29</v>
      </c>
      <c r="C80" s="10" t="s">
        <v>17</v>
      </c>
      <c r="D80" s="16">
        <v>43221.343055555553</v>
      </c>
      <c r="E80" s="16">
        <v>43222.416666666664</v>
      </c>
      <c r="G80" s="16">
        <v>43228.841666666667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3925349</v>
      </c>
      <c r="B81" s="10" t="s">
        <v>29</v>
      </c>
      <c r="C81" s="10" t="s">
        <v>17</v>
      </c>
      <c r="D81" s="16">
        <v>43221.343055555553</v>
      </c>
      <c r="E81" s="16">
        <v>43222.416666666664</v>
      </c>
      <c r="G81" s="16">
        <v>43228.841666666667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3925349</v>
      </c>
      <c r="B82" s="10" t="s">
        <v>29</v>
      </c>
      <c r="C82" s="10" t="s">
        <v>17</v>
      </c>
      <c r="D82" s="16">
        <v>43221.343055555553</v>
      </c>
      <c r="E82" s="16">
        <v>43222.416666666664</v>
      </c>
      <c r="G82" s="16">
        <v>43228.841666666667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33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3925349</v>
      </c>
      <c r="B83" s="10" t="s">
        <v>29</v>
      </c>
      <c r="C83" s="10" t="s">
        <v>17</v>
      </c>
      <c r="D83" s="16">
        <v>43221.343055555553</v>
      </c>
      <c r="E83" s="16">
        <v>43222.416666666664</v>
      </c>
      <c r="G83" s="16">
        <v>43228.841666666667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3925349</v>
      </c>
      <c r="B84" s="10" t="s">
        <v>29</v>
      </c>
      <c r="C84" s="10" t="s">
        <v>17</v>
      </c>
      <c r="D84" s="16">
        <v>43221.343055555553</v>
      </c>
      <c r="E84" s="16">
        <v>43222.416666666664</v>
      </c>
      <c r="G84" s="16">
        <v>43228.841666666667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22</v>
      </c>
      <c r="M84" s="10">
        <v>13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3925349</v>
      </c>
      <c r="B85" s="10" t="s">
        <v>29</v>
      </c>
      <c r="C85" s="10" t="s">
        <v>17</v>
      </c>
      <c r="D85" s="16">
        <v>43221.343055555553</v>
      </c>
      <c r="E85" s="16">
        <v>43222.416666666664</v>
      </c>
      <c r="G85" s="16">
        <v>43228.841666666667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67000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3925349</v>
      </c>
      <c r="B86" s="10" t="s">
        <v>29</v>
      </c>
      <c r="C86" s="10" t="s">
        <v>17</v>
      </c>
      <c r="D86" s="16">
        <v>43221.343055555553</v>
      </c>
      <c r="E86" s="16">
        <v>43222.416666666664</v>
      </c>
      <c r="G86" s="16">
        <v>43228.841666666667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3925349</v>
      </c>
      <c r="B87" s="10" t="s">
        <v>29</v>
      </c>
      <c r="C87" s="10" t="s">
        <v>17</v>
      </c>
      <c r="D87" s="16">
        <v>43221.343055555553</v>
      </c>
      <c r="E87" s="16">
        <v>43222.416666666664</v>
      </c>
      <c r="G87" s="16">
        <v>43228.841666666667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3925349</v>
      </c>
      <c r="B88" s="10" t="s">
        <v>29</v>
      </c>
      <c r="C88" s="10" t="s">
        <v>17</v>
      </c>
      <c r="D88" s="16">
        <v>43221.343055555553</v>
      </c>
      <c r="E88" s="16">
        <v>43222.416666666664</v>
      </c>
      <c r="G88" s="16">
        <v>43228.841666666667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3925349</v>
      </c>
      <c r="B89" s="10" t="s">
        <v>29</v>
      </c>
      <c r="C89" s="10" t="s">
        <v>17</v>
      </c>
      <c r="D89" s="16">
        <v>43221.343055555553</v>
      </c>
      <c r="E89" s="16">
        <v>43222.416666666664</v>
      </c>
      <c r="G89" s="16">
        <v>43228.841666666667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3925349</v>
      </c>
      <c r="B90" s="10" t="s">
        <v>29</v>
      </c>
      <c r="C90" s="10" t="s">
        <v>17</v>
      </c>
      <c r="D90" s="16">
        <v>43221.343055555553</v>
      </c>
      <c r="E90" s="16">
        <v>43222.416666666664</v>
      </c>
      <c r="G90" s="16">
        <v>43228.841666666667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3925349</v>
      </c>
      <c r="B91" s="10" t="s">
        <v>29</v>
      </c>
      <c r="C91" s="10" t="s">
        <v>17</v>
      </c>
      <c r="D91" s="16">
        <v>43221.343055555553</v>
      </c>
      <c r="E91" s="16">
        <v>43222.416666666664</v>
      </c>
      <c r="G91" s="16">
        <v>43228.841666666667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3925349</v>
      </c>
      <c r="B92" s="10" t="s">
        <v>29</v>
      </c>
      <c r="C92" s="10" t="s">
        <v>17</v>
      </c>
      <c r="D92" s="16">
        <v>43221.343055555553</v>
      </c>
      <c r="E92" s="16">
        <v>43222.416666666664</v>
      </c>
      <c r="G92" s="16">
        <v>43228.841666666667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2900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3925349</v>
      </c>
      <c r="B93" s="10" t="s">
        <v>29</v>
      </c>
      <c r="C93" s="10" t="s">
        <v>17</v>
      </c>
      <c r="D93" s="16">
        <v>43221.343055555553</v>
      </c>
      <c r="E93" s="16">
        <v>43222.416666666664</v>
      </c>
      <c r="G93" s="16">
        <v>43228.841666666667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3925349</v>
      </c>
      <c r="B94" s="10" t="s">
        <v>29</v>
      </c>
      <c r="C94" s="10" t="s">
        <v>17</v>
      </c>
      <c r="D94" s="16">
        <v>43221.343055555553</v>
      </c>
      <c r="E94" s="16">
        <v>43222.416666666664</v>
      </c>
      <c r="G94" s="16">
        <v>43228.841666666667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3925349</v>
      </c>
      <c r="B95" s="10" t="s">
        <v>29</v>
      </c>
      <c r="C95" s="10" t="s">
        <v>17</v>
      </c>
      <c r="D95" s="16">
        <v>43221.343055555553</v>
      </c>
      <c r="E95" s="16">
        <v>43222.416666666664</v>
      </c>
      <c r="G95" s="16">
        <v>43228.841666666667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3925349</v>
      </c>
      <c r="B96" s="10" t="s">
        <v>29</v>
      </c>
      <c r="C96" s="10" t="s">
        <v>17</v>
      </c>
      <c r="D96" s="16">
        <v>43221.343055555553</v>
      </c>
      <c r="E96" s="16">
        <v>43222.416666666664</v>
      </c>
      <c r="G96" s="16">
        <v>43228.841666666667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26</v>
      </c>
      <c r="M96" s="10">
        <v>10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3925349</v>
      </c>
      <c r="B97" s="10" t="s">
        <v>29</v>
      </c>
      <c r="C97" s="10" t="s">
        <v>17</v>
      </c>
      <c r="D97" s="16">
        <v>43221.343055555553</v>
      </c>
      <c r="E97" s="16">
        <v>43222.416666666664</v>
      </c>
      <c r="G97" s="16">
        <v>43228.841666666667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600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3925349</v>
      </c>
      <c r="B98" s="10" t="s">
        <v>29</v>
      </c>
      <c r="C98" s="10" t="s">
        <v>17</v>
      </c>
      <c r="D98" s="16">
        <v>43221.343055555553</v>
      </c>
      <c r="E98" s="16">
        <v>43222.416666666664</v>
      </c>
      <c r="G98" s="16">
        <v>43228.841666666667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3925349</v>
      </c>
      <c r="B99" s="10" t="s">
        <v>29</v>
      </c>
      <c r="C99" s="10" t="s">
        <v>17</v>
      </c>
      <c r="D99" s="16">
        <v>43221.343055555553</v>
      </c>
      <c r="E99" s="16">
        <v>43222.416666666664</v>
      </c>
      <c r="G99" s="16">
        <v>43228.841666666667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3925349</v>
      </c>
      <c r="B100" s="10" t="s">
        <v>29</v>
      </c>
      <c r="C100" s="10" t="s">
        <v>17</v>
      </c>
      <c r="D100" s="16">
        <v>43221.343055555553</v>
      </c>
      <c r="E100" s="16">
        <v>43222.416666666664</v>
      </c>
      <c r="G100" s="16">
        <v>43228.841666666667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610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3925349</v>
      </c>
      <c r="B101" s="10" t="s">
        <v>29</v>
      </c>
      <c r="C101" s="10" t="s">
        <v>17</v>
      </c>
      <c r="D101" s="16">
        <v>43221.343055555553</v>
      </c>
      <c r="E101" s="16">
        <v>43222.416666666664</v>
      </c>
      <c r="G101" s="16">
        <v>43228.841666666667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900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3925349</v>
      </c>
      <c r="B102" s="10" t="s">
        <v>29</v>
      </c>
      <c r="C102" s="10" t="s">
        <v>17</v>
      </c>
      <c r="D102" s="16">
        <v>43221.343055555553</v>
      </c>
      <c r="E102" s="16">
        <v>43222.416666666664</v>
      </c>
      <c r="G102" s="16">
        <v>43228.841666666667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140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3925349</v>
      </c>
      <c r="B103" s="10" t="s">
        <v>29</v>
      </c>
      <c r="C103" s="10" t="s">
        <v>17</v>
      </c>
      <c r="D103" s="16">
        <v>43221.343055555553</v>
      </c>
      <c r="E103" s="16">
        <v>43222.416666666664</v>
      </c>
      <c r="G103" s="16">
        <v>43228.841666666667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510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3925349</v>
      </c>
      <c r="B104" s="10" t="s">
        <v>29</v>
      </c>
      <c r="C104" s="10" t="s">
        <v>17</v>
      </c>
      <c r="D104" s="16">
        <v>43221.343055555553</v>
      </c>
      <c r="E104" s="16">
        <v>43222.416666666664</v>
      </c>
      <c r="G104" s="16">
        <v>43228.841666666667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271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3925350</v>
      </c>
      <c r="B105" s="10" t="s">
        <v>24</v>
      </c>
      <c r="C105" s="10" t="s">
        <v>17</v>
      </c>
      <c r="D105" s="16">
        <v>43221.333333333336</v>
      </c>
      <c r="E105" s="16">
        <v>43222.416666666664</v>
      </c>
      <c r="G105" s="16">
        <v>43228.857638888891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1900</v>
      </c>
      <c r="N105" s="10" t="s">
        <v>33</v>
      </c>
      <c r="O105" s="10">
        <v>20</v>
      </c>
      <c r="P105" s="10">
        <v>1</v>
      </c>
      <c r="AG105" s="26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3925350</v>
      </c>
      <c r="B106" s="10" t="s">
        <v>24</v>
      </c>
      <c r="C106" s="10" t="s">
        <v>17</v>
      </c>
      <c r="D106" s="16">
        <v>43221.333333333336</v>
      </c>
      <c r="E106" s="16">
        <v>43222.416666666664</v>
      </c>
      <c r="G106" s="16">
        <v>43228.857638888891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22</v>
      </c>
      <c r="M106" s="10">
        <v>150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82.142857142857139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82.142857142857139</v>
      </c>
      <c r="AM106" s="98"/>
    </row>
    <row r="107" spans="1:39" x14ac:dyDescent="0.2">
      <c r="A107" s="10">
        <v>3925350</v>
      </c>
      <c r="B107" s="10" t="s">
        <v>24</v>
      </c>
      <c r="C107" s="10" t="s">
        <v>17</v>
      </c>
      <c r="D107" s="16">
        <v>43221.333333333336</v>
      </c>
      <c r="E107" s="16">
        <v>43222.416666666664</v>
      </c>
      <c r="G107" s="16">
        <v>43228.857638888891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31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10</v>
      </c>
      <c r="AI107" s="98"/>
      <c r="AJ107" s="98">
        <f>IF((M151-M54)/M248*100&lt;0,"NR",(M151-M54)/M248*100)</f>
        <v>0</v>
      </c>
      <c r="AK107" s="98"/>
      <c r="AL107" s="98">
        <f>IF((M248-M54)/M248*100&lt;0,"NR",(M248-M54)/M248*100)</f>
        <v>10</v>
      </c>
      <c r="AM107" s="98"/>
    </row>
    <row r="108" spans="1:39" x14ac:dyDescent="0.2">
      <c r="A108" s="10">
        <v>3925350</v>
      </c>
      <c r="B108" s="10" t="s">
        <v>24</v>
      </c>
      <c r="C108" s="10" t="s">
        <v>17</v>
      </c>
      <c r="D108" s="16">
        <v>43221.333333333336</v>
      </c>
      <c r="E108" s="16">
        <v>43222.416666666664</v>
      </c>
      <c r="G108" s="16">
        <v>43228.857638888891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1700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20.454545454545457</v>
      </c>
      <c r="AI108" s="98"/>
      <c r="AJ108" s="98" t="str">
        <f>IF((M152-M55)/M249*100&lt;0,"NR",(M152-M55)/M249*100)</f>
        <v>NR</v>
      </c>
      <c r="AK108" s="98"/>
      <c r="AL108" s="98">
        <f>IF((M249-M55)/M249*100&lt;0,"NR",(M249-M55)/M249*100)</f>
        <v>15.909090909090908</v>
      </c>
      <c r="AM108" s="98"/>
    </row>
    <row r="109" spans="1:39" x14ac:dyDescent="0.2">
      <c r="A109" s="10">
        <v>3925350</v>
      </c>
      <c r="B109" s="10" t="s">
        <v>24</v>
      </c>
      <c r="C109" s="10" t="s">
        <v>17</v>
      </c>
      <c r="D109" s="16">
        <v>43221.333333333336</v>
      </c>
      <c r="E109" s="16">
        <v>43222.416666666664</v>
      </c>
      <c r="G109" s="16">
        <v>43228.857638888891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3925350</v>
      </c>
      <c r="B110" s="10" t="s">
        <v>24</v>
      </c>
      <c r="C110" s="10" t="s">
        <v>17</v>
      </c>
      <c r="D110" s="16">
        <v>43221.333333333336</v>
      </c>
      <c r="E110" s="16">
        <v>43222.416666666664</v>
      </c>
      <c r="G110" s="16">
        <v>43228.857638888891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3925350</v>
      </c>
      <c r="B111" s="10" t="s">
        <v>24</v>
      </c>
      <c r="C111" s="10" t="s">
        <v>17</v>
      </c>
      <c r="D111" s="16">
        <v>43221.333333333336</v>
      </c>
      <c r="E111" s="16">
        <v>43222.416666666664</v>
      </c>
      <c r="G111" s="16">
        <v>43228.857638888891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930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3925350</v>
      </c>
      <c r="B112" s="10" t="s">
        <v>24</v>
      </c>
      <c r="C112" s="10" t="s">
        <v>17</v>
      </c>
      <c r="D112" s="16">
        <v>43221.333333333336</v>
      </c>
      <c r="E112" s="16">
        <v>43222.416666666664</v>
      </c>
      <c r="G112" s="16">
        <v>43228.857638888891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56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3925350</v>
      </c>
      <c r="B113" s="10" t="s">
        <v>24</v>
      </c>
      <c r="C113" s="10" t="s">
        <v>17</v>
      </c>
      <c r="D113" s="16">
        <v>43221.333333333336</v>
      </c>
      <c r="E113" s="16">
        <v>43222.416666666664</v>
      </c>
      <c r="G113" s="16">
        <v>43228.857638888891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3925350</v>
      </c>
      <c r="B114" s="10" t="s">
        <v>24</v>
      </c>
      <c r="C114" s="10" t="s">
        <v>17</v>
      </c>
      <c r="D114" s="16">
        <v>43221.333333333336</v>
      </c>
      <c r="E114" s="16">
        <v>43222.416666666664</v>
      </c>
      <c r="G114" s="16">
        <v>43228.857638888891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3925350</v>
      </c>
      <c r="B115" s="10" t="s">
        <v>24</v>
      </c>
      <c r="C115" s="10" t="s">
        <v>17</v>
      </c>
      <c r="D115" s="16">
        <v>43221.333333333336</v>
      </c>
      <c r="E115" s="16">
        <v>43222.416666666664</v>
      </c>
      <c r="G115" s="16">
        <v>43228.857638888891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3925350</v>
      </c>
      <c r="B116" s="10" t="s">
        <v>24</v>
      </c>
      <c r="C116" s="10" t="s">
        <v>17</v>
      </c>
      <c r="D116" s="16">
        <v>43221.333333333336</v>
      </c>
      <c r="E116" s="16">
        <v>43222.416666666664</v>
      </c>
      <c r="G116" s="16">
        <v>43228.857638888891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170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3925350</v>
      </c>
      <c r="B117" s="10" t="s">
        <v>24</v>
      </c>
      <c r="C117" s="10" t="s">
        <v>17</v>
      </c>
      <c r="D117" s="16">
        <v>43221.333333333336</v>
      </c>
      <c r="E117" s="16">
        <v>43222.416666666664</v>
      </c>
      <c r="G117" s="16">
        <v>43228.857638888891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3925350</v>
      </c>
      <c r="B118" s="10" t="s">
        <v>24</v>
      </c>
      <c r="C118" s="10" t="s">
        <v>17</v>
      </c>
      <c r="D118" s="16">
        <v>43221.333333333336</v>
      </c>
      <c r="E118" s="16">
        <v>43222.416666666664</v>
      </c>
      <c r="G118" s="16">
        <v>43228.857638888891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96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3925350</v>
      </c>
      <c r="B119" s="10" t="s">
        <v>24</v>
      </c>
      <c r="C119" s="10" t="s">
        <v>17</v>
      </c>
      <c r="D119" s="16">
        <v>43221.333333333336</v>
      </c>
      <c r="E119" s="16">
        <v>43222.416666666664</v>
      </c>
      <c r="G119" s="16">
        <v>43228.857638888891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3925350</v>
      </c>
      <c r="B120" s="10" t="s">
        <v>24</v>
      </c>
      <c r="C120" s="10" t="s">
        <v>17</v>
      </c>
      <c r="D120" s="16">
        <v>43221.333333333336</v>
      </c>
      <c r="E120" s="16">
        <v>43222.416666666664</v>
      </c>
      <c r="G120" s="16">
        <v>43228.857638888891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5800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3925350</v>
      </c>
      <c r="B121" s="10" t="s">
        <v>24</v>
      </c>
      <c r="C121" s="10" t="s">
        <v>17</v>
      </c>
      <c r="D121" s="16">
        <v>43221.333333333336</v>
      </c>
      <c r="E121" s="16">
        <v>43222.416666666664</v>
      </c>
      <c r="G121" s="16">
        <v>43228.857638888891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3925350</v>
      </c>
      <c r="B122" s="10" t="s">
        <v>24</v>
      </c>
      <c r="C122" s="10" t="s">
        <v>17</v>
      </c>
      <c r="D122" s="16">
        <v>43221.333333333336</v>
      </c>
      <c r="E122" s="16">
        <v>43222.416666666664</v>
      </c>
      <c r="G122" s="16">
        <v>43228.857638888891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26</v>
      </c>
      <c r="M122" s="10">
        <v>5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3925350</v>
      </c>
      <c r="B123" s="10" t="s">
        <v>24</v>
      </c>
      <c r="C123" s="10" t="s">
        <v>17</v>
      </c>
      <c r="D123" s="16">
        <v>43221.333333333336</v>
      </c>
      <c r="E123" s="16">
        <v>43222.416666666664</v>
      </c>
      <c r="G123" s="16">
        <v>43228.857638888891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26</v>
      </c>
      <c r="M123" s="10">
        <v>5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3925350</v>
      </c>
      <c r="B124" s="10" t="s">
        <v>24</v>
      </c>
      <c r="C124" s="10" t="s">
        <v>17</v>
      </c>
      <c r="D124" s="16">
        <v>43221.333333333336</v>
      </c>
      <c r="E124" s="16">
        <v>43222.416666666664</v>
      </c>
      <c r="G124" s="16">
        <v>43228.857638888891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3925350</v>
      </c>
      <c r="B125" s="10" t="s">
        <v>24</v>
      </c>
      <c r="C125" s="10" t="s">
        <v>17</v>
      </c>
      <c r="D125" s="16">
        <v>43221.333333333336</v>
      </c>
      <c r="E125" s="16">
        <v>43222.416666666664</v>
      </c>
      <c r="G125" s="16">
        <v>43228.857638888891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3925350</v>
      </c>
      <c r="B126" s="10" t="s">
        <v>24</v>
      </c>
      <c r="C126" s="10" t="s">
        <v>17</v>
      </c>
      <c r="D126" s="16">
        <v>43221.333333333336</v>
      </c>
      <c r="E126" s="16">
        <v>43222.416666666664</v>
      </c>
      <c r="G126" s="16">
        <v>43228.857638888891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3925350</v>
      </c>
      <c r="B127" s="10" t="s">
        <v>24</v>
      </c>
      <c r="C127" s="10" t="s">
        <v>17</v>
      </c>
      <c r="D127" s="16">
        <v>43221.333333333336</v>
      </c>
      <c r="E127" s="16">
        <v>43222.416666666664</v>
      </c>
      <c r="G127" s="16">
        <v>43228.857638888891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170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3925350</v>
      </c>
      <c r="B128" s="10" t="s">
        <v>24</v>
      </c>
      <c r="C128" s="10" t="s">
        <v>17</v>
      </c>
      <c r="D128" s="16">
        <v>43221.333333333336</v>
      </c>
      <c r="E128" s="16">
        <v>43222.416666666664</v>
      </c>
      <c r="G128" s="16">
        <v>43228.857638888891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3925350</v>
      </c>
      <c r="B129" s="10" t="s">
        <v>24</v>
      </c>
      <c r="C129" s="10" t="s">
        <v>17</v>
      </c>
      <c r="D129" s="16">
        <v>43221.333333333336</v>
      </c>
      <c r="E129" s="16">
        <v>43222.416666666664</v>
      </c>
      <c r="G129" s="16">
        <v>43228.857638888891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26</v>
      </c>
      <c r="M129" s="10">
        <v>10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3925350</v>
      </c>
      <c r="B130" s="10" t="s">
        <v>24</v>
      </c>
      <c r="C130" s="10" t="s">
        <v>17</v>
      </c>
      <c r="D130" s="16">
        <v>43221.333333333336</v>
      </c>
      <c r="E130" s="16">
        <v>43222.416666666664</v>
      </c>
      <c r="G130" s="16">
        <v>43228.857638888891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3925350</v>
      </c>
      <c r="B131" s="10" t="s">
        <v>24</v>
      </c>
      <c r="C131" s="10" t="s">
        <v>17</v>
      </c>
      <c r="D131" s="16">
        <v>43221.333333333336</v>
      </c>
      <c r="E131" s="16">
        <v>43222.416666666664</v>
      </c>
      <c r="G131" s="16">
        <v>43228.857638888891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22</v>
      </c>
      <c r="M131" s="10">
        <v>69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3925350</v>
      </c>
      <c r="B132" s="10" t="s">
        <v>24</v>
      </c>
      <c r="C132" s="10" t="s">
        <v>17</v>
      </c>
      <c r="D132" s="16">
        <v>43221.333333333336</v>
      </c>
      <c r="E132" s="16">
        <v>43222.416666666664</v>
      </c>
      <c r="G132" s="16">
        <v>43228.857638888891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26</v>
      </c>
      <c r="M132" s="10">
        <v>10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3925350</v>
      </c>
      <c r="B133" s="10" t="s">
        <v>24</v>
      </c>
      <c r="C133" s="10" t="s">
        <v>17</v>
      </c>
      <c r="D133" s="16">
        <v>43221.333333333336</v>
      </c>
      <c r="E133" s="16">
        <v>43222.416666666664</v>
      </c>
      <c r="G133" s="16">
        <v>43228.857638888891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26</v>
      </c>
      <c r="M133" s="10">
        <v>5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3925350</v>
      </c>
      <c r="B134" s="10" t="s">
        <v>24</v>
      </c>
      <c r="C134" s="10" t="s">
        <v>17</v>
      </c>
      <c r="D134" s="16">
        <v>43221.333333333336</v>
      </c>
      <c r="E134" s="16">
        <v>43222.416666666664</v>
      </c>
      <c r="G134" s="16">
        <v>43228.857638888891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3925350</v>
      </c>
      <c r="B135" s="10" t="s">
        <v>24</v>
      </c>
      <c r="C135" s="10" t="s">
        <v>17</v>
      </c>
      <c r="D135" s="16">
        <v>43221.333333333336</v>
      </c>
      <c r="E135" s="16">
        <v>43222.416666666664</v>
      </c>
      <c r="G135" s="16">
        <v>43228.857638888891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3925350</v>
      </c>
      <c r="B136" s="10" t="s">
        <v>24</v>
      </c>
      <c r="C136" s="10" t="s">
        <v>17</v>
      </c>
      <c r="D136" s="16">
        <v>43221.333333333336</v>
      </c>
      <c r="E136" s="16">
        <v>43222.416666666664</v>
      </c>
      <c r="G136" s="16">
        <v>43228.857638888891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3925350</v>
      </c>
      <c r="B137" s="10" t="s">
        <v>24</v>
      </c>
      <c r="C137" s="10" t="s">
        <v>17</v>
      </c>
      <c r="D137" s="16">
        <v>43221.333333333336</v>
      </c>
      <c r="E137" s="16">
        <v>43222.416666666664</v>
      </c>
      <c r="G137" s="16">
        <v>43228.857638888891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3925350</v>
      </c>
      <c r="B138" s="10" t="s">
        <v>24</v>
      </c>
      <c r="C138" s="10" t="s">
        <v>17</v>
      </c>
      <c r="D138" s="16">
        <v>43221.333333333336</v>
      </c>
      <c r="E138" s="16">
        <v>43222.416666666664</v>
      </c>
      <c r="G138" s="16">
        <v>43228.857638888891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460</v>
      </c>
      <c r="N138" s="10" t="s">
        <v>33</v>
      </c>
      <c r="O138" s="10">
        <v>5</v>
      </c>
      <c r="P138" s="10">
        <v>1</v>
      </c>
      <c r="AG138" s="70" t="s">
        <v>272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3925350</v>
      </c>
      <c r="B139" s="10" t="s">
        <v>24</v>
      </c>
      <c r="C139" s="10" t="s">
        <v>17</v>
      </c>
      <c r="D139" s="16">
        <v>43221.333333333336</v>
      </c>
      <c r="E139" s="16">
        <v>43222.416666666664</v>
      </c>
      <c r="G139" s="16">
        <v>43228.857638888891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26</v>
      </c>
      <c r="M139" s="10">
        <v>20</v>
      </c>
      <c r="N139" s="10" t="s">
        <v>33</v>
      </c>
      <c r="O139" s="10">
        <v>20</v>
      </c>
      <c r="P139" s="10">
        <v>1</v>
      </c>
      <c r="AG139" s="26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3925350</v>
      </c>
      <c r="B140" s="10" t="s">
        <v>24</v>
      </c>
      <c r="C140" s="10" t="s">
        <v>17</v>
      </c>
      <c r="D140" s="16">
        <v>43221.333333333336</v>
      </c>
      <c r="E140" s="16">
        <v>43222.416666666664</v>
      </c>
      <c r="G140" s="16">
        <v>43228.857638888891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26</v>
      </c>
      <c r="M140" s="10">
        <v>5</v>
      </c>
      <c r="N140" s="10" t="s">
        <v>33</v>
      </c>
      <c r="O140" s="10">
        <v>5</v>
      </c>
      <c r="P140" s="10">
        <v>1</v>
      </c>
      <c r="AG140" s="11" t="s">
        <v>34</v>
      </c>
      <c r="AH140" s="93" t="str">
        <f>IF((M203-M106)/M203*100&lt;0,"NR",(M203-M106)/M203*100)</f>
        <v>NR</v>
      </c>
      <c r="AI140" s="93"/>
      <c r="AJ140" s="93" t="str">
        <f>IF((M106-M9)/M203*100&lt;0,"NR",(M106-M9)/M203*100)</f>
        <v>NR</v>
      </c>
      <c r="AK140" s="93"/>
      <c r="AL140" s="93" t="str">
        <f>IF((M203-M9)/M203*100&lt;0,"NR",(M203-M9)/M203*100)</f>
        <v>NR</v>
      </c>
      <c r="AM140" s="93"/>
    </row>
    <row r="141" spans="1:39" x14ac:dyDescent="0.2">
      <c r="A141" s="10">
        <v>3925350</v>
      </c>
      <c r="B141" s="10" t="s">
        <v>24</v>
      </c>
      <c r="C141" s="10" t="s">
        <v>17</v>
      </c>
      <c r="D141" s="16">
        <v>43221.333333333336</v>
      </c>
      <c r="E141" s="16">
        <v>43222.416666666664</v>
      </c>
      <c r="G141" s="16">
        <v>43228.857638888891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26</v>
      </c>
      <c r="M141" s="10">
        <v>10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0</v>
      </c>
      <c r="AI141" s="93"/>
      <c r="AJ141" s="93">
        <f>IF((M116-M19)/M213*100&lt;0,"NR",(M116-M19)/M213*100)</f>
        <v>11.76470588235294</v>
      </c>
      <c r="AK141" s="93"/>
      <c r="AL141" s="93">
        <f>IF((M213-M19)/M213*100&lt;0,"NR",(M213-M19)/M213*100)</f>
        <v>11.76470588235294</v>
      </c>
      <c r="AM141" s="93"/>
    </row>
    <row r="142" spans="1:39" x14ac:dyDescent="0.2">
      <c r="A142" s="10">
        <v>3925350</v>
      </c>
      <c r="B142" s="10" t="s">
        <v>24</v>
      </c>
      <c r="C142" s="10" t="s">
        <v>17</v>
      </c>
      <c r="D142" s="16">
        <v>43221.333333333336</v>
      </c>
      <c r="E142" s="16">
        <v>43222.416666666664</v>
      </c>
      <c r="G142" s="16">
        <v>43228.857638888891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26</v>
      </c>
      <c r="M142" s="10">
        <v>5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24.137931034482758</v>
      </c>
      <c r="AK142" s="93"/>
      <c r="AL142" s="93" t="str">
        <f>IF((M294-M100)/M294*100&lt;0,"NR",(M294-M100)/M294*100)</f>
        <v>NR</v>
      </c>
      <c r="AM142" s="93"/>
    </row>
    <row r="143" spans="1:39" x14ac:dyDescent="0.2">
      <c r="A143" s="10">
        <v>3925350</v>
      </c>
      <c r="B143" s="10" t="s">
        <v>24</v>
      </c>
      <c r="C143" s="10" t="s">
        <v>17</v>
      </c>
      <c r="D143" s="16">
        <v>43221.333333333336</v>
      </c>
      <c r="E143" s="16">
        <v>43222.416666666664</v>
      </c>
      <c r="G143" s="16">
        <v>43228.857638888891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26</v>
      </c>
      <c r="M143" s="10">
        <v>10</v>
      </c>
      <c r="N143" s="10" t="s">
        <v>33</v>
      </c>
      <c r="O143" s="10">
        <v>10</v>
      </c>
      <c r="P143" s="10">
        <v>1</v>
      </c>
      <c r="AG143" s="19" t="s">
        <v>62</v>
      </c>
      <c r="AH143" s="93" t="str">
        <f>IF((M217-M120)/M217*100&lt;0,"NR",(M217-M120)/M217*100)</f>
        <v>NR</v>
      </c>
      <c r="AI143" s="93"/>
      <c r="AJ143" s="93">
        <f>IF((M120-M23)/M217*100&lt;0,"NR",(M120-M23)/M217*100)</f>
        <v>86000</v>
      </c>
      <c r="AK143" s="93"/>
      <c r="AL143" s="93" t="str">
        <f>IF((M217-M23)/M217*100&lt;0,"NR",(M217-M23)/M217*100)</f>
        <v>NR</v>
      </c>
      <c r="AM143" s="93"/>
    </row>
    <row r="144" spans="1:39" x14ac:dyDescent="0.2">
      <c r="A144" s="10">
        <v>3925350</v>
      </c>
      <c r="B144" s="10" t="s">
        <v>24</v>
      </c>
      <c r="C144" s="10" t="s">
        <v>17</v>
      </c>
      <c r="D144" s="16">
        <v>43221.333333333336</v>
      </c>
      <c r="E144" s="16">
        <v>43222.416666666664</v>
      </c>
      <c r="G144" s="16">
        <v>43228.857638888891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90</v>
      </c>
      <c r="AI144" s="93"/>
      <c r="AJ144" s="93" t="str">
        <f>IF((M150-M53)/M247*100&lt;0,"NR",(M150-M53)/M247*100)</f>
        <v>NR</v>
      </c>
      <c r="AK144" s="93"/>
      <c r="AL144" s="93" t="str">
        <f>IF((M247-M53)/M247*100&lt;0,"NR",(M247-M53)/M247*100)</f>
        <v>NR</v>
      </c>
      <c r="AM144" s="93"/>
    </row>
    <row r="145" spans="1:16" x14ac:dyDescent="0.2">
      <c r="A145" s="10">
        <v>3925350</v>
      </c>
      <c r="B145" s="10" t="s">
        <v>24</v>
      </c>
      <c r="C145" s="10" t="s">
        <v>17</v>
      </c>
      <c r="D145" s="16">
        <v>43221.333333333336</v>
      </c>
      <c r="E145" s="16">
        <v>43222.416666666664</v>
      </c>
      <c r="G145" s="16">
        <v>43228.857638888891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3925350</v>
      </c>
      <c r="B146" s="10" t="s">
        <v>24</v>
      </c>
      <c r="C146" s="10" t="s">
        <v>17</v>
      </c>
      <c r="D146" s="16">
        <v>43221.333333333336</v>
      </c>
      <c r="E146" s="16">
        <v>43222.416666666664</v>
      </c>
      <c r="G146" s="16">
        <v>43228.857638888891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26</v>
      </c>
      <c r="M146" s="10">
        <v>5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3925350</v>
      </c>
      <c r="B147" s="10" t="s">
        <v>24</v>
      </c>
      <c r="C147" s="10" t="s">
        <v>17</v>
      </c>
      <c r="D147" s="16">
        <v>43221.333333333336</v>
      </c>
      <c r="E147" s="16">
        <v>43222.416666666664</v>
      </c>
      <c r="G147" s="16">
        <v>43228.857638888891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3925350</v>
      </c>
      <c r="B148" s="10" t="s">
        <v>24</v>
      </c>
      <c r="C148" s="10" t="s">
        <v>17</v>
      </c>
      <c r="D148" s="16">
        <v>43221.333333333336</v>
      </c>
      <c r="E148" s="16">
        <v>43222.416666666664</v>
      </c>
      <c r="G148" s="16">
        <v>43228.857638888891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3925350</v>
      </c>
      <c r="B149" s="10" t="s">
        <v>24</v>
      </c>
      <c r="C149" s="10" t="s">
        <v>17</v>
      </c>
      <c r="D149" s="16">
        <v>43221.333333333336</v>
      </c>
      <c r="E149" s="16">
        <v>43222.416666666664</v>
      </c>
      <c r="G149" s="16">
        <v>43228.857638888891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3925350</v>
      </c>
      <c r="B150" s="10" t="s">
        <v>24</v>
      </c>
      <c r="C150" s="10" t="s">
        <v>17</v>
      </c>
      <c r="D150" s="16">
        <v>43221.333333333336</v>
      </c>
      <c r="E150" s="16">
        <v>43222.416666666664</v>
      </c>
      <c r="G150" s="16">
        <v>43228.857638888891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26</v>
      </c>
      <c r="M150" s="10">
        <v>10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3925350</v>
      </c>
      <c r="B151" s="10" t="s">
        <v>24</v>
      </c>
      <c r="C151" s="10" t="s">
        <v>17</v>
      </c>
      <c r="D151" s="16">
        <v>43221.333333333336</v>
      </c>
      <c r="E151" s="16">
        <v>43222.416666666664</v>
      </c>
      <c r="G151" s="16">
        <v>43228.857638888891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1800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3925350</v>
      </c>
      <c r="B152" s="10" t="s">
        <v>24</v>
      </c>
      <c r="C152" s="10" t="s">
        <v>17</v>
      </c>
      <c r="D152" s="16">
        <v>43221.333333333336</v>
      </c>
      <c r="E152" s="16">
        <v>43222.416666666664</v>
      </c>
      <c r="G152" s="16">
        <v>43228.857638888891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3500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3925350</v>
      </c>
      <c r="B153" s="10" t="s">
        <v>24</v>
      </c>
      <c r="C153" s="10" t="s">
        <v>17</v>
      </c>
      <c r="D153" s="16">
        <v>43221.333333333336</v>
      </c>
      <c r="E153" s="16">
        <v>43222.416666666664</v>
      </c>
      <c r="G153" s="16">
        <v>43228.857638888891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26</v>
      </c>
      <c r="M153" s="10">
        <v>10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3925350</v>
      </c>
      <c r="B154" s="10" t="s">
        <v>24</v>
      </c>
      <c r="C154" s="10" t="s">
        <v>17</v>
      </c>
      <c r="D154" s="16">
        <v>43221.333333333336</v>
      </c>
      <c r="E154" s="16">
        <v>43222.416666666664</v>
      </c>
      <c r="G154" s="16">
        <v>43228.857638888891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3925350</v>
      </c>
      <c r="B155" s="10" t="s">
        <v>24</v>
      </c>
      <c r="C155" s="10" t="s">
        <v>17</v>
      </c>
      <c r="D155" s="16">
        <v>43221.333333333336</v>
      </c>
      <c r="E155" s="16">
        <v>43222.416666666664</v>
      </c>
      <c r="G155" s="16">
        <v>43228.857638888891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3925350</v>
      </c>
      <c r="B156" s="10" t="s">
        <v>24</v>
      </c>
      <c r="C156" s="10" t="s">
        <v>17</v>
      </c>
      <c r="D156" s="16">
        <v>43221.333333333336</v>
      </c>
      <c r="E156" s="16">
        <v>43222.416666666664</v>
      </c>
      <c r="G156" s="16">
        <v>43228.857638888891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3925350</v>
      </c>
      <c r="B157" s="10" t="s">
        <v>24</v>
      </c>
      <c r="C157" s="10" t="s">
        <v>17</v>
      </c>
      <c r="D157" s="16">
        <v>43221.333333333336</v>
      </c>
      <c r="E157" s="16">
        <v>43222.416666666664</v>
      </c>
      <c r="G157" s="16">
        <v>43228.857638888891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26</v>
      </c>
      <c r="M157" s="10">
        <v>5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3925350</v>
      </c>
      <c r="B158" s="10" t="s">
        <v>24</v>
      </c>
      <c r="C158" s="10" t="s">
        <v>17</v>
      </c>
      <c r="D158" s="16">
        <v>43221.333333333336</v>
      </c>
      <c r="E158" s="16">
        <v>43222.416666666664</v>
      </c>
      <c r="G158" s="16">
        <v>43228.857638888891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26</v>
      </c>
      <c r="M158" s="10">
        <v>5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3925350</v>
      </c>
      <c r="B159" s="10" t="s">
        <v>24</v>
      </c>
      <c r="C159" s="10" t="s">
        <v>17</v>
      </c>
      <c r="D159" s="16">
        <v>43221.333333333336</v>
      </c>
      <c r="E159" s="16">
        <v>43222.416666666664</v>
      </c>
      <c r="G159" s="16">
        <v>43228.857638888891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1000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3925350</v>
      </c>
      <c r="B160" s="10" t="s">
        <v>24</v>
      </c>
      <c r="C160" s="10" t="s">
        <v>17</v>
      </c>
      <c r="D160" s="16">
        <v>43221.333333333336</v>
      </c>
      <c r="E160" s="16">
        <v>43222.416666666664</v>
      </c>
      <c r="G160" s="16">
        <v>43228.857638888891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3925350</v>
      </c>
      <c r="B161" s="10" t="s">
        <v>24</v>
      </c>
      <c r="C161" s="10" t="s">
        <v>17</v>
      </c>
      <c r="D161" s="16">
        <v>43221.333333333336</v>
      </c>
      <c r="E161" s="16">
        <v>43222.416666666664</v>
      </c>
      <c r="G161" s="16">
        <v>43228.857638888891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3925350</v>
      </c>
      <c r="B162" s="10" t="s">
        <v>24</v>
      </c>
      <c r="C162" s="10" t="s">
        <v>17</v>
      </c>
      <c r="D162" s="16">
        <v>43221.333333333336</v>
      </c>
      <c r="E162" s="16">
        <v>43222.416666666664</v>
      </c>
      <c r="G162" s="16">
        <v>43228.857638888891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26</v>
      </c>
      <c r="M162" s="10">
        <v>20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3925350</v>
      </c>
      <c r="B163" s="10" t="s">
        <v>24</v>
      </c>
      <c r="C163" s="10" t="s">
        <v>17</v>
      </c>
      <c r="D163" s="16">
        <v>43221.333333333336</v>
      </c>
      <c r="E163" s="16">
        <v>43222.416666666664</v>
      </c>
      <c r="G163" s="16">
        <v>43228.857638888891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3925350</v>
      </c>
      <c r="B164" s="10" t="s">
        <v>24</v>
      </c>
      <c r="C164" s="10" t="s">
        <v>17</v>
      </c>
      <c r="D164" s="16">
        <v>43221.333333333336</v>
      </c>
      <c r="E164" s="16">
        <v>43222.416666666664</v>
      </c>
      <c r="G164" s="16">
        <v>43228.857638888891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26</v>
      </c>
      <c r="M164" s="10">
        <v>5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3925350</v>
      </c>
      <c r="B165" s="10" t="s">
        <v>24</v>
      </c>
      <c r="C165" s="10" t="s">
        <v>17</v>
      </c>
      <c r="D165" s="16">
        <v>43221.333333333336</v>
      </c>
      <c r="E165" s="16">
        <v>43222.416666666664</v>
      </c>
      <c r="G165" s="16">
        <v>43228.857638888891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3925350</v>
      </c>
      <c r="B166" s="10" t="s">
        <v>24</v>
      </c>
      <c r="C166" s="10" t="s">
        <v>17</v>
      </c>
      <c r="D166" s="16">
        <v>43221.333333333336</v>
      </c>
      <c r="E166" s="16">
        <v>43222.416666666664</v>
      </c>
      <c r="G166" s="16">
        <v>43228.857638888891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3925350</v>
      </c>
      <c r="B167" s="10" t="s">
        <v>24</v>
      </c>
      <c r="C167" s="10" t="s">
        <v>17</v>
      </c>
      <c r="D167" s="16">
        <v>43221.333333333336</v>
      </c>
      <c r="E167" s="16">
        <v>43222.416666666664</v>
      </c>
      <c r="G167" s="16">
        <v>43228.857638888891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3925350</v>
      </c>
      <c r="B168" s="10" t="s">
        <v>24</v>
      </c>
      <c r="C168" s="10" t="s">
        <v>17</v>
      </c>
      <c r="D168" s="16">
        <v>43221.333333333336</v>
      </c>
      <c r="E168" s="16">
        <v>43222.416666666664</v>
      </c>
      <c r="G168" s="16">
        <v>43228.857638888891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890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3925350</v>
      </c>
      <c r="B169" s="10" t="s">
        <v>24</v>
      </c>
      <c r="C169" s="10" t="s">
        <v>17</v>
      </c>
      <c r="D169" s="16">
        <v>43221.333333333336</v>
      </c>
      <c r="E169" s="16">
        <v>43222.416666666664</v>
      </c>
      <c r="G169" s="16">
        <v>43228.857638888891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26</v>
      </c>
      <c r="M169" s="10">
        <v>20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3925350</v>
      </c>
      <c r="B170" s="10" t="s">
        <v>24</v>
      </c>
      <c r="C170" s="10" t="s">
        <v>17</v>
      </c>
      <c r="D170" s="16">
        <v>43221.333333333336</v>
      </c>
      <c r="E170" s="16">
        <v>43222.416666666664</v>
      </c>
      <c r="G170" s="16">
        <v>43228.857638888891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26</v>
      </c>
      <c r="M170" s="10">
        <v>100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3925350</v>
      </c>
      <c r="B171" s="10" t="s">
        <v>24</v>
      </c>
      <c r="C171" s="10" t="s">
        <v>17</v>
      </c>
      <c r="D171" s="16">
        <v>43221.333333333336</v>
      </c>
      <c r="E171" s="16">
        <v>43222.416666666664</v>
      </c>
      <c r="G171" s="16">
        <v>43228.857638888891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3925350</v>
      </c>
      <c r="B172" s="10" t="s">
        <v>24</v>
      </c>
      <c r="C172" s="10" t="s">
        <v>17</v>
      </c>
      <c r="D172" s="16">
        <v>43221.333333333336</v>
      </c>
      <c r="E172" s="16">
        <v>43222.416666666664</v>
      </c>
      <c r="G172" s="16">
        <v>43228.857638888891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22</v>
      </c>
      <c r="M172" s="10">
        <v>2500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3925350</v>
      </c>
      <c r="B173" s="10" t="s">
        <v>24</v>
      </c>
      <c r="C173" s="10" t="s">
        <v>17</v>
      </c>
      <c r="D173" s="16">
        <v>43221.333333333336</v>
      </c>
      <c r="E173" s="16">
        <v>43222.416666666664</v>
      </c>
      <c r="G173" s="16">
        <v>43228.857638888891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3925350</v>
      </c>
      <c r="B174" s="10" t="s">
        <v>24</v>
      </c>
      <c r="C174" s="10" t="s">
        <v>17</v>
      </c>
      <c r="D174" s="16">
        <v>43221.333333333336</v>
      </c>
      <c r="E174" s="16">
        <v>43222.416666666664</v>
      </c>
      <c r="G174" s="16">
        <v>43228.857638888891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3925350</v>
      </c>
      <c r="B175" s="10" t="s">
        <v>24</v>
      </c>
      <c r="C175" s="10" t="s">
        <v>17</v>
      </c>
      <c r="D175" s="16">
        <v>43221.333333333336</v>
      </c>
      <c r="E175" s="16">
        <v>43222.416666666664</v>
      </c>
      <c r="G175" s="16">
        <v>43228.857638888891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26</v>
      </c>
      <c r="M175" s="10">
        <v>5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3925350</v>
      </c>
      <c r="B176" s="10" t="s">
        <v>24</v>
      </c>
      <c r="C176" s="10" t="s">
        <v>17</v>
      </c>
      <c r="D176" s="16">
        <v>43221.333333333336</v>
      </c>
      <c r="E176" s="16">
        <v>43222.416666666664</v>
      </c>
      <c r="G176" s="16">
        <v>43228.857638888891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3925350</v>
      </c>
      <c r="B177" s="10" t="s">
        <v>24</v>
      </c>
      <c r="C177" s="10" t="s">
        <v>17</v>
      </c>
      <c r="D177" s="16">
        <v>43221.333333333336</v>
      </c>
      <c r="E177" s="16">
        <v>43222.416666666664</v>
      </c>
      <c r="G177" s="16">
        <v>43228.857638888891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3925350</v>
      </c>
      <c r="B178" s="10" t="s">
        <v>24</v>
      </c>
      <c r="C178" s="10" t="s">
        <v>17</v>
      </c>
      <c r="D178" s="16">
        <v>43221.333333333336</v>
      </c>
      <c r="E178" s="16">
        <v>43222.416666666664</v>
      </c>
      <c r="G178" s="16">
        <v>43228.857638888891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3925350</v>
      </c>
      <c r="B179" s="10" t="s">
        <v>24</v>
      </c>
      <c r="C179" s="10" t="s">
        <v>17</v>
      </c>
      <c r="D179" s="16">
        <v>43221.333333333336</v>
      </c>
      <c r="E179" s="16">
        <v>43222.416666666664</v>
      </c>
      <c r="G179" s="16">
        <v>43228.857638888891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20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3925350</v>
      </c>
      <c r="B180" s="10" t="s">
        <v>24</v>
      </c>
      <c r="C180" s="10" t="s">
        <v>17</v>
      </c>
      <c r="D180" s="16">
        <v>43221.333333333336</v>
      </c>
      <c r="E180" s="16">
        <v>43222.416666666664</v>
      </c>
      <c r="G180" s="16">
        <v>43228.857638888891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3925350</v>
      </c>
      <c r="B181" s="10" t="s">
        <v>24</v>
      </c>
      <c r="C181" s="10" t="s">
        <v>17</v>
      </c>
      <c r="D181" s="16">
        <v>43221.333333333336</v>
      </c>
      <c r="E181" s="16">
        <v>43222.416666666664</v>
      </c>
      <c r="G181" s="16">
        <v>43228.857638888891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3925350</v>
      </c>
      <c r="B182" s="10" t="s">
        <v>24</v>
      </c>
      <c r="C182" s="10" t="s">
        <v>17</v>
      </c>
      <c r="D182" s="16">
        <v>43221.333333333336</v>
      </c>
      <c r="E182" s="16">
        <v>43222.416666666664</v>
      </c>
      <c r="G182" s="16">
        <v>43228.857638888891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64000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3925350</v>
      </c>
      <c r="B183" s="10" t="s">
        <v>24</v>
      </c>
      <c r="C183" s="10" t="s">
        <v>17</v>
      </c>
      <c r="D183" s="16">
        <v>43221.333333333336</v>
      </c>
      <c r="E183" s="16">
        <v>43222.416666666664</v>
      </c>
      <c r="G183" s="16">
        <v>43228.857638888891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3925350</v>
      </c>
      <c r="B184" s="10" t="s">
        <v>24</v>
      </c>
      <c r="C184" s="10" t="s">
        <v>17</v>
      </c>
      <c r="D184" s="16">
        <v>43221.333333333336</v>
      </c>
      <c r="E184" s="16">
        <v>43222.416666666664</v>
      </c>
      <c r="G184" s="16">
        <v>43228.857638888891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22</v>
      </c>
      <c r="M184" s="10">
        <v>33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3925350</v>
      </c>
      <c r="B185" s="10" t="s">
        <v>24</v>
      </c>
      <c r="C185" s="10" t="s">
        <v>17</v>
      </c>
      <c r="D185" s="16">
        <v>43221.333333333336</v>
      </c>
      <c r="E185" s="16">
        <v>43222.416666666664</v>
      </c>
      <c r="G185" s="16">
        <v>43228.857638888891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3925350</v>
      </c>
      <c r="B186" s="10" t="s">
        <v>24</v>
      </c>
      <c r="C186" s="10" t="s">
        <v>17</v>
      </c>
      <c r="D186" s="16">
        <v>43221.333333333336</v>
      </c>
      <c r="E186" s="16">
        <v>43222.416666666664</v>
      </c>
      <c r="G186" s="16">
        <v>43228.857638888891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3925350</v>
      </c>
      <c r="B187" s="10" t="s">
        <v>24</v>
      </c>
      <c r="C187" s="10" t="s">
        <v>17</v>
      </c>
      <c r="D187" s="16">
        <v>43221.333333333336</v>
      </c>
      <c r="E187" s="16">
        <v>43222.416666666664</v>
      </c>
      <c r="G187" s="16">
        <v>43228.857638888891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3925350</v>
      </c>
      <c r="B188" s="10" t="s">
        <v>24</v>
      </c>
      <c r="C188" s="10" t="s">
        <v>17</v>
      </c>
      <c r="D188" s="16">
        <v>43221.333333333336</v>
      </c>
      <c r="E188" s="16">
        <v>43222.416666666664</v>
      </c>
      <c r="G188" s="16">
        <v>43228.857638888891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3925350</v>
      </c>
      <c r="B189" s="10" t="s">
        <v>24</v>
      </c>
      <c r="C189" s="10" t="s">
        <v>17</v>
      </c>
      <c r="D189" s="16">
        <v>43221.333333333336</v>
      </c>
      <c r="E189" s="16">
        <v>43222.416666666664</v>
      </c>
      <c r="G189" s="16">
        <v>43228.857638888891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5700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3925350</v>
      </c>
      <c r="B190" s="10" t="s">
        <v>24</v>
      </c>
      <c r="C190" s="10" t="s">
        <v>17</v>
      </c>
      <c r="D190" s="16">
        <v>43221.333333333336</v>
      </c>
      <c r="E190" s="16">
        <v>43222.416666666664</v>
      </c>
      <c r="G190" s="16">
        <v>43228.857638888891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3925350</v>
      </c>
      <c r="B191" s="10" t="s">
        <v>24</v>
      </c>
      <c r="C191" s="10" t="s">
        <v>17</v>
      </c>
      <c r="D191" s="16">
        <v>43221.333333333336</v>
      </c>
      <c r="E191" s="16">
        <v>43222.416666666664</v>
      </c>
      <c r="G191" s="16">
        <v>43228.857638888891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3925350</v>
      </c>
      <c r="B192" s="10" t="s">
        <v>24</v>
      </c>
      <c r="C192" s="10" t="s">
        <v>17</v>
      </c>
      <c r="D192" s="16">
        <v>43221.333333333336</v>
      </c>
      <c r="E192" s="16">
        <v>43222.416666666664</v>
      </c>
      <c r="G192" s="16">
        <v>43228.857638888891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3925350</v>
      </c>
      <c r="B193" s="10" t="s">
        <v>24</v>
      </c>
      <c r="C193" s="10" t="s">
        <v>17</v>
      </c>
      <c r="D193" s="16">
        <v>43221.333333333336</v>
      </c>
      <c r="E193" s="16">
        <v>43222.416666666664</v>
      </c>
      <c r="G193" s="16">
        <v>43228.857638888891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26</v>
      </c>
      <c r="M193" s="10">
        <v>10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3925350</v>
      </c>
      <c r="B194" s="10" t="s">
        <v>24</v>
      </c>
      <c r="C194" s="10" t="s">
        <v>17</v>
      </c>
      <c r="D194" s="16">
        <v>43221.333333333336</v>
      </c>
      <c r="E194" s="16">
        <v>43222.416666666664</v>
      </c>
      <c r="G194" s="16">
        <v>43228.857638888891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480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3925350</v>
      </c>
      <c r="B195" s="10" t="s">
        <v>24</v>
      </c>
      <c r="C195" s="10" t="s">
        <v>17</v>
      </c>
      <c r="D195" s="16">
        <v>43221.333333333336</v>
      </c>
      <c r="E195" s="16">
        <v>43222.416666666664</v>
      </c>
      <c r="G195" s="16">
        <v>43228.857638888891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3925350</v>
      </c>
      <c r="B196" s="10" t="s">
        <v>24</v>
      </c>
      <c r="C196" s="10" t="s">
        <v>17</v>
      </c>
      <c r="D196" s="16">
        <v>43221.333333333336</v>
      </c>
      <c r="E196" s="16">
        <v>43222.416666666664</v>
      </c>
      <c r="G196" s="16">
        <v>43228.857638888891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3925350</v>
      </c>
      <c r="B197" s="10" t="s">
        <v>24</v>
      </c>
      <c r="C197" s="10" t="s">
        <v>17</v>
      </c>
      <c r="D197" s="16">
        <v>43221.333333333336</v>
      </c>
      <c r="E197" s="16">
        <v>43222.416666666664</v>
      </c>
      <c r="G197" s="16">
        <v>43228.857638888891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750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3925350</v>
      </c>
      <c r="B198" s="10" t="s">
        <v>24</v>
      </c>
      <c r="C198" s="10" t="s">
        <v>17</v>
      </c>
      <c r="D198" s="16">
        <v>43221.333333333336</v>
      </c>
      <c r="E198" s="16">
        <v>43222.416666666664</v>
      </c>
      <c r="G198" s="16">
        <v>43228.857638888891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920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3925350</v>
      </c>
      <c r="B199" s="10" t="s">
        <v>24</v>
      </c>
      <c r="C199" s="10" t="s">
        <v>17</v>
      </c>
      <c r="D199" s="16">
        <v>43221.333333333336</v>
      </c>
      <c r="E199" s="16">
        <v>43222.416666666664</v>
      </c>
      <c r="G199" s="16">
        <v>43228.857638888891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130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3925350</v>
      </c>
      <c r="B200" s="10" t="s">
        <v>24</v>
      </c>
      <c r="C200" s="10" t="s">
        <v>17</v>
      </c>
      <c r="D200" s="16">
        <v>43221.333333333336</v>
      </c>
      <c r="E200" s="16">
        <v>43222.416666666664</v>
      </c>
      <c r="G200" s="16">
        <v>43228.857638888891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660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3925350</v>
      </c>
      <c r="B201" s="10" t="s">
        <v>24</v>
      </c>
      <c r="C201" s="10" t="s">
        <v>17</v>
      </c>
      <c r="D201" s="16">
        <v>43221.333333333336</v>
      </c>
      <c r="E201" s="16">
        <v>43222.416666666664</v>
      </c>
      <c r="G201" s="16">
        <v>43228.857638888891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26</v>
      </c>
      <c r="M201" s="10">
        <v>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3925351</v>
      </c>
      <c r="B202" s="10" t="s">
        <v>16</v>
      </c>
      <c r="C202" s="10" t="s">
        <v>17</v>
      </c>
      <c r="D202" s="16">
        <v>43221.338194444441</v>
      </c>
      <c r="E202" s="16">
        <v>43222.416666666664</v>
      </c>
      <c r="G202" s="16">
        <v>43228.872916666667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13000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3925351</v>
      </c>
      <c r="B203" s="10" t="s">
        <v>16</v>
      </c>
      <c r="C203" s="10" t="s">
        <v>17</v>
      </c>
      <c r="D203" s="16">
        <v>43221.338194444441</v>
      </c>
      <c r="E203" s="16">
        <v>43222.416666666664</v>
      </c>
      <c r="G203" s="16">
        <v>43228.872916666667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22</v>
      </c>
      <c r="M203" s="10">
        <v>120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3925351</v>
      </c>
      <c r="B204" s="10" t="s">
        <v>16</v>
      </c>
      <c r="C204" s="10" t="s">
        <v>17</v>
      </c>
      <c r="D204" s="16">
        <v>43221.338194444441</v>
      </c>
      <c r="E204" s="16">
        <v>43222.416666666664</v>
      </c>
      <c r="G204" s="16">
        <v>43228.872916666667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35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3925351</v>
      </c>
      <c r="B205" s="10" t="s">
        <v>16</v>
      </c>
      <c r="C205" s="10" t="s">
        <v>17</v>
      </c>
      <c r="D205" s="16">
        <v>43221.338194444441</v>
      </c>
      <c r="E205" s="16">
        <v>43222.416666666664</v>
      </c>
      <c r="G205" s="16">
        <v>43228.872916666667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1400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3925351</v>
      </c>
      <c r="B206" s="10" t="s">
        <v>16</v>
      </c>
      <c r="C206" s="10" t="s">
        <v>17</v>
      </c>
      <c r="D206" s="16">
        <v>43221.338194444441</v>
      </c>
      <c r="E206" s="16">
        <v>43222.416666666664</v>
      </c>
      <c r="G206" s="16">
        <v>43228.872916666667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26</v>
      </c>
      <c r="M206" s="10">
        <v>5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3925351</v>
      </c>
      <c r="B207" s="10" t="s">
        <v>16</v>
      </c>
      <c r="C207" s="10" t="s">
        <v>17</v>
      </c>
      <c r="D207" s="16">
        <v>43221.338194444441</v>
      </c>
      <c r="E207" s="16">
        <v>43222.416666666664</v>
      </c>
      <c r="G207" s="16">
        <v>43228.872916666667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3925351</v>
      </c>
      <c r="B208" s="10" t="s">
        <v>16</v>
      </c>
      <c r="C208" s="10" t="s">
        <v>17</v>
      </c>
      <c r="D208" s="16">
        <v>43221.338194444441</v>
      </c>
      <c r="E208" s="16">
        <v>43222.416666666664</v>
      </c>
      <c r="G208" s="16">
        <v>43228.872916666667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2200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3925351</v>
      </c>
      <c r="B209" s="10" t="s">
        <v>16</v>
      </c>
      <c r="C209" s="10" t="s">
        <v>17</v>
      </c>
      <c r="D209" s="16">
        <v>43221.338194444441</v>
      </c>
      <c r="E209" s="16">
        <v>43222.416666666664</v>
      </c>
      <c r="G209" s="16">
        <v>43228.872916666667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70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3925351</v>
      </c>
      <c r="B210" s="10" t="s">
        <v>16</v>
      </c>
      <c r="C210" s="10" t="s">
        <v>17</v>
      </c>
      <c r="D210" s="16">
        <v>43221.338194444441</v>
      </c>
      <c r="E210" s="16">
        <v>43222.416666666664</v>
      </c>
      <c r="G210" s="16">
        <v>43228.872916666667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3925351</v>
      </c>
      <c r="B211" s="10" t="s">
        <v>16</v>
      </c>
      <c r="C211" s="10" t="s">
        <v>17</v>
      </c>
      <c r="D211" s="16">
        <v>43221.338194444441</v>
      </c>
      <c r="E211" s="16">
        <v>43222.416666666664</v>
      </c>
      <c r="G211" s="16">
        <v>43228.872916666667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3925351</v>
      </c>
      <c r="B212" s="10" t="s">
        <v>16</v>
      </c>
      <c r="C212" s="10" t="s">
        <v>17</v>
      </c>
      <c r="D212" s="16">
        <v>43221.338194444441</v>
      </c>
      <c r="E212" s="16">
        <v>43222.416666666664</v>
      </c>
      <c r="G212" s="16">
        <v>43228.872916666667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3925351</v>
      </c>
      <c r="B213" s="10" t="s">
        <v>16</v>
      </c>
      <c r="C213" s="10" t="s">
        <v>17</v>
      </c>
      <c r="D213" s="16">
        <v>43221.338194444441</v>
      </c>
      <c r="E213" s="16">
        <v>43222.416666666664</v>
      </c>
      <c r="G213" s="16">
        <v>43228.872916666667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170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3925351</v>
      </c>
      <c r="B214" s="10" t="s">
        <v>16</v>
      </c>
      <c r="C214" s="10" t="s">
        <v>17</v>
      </c>
      <c r="D214" s="16">
        <v>43221.338194444441</v>
      </c>
      <c r="E214" s="16">
        <v>43222.416666666664</v>
      </c>
      <c r="G214" s="16">
        <v>43228.872916666667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3925351</v>
      </c>
      <c r="B215" s="10" t="s">
        <v>16</v>
      </c>
      <c r="C215" s="10" t="s">
        <v>17</v>
      </c>
      <c r="D215" s="16">
        <v>43221.338194444441</v>
      </c>
      <c r="E215" s="16">
        <v>43222.416666666664</v>
      </c>
      <c r="G215" s="16">
        <v>43228.872916666667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85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3925351</v>
      </c>
      <c r="B216" s="10" t="s">
        <v>16</v>
      </c>
      <c r="C216" s="10" t="s">
        <v>17</v>
      </c>
      <c r="D216" s="16">
        <v>43221.338194444441</v>
      </c>
      <c r="E216" s="16">
        <v>43222.416666666664</v>
      </c>
      <c r="G216" s="16">
        <v>43228.872916666667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3925351</v>
      </c>
      <c r="B217" s="10" t="s">
        <v>16</v>
      </c>
      <c r="C217" s="10" t="s">
        <v>17</v>
      </c>
      <c r="D217" s="16">
        <v>43221.338194444441</v>
      </c>
      <c r="E217" s="16">
        <v>43222.416666666664</v>
      </c>
      <c r="G217" s="16">
        <v>43228.872916666667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26</v>
      </c>
      <c r="M217" s="10">
        <v>5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3925351</v>
      </c>
      <c r="B218" s="10" t="s">
        <v>16</v>
      </c>
      <c r="C218" s="10" t="s">
        <v>17</v>
      </c>
      <c r="D218" s="16">
        <v>43221.338194444441</v>
      </c>
      <c r="E218" s="16">
        <v>43222.416666666664</v>
      </c>
      <c r="G218" s="16">
        <v>43228.872916666667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3925351</v>
      </c>
      <c r="B219" s="10" t="s">
        <v>16</v>
      </c>
      <c r="C219" s="10" t="s">
        <v>17</v>
      </c>
      <c r="D219" s="16">
        <v>43221.338194444441</v>
      </c>
      <c r="E219" s="16">
        <v>43222.416666666664</v>
      </c>
      <c r="G219" s="16">
        <v>43228.872916666667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180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3925351</v>
      </c>
      <c r="B220" s="10" t="s">
        <v>16</v>
      </c>
      <c r="C220" s="10" t="s">
        <v>17</v>
      </c>
      <c r="D220" s="16">
        <v>43221.338194444441</v>
      </c>
      <c r="E220" s="16">
        <v>43222.416666666664</v>
      </c>
      <c r="G220" s="16">
        <v>43228.872916666667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26</v>
      </c>
      <c r="M220" s="10">
        <v>5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3925351</v>
      </c>
      <c r="B221" s="10" t="s">
        <v>16</v>
      </c>
      <c r="C221" s="10" t="s">
        <v>17</v>
      </c>
      <c r="D221" s="16">
        <v>43221.338194444441</v>
      </c>
      <c r="E221" s="16">
        <v>43222.416666666664</v>
      </c>
      <c r="G221" s="16">
        <v>43228.872916666667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3925351</v>
      </c>
      <c r="B222" s="10" t="s">
        <v>16</v>
      </c>
      <c r="C222" s="10" t="s">
        <v>17</v>
      </c>
      <c r="D222" s="16">
        <v>43221.338194444441</v>
      </c>
      <c r="E222" s="16">
        <v>43222.416666666664</v>
      </c>
      <c r="G222" s="16">
        <v>43228.872916666667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3925351</v>
      </c>
      <c r="B223" s="10" t="s">
        <v>16</v>
      </c>
      <c r="C223" s="10" t="s">
        <v>17</v>
      </c>
      <c r="D223" s="16">
        <v>43221.338194444441</v>
      </c>
      <c r="E223" s="16">
        <v>43222.416666666664</v>
      </c>
      <c r="G223" s="16">
        <v>43228.872916666667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22</v>
      </c>
      <c r="M223" s="10">
        <v>6.4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3925351</v>
      </c>
      <c r="B224" s="10" t="s">
        <v>16</v>
      </c>
      <c r="C224" s="10" t="s">
        <v>17</v>
      </c>
      <c r="D224" s="16">
        <v>43221.338194444441</v>
      </c>
      <c r="E224" s="16">
        <v>43222.416666666664</v>
      </c>
      <c r="G224" s="16">
        <v>43228.872916666667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26</v>
      </c>
      <c r="M224" s="10">
        <v>5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3925351</v>
      </c>
      <c r="B225" s="10" t="s">
        <v>16</v>
      </c>
      <c r="C225" s="10" t="s">
        <v>17</v>
      </c>
      <c r="D225" s="16">
        <v>43221.338194444441</v>
      </c>
      <c r="E225" s="16">
        <v>43222.416666666664</v>
      </c>
      <c r="G225" s="16">
        <v>43228.872916666667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3925351</v>
      </c>
      <c r="B226" s="10" t="s">
        <v>16</v>
      </c>
      <c r="C226" s="10" t="s">
        <v>17</v>
      </c>
      <c r="D226" s="16">
        <v>43221.338194444441</v>
      </c>
      <c r="E226" s="16">
        <v>43222.416666666664</v>
      </c>
      <c r="G226" s="16">
        <v>43228.872916666667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26</v>
      </c>
      <c r="M226" s="10">
        <v>10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3925351</v>
      </c>
      <c r="B227" s="10" t="s">
        <v>16</v>
      </c>
      <c r="C227" s="10" t="s">
        <v>17</v>
      </c>
      <c r="D227" s="16">
        <v>43221.338194444441</v>
      </c>
      <c r="E227" s="16">
        <v>43222.416666666664</v>
      </c>
      <c r="G227" s="16">
        <v>43228.872916666667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3925351</v>
      </c>
      <c r="B228" s="10" t="s">
        <v>16</v>
      </c>
      <c r="C228" s="10" t="s">
        <v>17</v>
      </c>
      <c r="D228" s="16">
        <v>43221.338194444441</v>
      </c>
      <c r="E228" s="16">
        <v>43222.416666666664</v>
      </c>
      <c r="G228" s="16">
        <v>43228.872916666667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22</v>
      </c>
      <c r="M228" s="10">
        <v>110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3925351</v>
      </c>
      <c r="B229" s="10" t="s">
        <v>16</v>
      </c>
      <c r="C229" s="10" t="s">
        <v>17</v>
      </c>
      <c r="D229" s="16">
        <v>43221.338194444441</v>
      </c>
      <c r="E229" s="16">
        <v>43222.416666666664</v>
      </c>
      <c r="G229" s="16">
        <v>43228.872916666667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1300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3925351</v>
      </c>
      <c r="B230" s="10" t="s">
        <v>16</v>
      </c>
      <c r="C230" s="10" t="s">
        <v>17</v>
      </c>
      <c r="D230" s="16">
        <v>43221.338194444441</v>
      </c>
      <c r="E230" s="16">
        <v>43222.416666666664</v>
      </c>
      <c r="G230" s="16">
        <v>43228.872916666667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26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3925351</v>
      </c>
      <c r="B231" s="10" t="s">
        <v>16</v>
      </c>
      <c r="C231" s="10" t="s">
        <v>17</v>
      </c>
      <c r="D231" s="16">
        <v>43221.338194444441</v>
      </c>
      <c r="E231" s="16">
        <v>43222.416666666664</v>
      </c>
      <c r="G231" s="16">
        <v>43228.872916666667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3925351</v>
      </c>
      <c r="B232" s="10" t="s">
        <v>16</v>
      </c>
      <c r="C232" s="10" t="s">
        <v>17</v>
      </c>
      <c r="D232" s="16">
        <v>43221.338194444441</v>
      </c>
      <c r="E232" s="16">
        <v>43222.416666666664</v>
      </c>
      <c r="G232" s="16">
        <v>43228.872916666667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3925351</v>
      </c>
      <c r="B233" s="10" t="s">
        <v>16</v>
      </c>
      <c r="C233" s="10" t="s">
        <v>17</v>
      </c>
      <c r="D233" s="16">
        <v>43221.338194444441</v>
      </c>
      <c r="E233" s="16">
        <v>43222.416666666664</v>
      </c>
      <c r="G233" s="16">
        <v>43228.872916666667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3925351</v>
      </c>
      <c r="B234" s="10" t="s">
        <v>16</v>
      </c>
      <c r="C234" s="10" t="s">
        <v>17</v>
      </c>
      <c r="D234" s="16">
        <v>43221.338194444441</v>
      </c>
      <c r="E234" s="16">
        <v>43222.416666666664</v>
      </c>
      <c r="G234" s="16">
        <v>43228.872916666667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3925351</v>
      </c>
      <c r="B235" s="10" t="s">
        <v>16</v>
      </c>
      <c r="C235" s="10" t="s">
        <v>17</v>
      </c>
      <c r="D235" s="16">
        <v>43221.338194444441</v>
      </c>
      <c r="E235" s="16">
        <v>43222.416666666664</v>
      </c>
      <c r="G235" s="16">
        <v>43228.872916666667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500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3925351</v>
      </c>
      <c r="B236" s="10" t="s">
        <v>16</v>
      </c>
      <c r="C236" s="10" t="s">
        <v>17</v>
      </c>
      <c r="D236" s="16">
        <v>43221.338194444441</v>
      </c>
      <c r="E236" s="16">
        <v>43222.416666666664</v>
      </c>
      <c r="G236" s="16">
        <v>43228.872916666667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44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3925351</v>
      </c>
      <c r="B237" s="10" t="s">
        <v>16</v>
      </c>
      <c r="C237" s="10" t="s">
        <v>17</v>
      </c>
      <c r="D237" s="16">
        <v>43221.338194444441</v>
      </c>
      <c r="E237" s="16">
        <v>43222.416666666664</v>
      </c>
      <c r="G237" s="16">
        <v>43228.872916666667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440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3925351</v>
      </c>
      <c r="B238" s="10" t="s">
        <v>16</v>
      </c>
      <c r="C238" s="10" t="s">
        <v>17</v>
      </c>
      <c r="D238" s="16">
        <v>43221.338194444441</v>
      </c>
      <c r="E238" s="16">
        <v>43222.416666666664</v>
      </c>
      <c r="G238" s="16">
        <v>43228.872916666667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26</v>
      </c>
      <c r="M238" s="10">
        <v>10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3925351</v>
      </c>
      <c r="B239" s="10" t="s">
        <v>16</v>
      </c>
      <c r="C239" s="10" t="s">
        <v>17</v>
      </c>
      <c r="D239" s="16">
        <v>43221.338194444441</v>
      </c>
      <c r="E239" s="16">
        <v>43222.416666666664</v>
      </c>
      <c r="G239" s="16">
        <v>43228.872916666667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84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3925351</v>
      </c>
      <c r="B240" s="10" t="s">
        <v>16</v>
      </c>
      <c r="C240" s="10" t="s">
        <v>17</v>
      </c>
      <c r="D240" s="16">
        <v>43221.338194444441</v>
      </c>
      <c r="E240" s="16">
        <v>43222.416666666664</v>
      </c>
      <c r="G240" s="16">
        <v>43228.872916666667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26</v>
      </c>
      <c r="M240" s="10">
        <v>10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3925351</v>
      </c>
      <c r="B241" s="10" t="s">
        <v>16</v>
      </c>
      <c r="C241" s="10" t="s">
        <v>17</v>
      </c>
      <c r="D241" s="16">
        <v>43221.338194444441</v>
      </c>
      <c r="E241" s="16">
        <v>43222.416666666664</v>
      </c>
      <c r="G241" s="16">
        <v>43228.872916666667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3925351</v>
      </c>
      <c r="B242" s="10" t="s">
        <v>16</v>
      </c>
      <c r="C242" s="10" t="s">
        <v>17</v>
      </c>
      <c r="D242" s="16">
        <v>43221.338194444441</v>
      </c>
      <c r="E242" s="16">
        <v>43222.416666666664</v>
      </c>
      <c r="G242" s="16">
        <v>43228.872916666667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3925351</v>
      </c>
      <c r="B243" s="10" t="s">
        <v>16</v>
      </c>
      <c r="C243" s="10" t="s">
        <v>17</v>
      </c>
      <c r="D243" s="16">
        <v>43221.338194444441</v>
      </c>
      <c r="E243" s="16">
        <v>43222.416666666664</v>
      </c>
      <c r="G243" s="16">
        <v>43228.872916666667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26</v>
      </c>
      <c r="M243" s="10">
        <v>5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3925351</v>
      </c>
      <c r="B244" s="10" t="s">
        <v>16</v>
      </c>
      <c r="C244" s="10" t="s">
        <v>17</v>
      </c>
      <c r="D244" s="16">
        <v>43221.338194444441</v>
      </c>
      <c r="E244" s="16">
        <v>43222.416666666664</v>
      </c>
      <c r="G244" s="16">
        <v>43228.872916666667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3925351</v>
      </c>
      <c r="B245" s="10" t="s">
        <v>16</v>
      </c>
      <c r="C245" s="10" t="s">
        <v>17</v>
      </c>
      <c r="D245" s="16">
        <v>43221.338194444441</v>
      </c>
      <c r="E245" s="16">
        <v>43222.416666666664</v>
      </c>
      <c r="G245" s="16">
        <v>43228.872916666667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3925351</v>
      </c>
      <c r="B246" s="10" t="s">
        <v>16</v>
      </c>
      <c r="C246" s="10" t="s">
        <v>17</v>
      </c>
      <c r="D246" s="16">
        <v>43221.338194444441</v>
      </c>
      <c r="E246" s="16">
        <v>43222.416666666664</v>
      </c>
      <c r="G246" s="16">
        <v>43228.872916666667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3925351</v>
      </c>
      <c r="B247" s="10" t="s">
        <v>16</v>
      </c>
      <c r="C247" s="10" t="s">
        <v>17</v>
      </c>
      <c r="D247" s="16">
        <v>43221.338194444441</v>
      </c>
      <c r="E247" s="16">
        <v>43222.416666666664</v>
      </c>
      <c r="G247" s="16">
        <v>43228.872916666667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100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3925351</v>
      </c>
      <c r="B248" s="10" t="s">
        <v>16</v>
      </c>
      <c r="C248" s="10" t="s">
        <v>17</v>
      </c>
      <c r="D248" s="16">
        <v>43221.338194444441</v>
      </c>
      <c r="E248" s="16">
        <v>43222.416666666664</v>
      </c>
      <c r="G248" s="16">
        <v>43228.872916666667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2000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3925351</v>
      </c>
      <c r="B249" s="10" t="s">
        <v>16</v>
      </c>
      <c r="C249" s="10" t="s">
        <v>17</v>
      </c>
      <c r="D249" s="16">
        <v>43221.338194444441</v>
      </c>
      <c r="E249" s="16">
        <v>43222.416666666664</v>
      </c>
      <c r="G249" s="16">
        <v>43228.872916666667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4400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3925351</v>
      </c>
      <c r="B250" s="10" t="s">
        <v>16</v>
      </c>
      <c r="C250" s="10" t="s">
        <v>17</v>
      </c>
      <c r="D250" s="16">
        <v>43221.338194444441</v>
      </c>
      <c r="E250" s="16">
        <v>43222.416666666664</v>
      </c>
      <c r="G250" s="16">
        <v>43228.872916666667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26</v>
      </c>
      <c r="M250" s="10">
        <v>10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3925351</v>
      </c>
      <c r="B251" s="10" t="s">
        <v>16</v>
      </c>
      <c r="C251" s="10" t="s">
        <v>17</v>
      </c>
      <c r="D251" s="16">
        <v>43221.338194444441</v>
      </c>
      <c r="E251" s="16">
        <v>43222.416666666664</v>
      </c>
      <c r="G251" s="16">
        <v>43228.872916666667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3925351</v>
      </c>
      <c r="B252" s="10" t="s">
        <v>16</v>
      </c>
      <c r="C252" s="10" t="s">
        <v>17</v>
      </c>
      <c r="D252" s="16">
        <v>43221.338194444441</v>
      </c>
      <c r="E252" s="16">
        <v>43222.416666666664</v>
      </c>
      <c r="G252" s="16">
        <v>43228.872916666667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3925351</v>
      </c>
      <c r="B253" s="10" t="s">
        <v>16</v>
      </c>
      <c r="C253" s="10" t="s">
        <v>17</v>
      </c>
      <c r="D253" s="16">
        <v>43221.338194444441</v>
      </c>
      <c r="E253" s="16">
        <v>43222.416666666664</v>
      </c>
      <c r="G253" s="16">
        <v>43228.872916666667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3925351</v>
      </c>
      <c r="B254" s="10" t="s">
        <v>16</v>
      </c>
      <c r="C254" s="10" t="s">
        <v>17</v>
      </c>
      <c r="D254" s="16">
        <v>43221.338194444441</v>
      </c>
      <c r="E254" s="16">
        <v>43222.416666666664</v>
      </c>
      <c r="G254" s="16">
        <v>43228.872916666667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23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3925351</v>
      </c>
      <c r="B255" s="10" t="s">
        <v>16</v>
      </c>
      <c r="C255" s="10" t="s">
        <v>17</v>
      </c>
      <c r="D255" s="16">
        <v>43221.338194444441</v>
      </c>
      <c r="E255" s="16">
        <v>43222.416666666664</v>
      </c>
      <c r="G255" s="16">
        <v>43228.872916666667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8.8000000000000007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3925351</v>
      </c>
      <c r="B256" s="10" t="s">
        <v>16</v>
      </c>
      <c r="C256" s="10" t="s">
        <v>17</v>
      </c>
      <c r="D256" s="16">
        <v>43221.338194444441</v>
      </c>
      <c r="E256" s="16">
        <v>43222.416666666664</v>
      </c>
      <c r="G256" s="16">
        <v>43228.872916666667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1200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3925351</v>
      </c>
      <c r="B257" s="10" t="s">
        <v>16</v>
      </c>
      <c r="C257" s="10" t="s">
        <v>17</v>
      </c>
      <c r="D257" s="16">
        <v>43221.338194444441</v>
      </c>
      <c r="E257" s="16">
        <v>43222.416666666664</v>
      </c>
      <c r="G257" s="16">
        <v>43228.872916666667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3925351</v>
      </c>
      <c r="B258" s="10" t="s">
        <v>16</v>
      </c>
      <c r="C258" s="10" t="s">
        <v>17</v>
      </c>
      <c r="D258" s="16">
        <v>43221.338194444441</v>
      </c>
      <c r="E258" s="16">
        <v>43222.416666666664</v>
      </c>
      <c r="G258" s="16">
        <v>43228.872916666667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3925351</v>
      </c>
      <c r="B259" s="10" t="s">
        <v>16</v>
      </c>
      <c r="C259" s="10" t="s">
        <v>17</v>
      </c>
      <c r="D259" s="16">
        <v>43221.338194444441</v>
      </c>
      <c r="E259" s="16">
        <v>43222.416666666664</v>
      </c>
      <c r="G259" s="16">
        <v>43228.872916666667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2100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3925351</v>
      </c>
      <c r="B260" s="10" t="s">
        <v>16</v>
      </c>
      <c r="C260" s="10" t="s">
        <v>17</v>
      </c>
      <c r="D260" s="16">
        <v>43221.338194444441</v>
      </c>
      <c r="E260" s="16">
        <v>43222.416666666664</v>
      </c>
      <c r="G260" s="16">
        <v>43228.872916666667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3925351</v>
      </c>
      <c r="B261" s="10" t="s">
        <v>16</v>
      </c>
      <c r="C261" s="10" t="s">
        <v>17</v>
      </c>
      <c r="D261" s="16">
        <v>43221.338194444441</v>
      </c>
      <c r="E261" s="16">
        <v>43222.416666666664</v>
      </c>
      <c r="G261" s="16">
        <v>43228.872916666667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26</v>
      </c>
      <c r="M261" s="10">
        <v>5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3925351</v>
      </c>
      <c r="B262" s="10" t="s">
        <v>16</v>
      </c>
      <c r="C262" s="10" t="s">
        <v>17</v>
      </c>
      <c r="D262" s="16">
        <v>43221.338194444441</v>
      </c>
      <c r="E262" s="16">
        <v>43222.416666666664</v>
      </c>
      <c r="G262" s="16">
        <v>43228.872916666667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3925351</v>
      </c>
      <c r="B263" s="10" t="s">
        <v>16</v>
      </c>
      <c r="C263" s="10" t="s">
        <v>17</v>
      </c>
      <c r="D263" s="16">
        <v>43221.338194444441</v>
      </c>
      <c r="E263" s="16">
        <v>43222.416666666664</v>
      </c>
      <c r="G263" s="16">
        <v>43228.872916666667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3925351</v>
      </c>
      <c r="B264" s="10" t="s">
        <v>16</v>
      </c>
      <c r="C264" s="10" t="s">
        <v>17</v>
      </c>
      <c r="D264" s="16">
        <v>43221.338194444441</v>
      </c>
      <c r="E264" s="16">
        <v>43222.416666666664</v>
      </c>
      <c r="G264" s="16">
        <v>43228.872916666667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3925351</v>
      </c>
      <c r="B265" s="10" t="s">
        <v>16</v>
      </c>
      <c r="C265" s="10" t="s">
        <v>17</v>
      </c>
      <c r="D265" s="16">
        <v>43221.338194444441</v>
      </c>
      <c r="E265" s="16">
        <v>43222.416666666664</v>
      </c>
      <c r="G265" s="16">
        <v>43228.872916666667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900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3925351</v>
      </c>
      <c r="B266" s="10" t="s">
        <v>16</v>
      </c>
      <c r="C266" s="10" t="s">
        <v>17</v>
      </c>
      <c r="D266" s="16">
        <v>43221.338194444441</v>
      </c>
      <c r="E266" s="16">
        <v>43222.416666666664</v>
      </c>
      <c r="G266" s="16">
        <v>43228.872916666667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34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3925351</v>
      </c>
      <c r="B267" s="10" t="s">
        <v>16</v>
      </c>
      <c r="C267" s="10" t="s">
        <v>17</v>
      </c>
      <c r="D267" s="16">
        <v>43221.338194444441</v>
      </c>
      <c r="E267" s="16">
        <v>43222.416666666664</v>
      </c>
      <c r="G267" s="16">
        <v>43228.872916666667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26</v>
      </c>
      <c r="M267" s="10">
        <v>100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3925351</v>
      </c>
      <c r="B268" s="10" t="s">
        <v>16</v>
      </c>
      <c r="C268" s="10" t="s">
        <v>17</v>
      </c>
      <c r="D268" s="16">
        <v>43221.338194444441</v>
      </c>
      <c r="E268" s="16">
        <v>43222.416666666664</v>
      </c>
      <c r="G268" s="16">
        <v>43228.872916666667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3925351</v>
      </c>
      <c r="B269" s="10" t="s">
        <v>16</v>
      </c>
      <c r="C269" s="10" t="s">
        <v>17</v>
      </c>
      <c r="D269" s="16">
        <v>43221.338194444441</v>
      </c>
      <c r="E269" s="16">
        <v>43222.416666666664</v>
      </c>
      <c r="G269" s="16">
        <v>43228.872916666667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22</v>
      </c>
      <c r="M269" s="10">
        <v>2200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3925351</v>
      </c>
      <c r="B270" s="10" t="s">
        <v>16</v>
      </c>
      <c r="C270" s="10" t="s">
        <v>17</v>
      </c>
      <c r="D270" s="16">
        <v>43221.338194444441</v>
      </c>
      <c r="E270" s="16">
        <v>43222.416666666664</v>
      </c>
      <c r="G270" s="16">
        <v>43228.872916666667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3925351</v>
      </c>
      <c r="B271" s="10" t="s">
        <v>16</v>
      </c>
      <c r="C271" s="10" t="s">
        <v>17</v>
      </c>
      <c r="D271" s="16">
        <v>43221.338194444441</v>
      </c>
      <c r="E271" s="16">
        <v>43222.416666666664</v>
      </c>
      <c r="G271" s="16">
        <v>43228.872916666667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22</v>
      </c>
      <c r="M271" s="10">
        <v>27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3925351</v>
      </c>
      <c r="B272" s="10" t="s">
        <v>16</v>
      </c>
      <c r="C272" s="10" t="s">
        <v>17</v>
      </c>
      <c r="D272" s="16">
        <v>43221.338194444441</v>
      </c>
      <c r="E272" s="16">
        <v>43222.416666666664</v>
      </c>
      <c r="G272" s="16">
        <v>43228.872916666667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250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3925351</v>
      </c>
      <c r="B273" s="10" t="s">
        <v>16</v>
      </c>
      <c r="C273" s="10" t="s">
        <v>17</v>
      </c>
      <c r="D273" s="16">
        <v>43221.338194444441</v>
      </c>
      <c r="E273" s="16">
        <v>43222.416666666664</v>
      </c>
      <c r="G273" s="16">
        <v>43228.872916666667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3925351</v>
      </c>
      <c r="B274" s="10" t="s">
        <v>16</v>
      </c>
      <c r="C274" s="10" t="s">
        <v>17</v>
      </c>
      <c r="D274" s="16">
        <v>43221.338194444441</v>
      </c>
      <c r="E274" s="16">
        <v>43222.416666666664</v>
      </c>
      <c r="G274" s="16">
        <v>43228.872916666667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3925351</v>
      </c>
      <c r="B275" s="10" t="s">
        <v>16</v>
      </c>
      <c r="C275" s="10" t="s">
        <v>17</v>
      </c>
      <c r="D275" s="16">
        <v>43221.338194444441</v>
      </c>
      <c r="E275" s="16">
        <v>43222.416666666664</v>
      </c>
      <c r="G275" s="16">
        <v>43228.872916666667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22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3925351</v>
      </c>
      <c r="B276" s="10" t="s">
        <v>16</v>
      </c>
      <c r="C276" s="10" t="s">
        <v>17</v>
      </c>
      <c r="D276" s="16">
        <v>43221.338194444441</v>
      </c>
      <c r="E276" s="16">
        <v>43222.416666666664</v>
      </c>
      <c r="G276" s="16">
        <v>43228.872916666667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21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3925351</v>
      </c>
      <c r="B277" s="10" t="s">
        <v>16</v>
      </c>
      <c r="C277" s="10" t="s">
        <v>17</v>
      </c>
      <c r="D277" s="16">
        <v>43221.338194444441</v>
      </c>
      <c r="E277" s="16">
        <v>43222.416666666664</v>
      </c>
      <c r="G277" s="16">
        <v>43228.872916666667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22</v>
      </c>
      <c r="M277" s="10">
        <v>560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3925351</v>
      </c>
      <c r="B278" s="10" t="s">
        <v>16</v>
      </c>
      <c r="C278" s="10" t="s">
        <v>17</v>
      </c>
      <c r="D278" s="16">
        <v>43221.338194444441</v>
      </c>
      <c r="E278" s="16">
        <v>43222.416666666664</v>
      </c>
      <c r="G278" s="16">
        <v>43228.872916666667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3925351</v>
      </c>
      <c r="B279" s="10" t="s">
        <v>16</v>
      </c>
      <c r="C279" s="10" t="s">
        <v>17</v>
      </c>
      <c r="D279" s="16">
        <v>43221.338194444441</v>
      </c>
      <c r="E279" s="16">
        <v>43222.416666666664</v>
      </c>
      <c r="G279" s="16">
        <v>43228.872916666667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64000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3925351</v>
      </c>
      <c r="B280" s="10" t="s">
        <v>16</v>
      </c>
      <c r="C280" s="10" t="s">
        <v>17</v>
      </c>
      <c r="D280" s="16">
        <v>43221.338194444441</v>
      </c>
      <c r="E280" s="16">
        <v>43222.416666666664</v>
      </c>
      <c r="G280" s="16">
        <v>43228.872916666667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3925351</v>
      </c>
      <c r="B281" s="10" t="s">
        <v>16</v>
      </c>
      <c r="C281" s="10" t="s">
        <v>17</v>
      </c>
      <c r="D281" s="16">
        <v>43221.338194444441</v>
      </c>
      <c r="E281" s="16">
        <v>43222.416666666664</v>
      </c>
      <c r="G281" s="16">
        <v>43228.872916666667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3925351</v>
      </c>
      <c r="B282" s="10" t="s">
        <v>16</v>
      </c>
      <c r="C282" s="10" t="s">
        <v>17</v>
      </c>
      <c r="D282" s="16">
        <v>43221.338194444441</v>
      </c>
      <c r="E282" s="16">
        <v>43222.416666666664</v>
      </c>
      <c r="G282" s="16">
        <v>43228.872916666667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3925351</v>
      </c>
      <c r="B283" s="10" t="s">
        <v>16</v>
      </c>
      <c r="C283" s="10" t="s">
        <v>17</v>
      </c>
      <c r="D283" s="16">
        <v>43221.338194444441</v>
      </c>
      <c r="E283" s="16">
        <v>43222.416666666664</v>
      </c>
      <c r="G283" s="16">
        <v>43228.872916666667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3925351</v>
      </c>
      <c r="B284" s="10" t="s">
        <v>16</v>
      </c>
      <c r="C284" s="10" t="s">
        <v>17</v>
      </c>
      <c r="D284" s="16">
        <v>43221.338194444441</v>
      </c>
      <c r="E284" s="16">
        <v>43222.416666666664</v>
      </c>
      <c r="G284" s="16">
        <v>43228.872916666667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3925351</v>
      </c>
      <c r="B285" s="10" t="s">
        <v>16</v>
      </c>
      <c r="C285" s="10" t="s">
        <v>17</v>
      </c>
      <c r="D285" s="16">
        <v>43221.338194444441</v>
      </c>
      <c r="E285" s="16">
        <v>43222.416666666664</v>
      </c>
      <c r="G285" s="16">
        <v>43228.872916666667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3925351</v>
      </c>
      <c r="B286" s="10" t="s">
        <v>16</v>
      </c>
      <c r="C286" s="10" t="s">
        <v>17</v>
      </c>
      <c r="D286" s="16">
        <v>43221.338194444441</v>
      </c>
      <c r="E286" s="16">
        <v>43222.416666666664</v>
      </c>
      <c r="G286" s="16">
        <v>43228.872916666667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2500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3925351</v>
      </c>
      <c r="B287" s="10" t="s">
        <v>16</v>
      </c>
      <c r="C287" s="10" t="s">
        <v>17</v>
      </c>
      <c r="D287" s="16">
        <v>43221.338194444441</v>
      </c>
      <c r="E287" s="16">
        <v>43222.416666666664</v>
      </c>
      <c r="G287" s="16">
        <v>43228.872916666667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3925351</v>
      </c>
      <c r="B288" s="10" t="s">
        <v>16</v>
      </c>
      <c r="C288" s="10" t="s">
        <v>17</v>
      </c>
      <c r="D288" s="16">
        <v>43221.338194444441</v>
      </c>
      <c r="E288" s="16">
        <v>43222.416666666664</v>
      </c>
      <c r="G288" s="16">
        <v>43228.872916666667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3925351</v>
      </c>
      <c r="B289" s="10" t="s">
        <v>16</v>
      </c>
      <c r="C289" s="10" t="s">
        <v>17</v>
      </c>
      <c r="D289" s="16">
        <v>43221.338194444441</v>
      </c>
      <c r="E289" s="16">
        <v>43222.416666666664</v>
      </c>
      <c r="G289" s="16">
        <v>43228.872916666667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3925351</v>
      </c>
      <c r="B290" s="10" t="s">
        <v>16</v>
      </c>
      <c r="C290" s="10" t="s">
        <v>17</v>
      </c>
      <c r="D290" s="16">
        <v>43221.338194444441</v>
      </c>
      <c r="E290" s="16">
        <v>43222.416666666664</v>
      </c>
      <c r="G290" s="16">
        <v>43228.872916666667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26</v>
      </c>
      <c r="M290" s="10">
        <v>10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3925351</v>
      </c>
      <c r="B291" s="10" t="s">
        <v>16</v>
      </c>
      <c r="C291" s="10" t="s">
        <v>17</v>
      </c>
      <c r="D291" s="16">
        <v>43221.338194444441</v>
      </c>
      <c r="E291" s="16">
        <v>43222.416666666664</v>
      </c>
      <c r="G291" s="16">
        <v>43228.872916666667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590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3925351</v>
      </c>
      <c r="B292" s="10" t="s">
        <v>16</v>
      </c>
      <c r="C292" s="10" t="s">
        <v>17</v>
      </c>
      <c r="D292" s="16">
        <v>43221.338194444441</v>
      </c>
      <c r="E292" s="16">
        <v>43222.416666666664</v>
      </c>
      <c r="G292" s="16">
        <v>43228.872916666667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22</v>
      </c>
      <c r="M292" s="10">
        <v>12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3925351</v>
      </c>
      <c r="B293" s="10" t="s">
        <v>16</v>
      </c>
      <c r="C293" s="10" t="s">
        <v>17</v>
      </c>
      <c r="D293" s="16">
        <v>43221.338194444441</v>
      </c>
      <c r="E293" s="16">
        <v>43222.416666666664</v>
      </c>
      <c r="G293" s="16">
        <v>43228.872916666667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3925351</v>
      </c>
      <c r="B294" s="10" t="s">
        <v>16</v>
      </c>
      <c r="C294" s="10" t="s">
        <v>17</v>
      </c>
      <c r="D294" s="16">
        <v>43221.338194444441</v>
      </c>
      <c r="E294" s="16">
        <v>43222.416666666664</v>
      </c>
      <c r="G294" s="16">
        <v>43228.872916666667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580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3925351</v>
      </c>
      <c r="B295" s="10" t="s">
        <v>16</v>
      </c>
      <c r="C295" s="10" t="s">
        <v>17</v>
      </c>
      <c r="D295" s="16">
        <v>43221.338194444441</v>
      </c>
      <c r="E295" s="16">
        <v>43222.416666666664</v>
      </c>
      <c r="G295" s="16">
        <v>43228.872916666667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5900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3925351</v>
      </c>
      <c r="B296" s="10" t="s">
        <v>16</v>
      </c>
      <c r="C296" s="10" t="s">
        <v>17</v>
      </c>
      <c r="D296" s="16">
        <v>43221.338194444441</v>
      </c>
      <c r="E296" s="16">
        <v>43222.416666666664</v>
      </c>
      <c r="G296" s="16">
        <v>43228.872916666667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82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3925351</v>
      </c>
      <c r="B297" s="10" t="s">
        <v>16</v>
      </c>
      <c r="C297" s="10" t="s">
        <v>17</v>
      </c>
      <c r="D297" s="16">
        <v>43221.338194444441</v>
      </c>
      <c r="E297" s="16">
        <v>43222.416666666664</v>
      </c>
      <c r="G297" s="16">
        <v>43228.872916666667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620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3925351</v>
      </c>
      <c r="B298" s="10" t="s">
        <v>16</v>
      </c>
      <c r="C298" s="10" t="s">
        <v>17</v>
      </c>
      <c r="D298" s="16">
        <v>43221.338194444441</v>
      </c>
      <c r="E298" s="16">
        <v>43222.416666666664</v>
      </c>
      <c r="G298" s="16">
        <v>43228.872916666667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26</v>
      </c>
      <c r="M298" s="10">
        <v>5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3925352</v>
      </c>
      <c r="B299" s="10" t="s">
        <v>267</v>
      </c>
      <c r="C299" s="10" t="s">
        <v>224</v>
      </c>
      <c r="D299" s="16">
        <v>43221.333333333336</v>
      </c>
      <c r="E299" s="16">
        <v>43222.416666666664</v>
      </c>
      <c r="G299" s="16">
        <v>43228.888888888891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3925352</v>
      </c>
      <c r="B300" s="10" t="s">
        <v>267</v>
      </c>
      <c r="C300" s="10" t="s">
        <v>224</v>
      </c>
      <c r="D300" s="16">
        <v>43221.333333333336</v>
      </c>
      <c r="E300" s="16">
        <v>43222.416666666664</v>
      </c>
      <c r="G300" s="16">
        <v>43228.888888888891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22</v>
      </c>
      <c r="M300" s="10">
        <v>11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3925352</v>
      </c>
      <c r="B301" s="10" t="s">
        <v>267</v>
      </c>
      <c r="C301" s="10" t="s">
        <v>224</v>
      </c>
      <c r="D301" s="16">
        <v>43221.333333333336</v>
      </c>
      <c r="E301" s="16">
        <v>43222.416666666664</v>
      </c>
      <c r="G301" s="16">
        <v>43228.888888888891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3925352</v>
      </c>
      <c r="B302" s="10" t="s">
        <v>267</v>
      </c>
      <c r="C302" s="10" t="s">
        <v>224</v>
      </c>
      <c r="D302" s="16">
        <v>43221.333333333336</v>
      </c>
      <c r="E302" s="16">
        <v>43222.416666666664</v>
      </c>
      <c r="G302" s="16">
        <v>43228.888888888891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3925352</v>
      </c>
      <c r="B303" s="10" t="s">
        <v>267</v>
      </c>
      <c r="C303" s="10" t="s">
        <v>224</v>
      </c>
      <c r="D303" s="16">
        <v>43221.333333333336</v>
      </c>
      <c r="E303" s="16">
        <v>43222.416666666664</v>
      </c>
      <c r="G303" s="16">
        <v>43228.888888888891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3925352</v>
      </c>
      <c r="B304" s="10" t="s">
        <v>267</v>
      </c>
      <c r="C304" s="10" t="s">
        <v>224</v>
      </c>
      <c r="D304" s="16">
        <v>43221.333333333336</v>
      </c>
      <c r="E304" s="16">
        <v>43222.416666666664</v>
      </c>
      <c r="G304" s="16">
        <v>43228.888888888891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3925352</v>
      </c>
      <c r="B305" s="10" t="s">
        <v>267</v>
      </c>
      <c r="C305" s="10" t="s">
        <v>224</v>
      </c>
      <c r="D305" s="16">
        <v>43221.333333333336</v>
      </c>
      <c r="E305" s="16">
        <v>43222.416666666664</v>
      </c>
      <c r="G305" s="16">
        <v>43228.888888888891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3925352</v>
      </c>
      <c r="B306" s="10" t="s">
        <v>267</v>
      </c>
      <c r="C306" s="10" t="s">
        <v>224</v>
      </c>
      <c r="D306" s="16">
        <v>43221.333333333336</v>
      </c>
      <c r="E306" s="16">
        <v>43222.416666666664</v>
      </c>
      <c r="G306" s="16">
        <v>43228.888888888891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3925352</v>
      </c>
      <c r="B307" s="10" t="s">
        <v>267</v>
      </c>
      <c r="C307" s="10" t="s">
        <v>224</v>
      </c>
      <c r="D307" s="16">
        <v>43221.333333333336</v>
      </c>
      <c r="E307" s="16">
        <v>43222.416666666664</v>
      </c>
      <c r="G307" s="16">
        <v>43228.888888888891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3925352</v>
      </c>
      <c r="B308" s="10" t="s">
        <v>267</v>
      </c>
      <c r="C308" s="10" t="s">
        <v>224</v>
      </c>
      <c r="D308" s="16">
        <v>43221.333333333336</v>
      </c>
      <c r="E308" s="16">
        <v>43222.416666666664</v>
      </c>
      <c r="G308" s="16">
        <v>43228.888888888891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3925352</v>
      </c>
      <c r="B309" s="10" t="s">
        <v>267</v>
      </c>
      <c r="C309" s="10" t="s">
        <v>224</v>
      </c>
      <c r="D309" s="16">
        <v>43221.333333333336</v>
      </c>
      <c r="E309" s="16">
        <v>43222.416666666664</v>
      </c>
      <c r="G309" s="16">
        <v>43228.888888888891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3925352</v>
      </c>
      <c r="B310" s="10" t="s">
        <v>267</v>
      </c>
      <c r="C310" s="10" t="s">
        <v>224</v>
      </c>
      <c r="D310" s="16">
        <v>43221.333333333336</v>
      </c>
      <c r="E310" s="16">
        <v>43222.416666666664</v>
      </c>
      <c r="G310" s="16">
        <v>43228.888888888891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3925352</v>
      </c>
      <c r="B311" s="10" t="s">
        <v>267</v>
      </c>
      <c r="C311" s="10" t="s">
        <v>224</v>
      </c>
      <c r="D311" s="16">
        <v>43221.333333333336</v>
      </c>
      <c r="E311" s="16">
        <v>43222.416666666664</v>
      </c>
      <c r="G311" s="16">
        <v>43228.888888888891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3925352</v>
      </c>
      <c r="B312" s="10" t="s">
        <v>267</v>
      </c>
      <c r="C312" s="10" t="s">
        <v>224</v>
      </c>
      <c r="D312" s="16">
        <v>43221.333333333336</v>
      </c>
      <c r="E312" s="16">
        <v>43222.416666666664</v>
      </c>
      <c r="G312" s="16">
        <v>43228.888888888891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3925352</v>
      </c>
      <c r="B313" s="10" t="s">
        <v>267</v>
      </c>
      <c r="C313" s="10" t="s">
        <v>224</v>
      </c>
      <c r="D313" s="16">
        <v>43221.333333333336</v>
      </c>
      <c r="E313" s="16">
        <v>43222.416666666664</v>
      </c>
      <c r="G313" s="16">
        <v>43228.888888888891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3925352</v>
      </c>
      <c r="B314" s="10" t="s">
        <v>267</v>
      </c>
      <c r="C314" s="10" t="s">
        <v>224</v>
      </c>
      <c r="D314" s="16">
        <v>43221.333333333336</v>
      </c>
      <c r="E314" s="16">
        <v>43222.416666666664</v>
      </c>
      <c r="G314" s="16">
        <v>43228.888888888891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22</v>
      </c>
      <c r="M314" s="10">
        <v>46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3925352</v>
      </c>
      <c r="B315" s="10" t="s">
        <v>267</v>
      </c>
      <c r="C315" s="10" t="s">
        <v>224</v>
      </c>
      <c r="D315" s="16">
        <v>43221.333333333336</v>
      </c>
      <c r="E315" s="16">
        <v>43222.416666666664</v>
      </c>
      <c r="G315" s="16">
        <v>43228.888888888891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3925352</v>
      </c>
      <c r="B316" s="10" t="s">
        <v>267</v>
      </c>
      <c r="C316" s="10" t="s">
        <v>224</v>
      </c>
      <c r="D316" s="16">
        <v>43221.333333333336</v>
      </c>
      <c r="E316" s="16">
        <v>43222.416666666664</v>
      </c>
      <c r="G316" s="16">
        <v>43228.888888888891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3925352</v>
      </c>
      <c r="B317" s="10" t="s">
        <v>267</v>
      </c>
      <c r="C317" s="10" t="s">
        <v>224</v>
      </c>
      <c r="D317" s="16">
        <v>43221.333333333336</v>
      </c>
      <c r="E317" s="16">
        <v>43222.416666666664</v>
      </c>
      <c r="G317" s="16">
        <v>43228.888888888891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3925352</v>
      </c>
      <c r="B318" s="10" t="s">
        <v>267</v>
      </c>
      <c r="C318" s="10" t="s">
        <v>224</v>
      </c>
      <c r="D318" s="16">
        <v>43221.333333333336</v>
      </c>
      <c r="E318" s="16">
        <v>43222.416666666664</v>
      </c>
      <c r="G318" s="16">
        <v>43228.888888888891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3925352</v>
      </c>
      <c r="B319" s="10" t="s">
        <v>267</v>
      </c>
      <c r="C319" s="10" t="s">
        <v>224</v>
      </c>
      <c r="D319" s="16">
        <v>43221.333333333336</v>
      </c>
      <c r="E319" s="16">
        <v>43222.416666666664</v>
      </c>
      <c r="G319" s="16">
        <v>43228.888888888891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3925352</v>
      </c>
      <c r="B320" s="10" t="s">
        <v>267</v>
      </c>
      <c r="C320" s="10" t="s">
        <v>224</v>
      </c>
      <c r="D320" s="16">
        <v>43221.333333333336</v>
      </c>
      <c r="E320" s="16">
        <v>43222.416666666664</v>
      </c>
      <c r="G320" s="16">
        <v>43228.888888888891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3925352</v>
      </c>
      <c r="B321" s="10" t="s">
        <v>267</v>
      </c>
      <c r="C321" s="10" t="s">
        <v>224</v>
      </c>
      <c r="D321" s="16">
        <v>43221.333333333336</v>
      </c>
      <c r="E321" s="16">
        <v>43222.416666666664</v>
      </c>
      <c r="G321" s="16">
        <v>43228.888888888891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3925352</v>
      </c>
      <c r="B322" s="10" t="s">
        <v>267</v>
      </c>
      <c r="C322" s="10" t="s">
        <v>224</v>
      </c>
      <c r="D322" s="16">
        <v>43221.333333333336</v>
      </c>
      <c r="E322" s="16">
        <v>43222.416666666664</v>
      </c>
      <c r="G322" s="16">
        <v>43228.888888888891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3925352</v>
      </c>
      <c r="B323" s="10" t="s">
        <v>267</v>
      </c>
      <c r="C323" s="10" t="s">
        <v>224</v>
      </c>
      <c r="D323" s="16">
        <v>43221.333333333336</v>
      </c>
      <c r="E323" s="16">
        <v>43222.416666666664</v>
      </c>
      <c r="G323" s="16">
        <v>43228.888888888891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3925352</v>
      </c>
      <c r="B324" s="10" t="s">
        <v>267</v>
      </c>
      <c r="C324" s="10" t="s">
        <v>224</v>
      </c>
      <c r="D324" s="16">
        <v>43221.333333333336</v>
      </c>
      <c r="E324" s="16">
        <v>43222.416666666664</v>
      </c>
      <c r="G324" s="16">
        <v>43228.888888888891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3925352</v>
      </c>
      <c r="B325" s="10" t="s">
        <v>267</v>
      </c>
      <c r="C325" s="10" t="s">
        <v>224</v>
      </c>
      <c r="D325" s="16">
        <v>43221.333333333336</v>
      </c>
      <c r="E325" s="16">
        <v>43222.416666666664</v>
      </c>
      <c r="G325" s="16">
        <v>43228.888888888891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3925352</v>
      </c>
      <c r="B326" s="10" t="s">
        <v>267</v>
      </c>
      <c r="C326" s="10" t="s">
        <v>224</v>
      </c>
      <c r="D326" s="16">
        <v>43221.333333333336</v>
      </c>
      <c r="E326" s="16">
        <v>43222.416666666664</v>
      </c>
      <c r="G326" s="16">
        <v>43228.888888888891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3925352</v>
      </c>
      <c r="B327" s="10" t="s">
        <v>267</v>
      </c>
      <c r="C327" s="10" t="s">
        <v>224</v>
      </c>
      <c r="D327" s="16">
        <v>43221.333333333336</v>
      </c>
      <c r="E327" s="16">
        <v>43222.416666666664</v>
      </c>
      <c r="G327" s="16">
        <v>43228.888888888891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3925352</v>
      </c>
      <c r="B328" s="10" t="s">
        <v>267</v>
      </c>
      <c r="C328" s="10" t="s">
        <v>224</v>
      </c>
      <c r="D328" s="16">
        <v>43221.333333333336</v>
      </c>
      <c r="E328" s="16">
        <v>43222.416666666664</v>
      </c>
      <c r="G328" s="16">
        <v>43228.888888888891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3925352</v>
      </c>
      <c r="B329" s="10" t="s">
        <v>267</v>
      </c>
      <c r="C329" s="10" t="s">
        <v>224</v>
      </c>
      <c r="D329" s="16">
        <v>43221.333333333336</v>
      </c>
      <c r="E329" s="16">
        <v>43222.416666666664</v>
      </c>
      <c r="G329" s="16">
        <v>43228.888888888891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3925352</v>
      </c>
      <c r="B330" s="10" t="s">
        <v>267</v>
      </c>
      <c r="C330" s="10" t="s">
        <v>224</v>
      </c>
      <c r="D330" s="16">
        <v>43221.333333333336</v>
      </c>
      <c r="E330" s="16">
        <v>43222.416666666664</v>
      </c>
      <c r="G330" s="16">
        <v>43228.888888888891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3925352</v>
      </c>
      <c r="B331" s="10" t="s">
        <v>267</v>
      </c>
      <c r="C331" s="10" t="s">
        <v>224</v>
      </c>
      <c r="D331" s="16">
        <v>43221.333333333336</v>
      </c>
      <c r="E331" s="16">
        <v>43222.416666666664</v>
      </c>
      <c r="G331" s="16">
        <v>43228.888888888891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3925352</v>
      </c>
      <c r="B332" s="10" t="s">
        <v>267</v>
      </c>
      <c r="C332" s="10" t="s">
        <v>224</v>
      </c>
      <c r="D332" s="16">
        <v>43221.333333333336</v>
      </c>
      <c r="E332" s="16">
        <v>43222.416666666664</v>
      </c>
      <c r="G332" s="16">
        <v>43228.888888888891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3925352</v>
      </c>
      <c r="B333" s="10" t="s">
        <v>267</v>
      </c>
      <c r="C333" s="10" t="s">
        <v>224</v>
      </c>
      <c r="D333" s="16">
        <v>43221.333333333336</v>
      </c>
      <c r="E333" s="16">
        <v>43222.416666666664</v>
      </c>
      <c r="G333" s="16">
        <v>43228.888888888891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3925352</v>
      </c>
      <c r="B334" s="10" t="s">
        <v>267</v>
      </c>
      <c r="C334" s="10" t="s">
        <v>224</v>
      </c>
      <c r="D334" s="16">
        <v>43221.333333333336</v>
      </c>
      <c r="E334" s="16">
        <v>43222.416666666664</v>
      </c>
      <c r="G334" s="16">
        <v>43228.888888888891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3925352</v>
      </c>
      <c r="B335" s="10" t="s">
        <v>267</v>
      </c>
      <c r="C335" s="10" t="s">
        <v>224</v>
      </c>
      <c r="D335" s="16">
        <v>43221.333333333336</v>
      </c>
      <c r="E335" s="16">
        <v>43222.416666666664</v>
      </c>
      <c r="G335" s="16">
        <v>43228.888888888891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3925352</v>
      </c>
      <c r="B336" s="10" t="s">
        <v>267</v>
      </c>
      <c r="C336" s="10" t="s">
        <v>224</v>
      </c>
      <c r="D336" s="16">
        <v>43221.333333333336</v>
      </c>
      <c r="E336" s="16">
        <v>43222.416666666664</v>
      </c>
      <c r="G336" s="16">
        <v>43228.888888888891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3925352</v>
      </c>
      <c r="B337" s="10" t="s">
        <v>267</v>
      </c>
      <c r="C337" s="10" t="s">
        <v>224</v>
      </c>
      <c r="D337" s="16">
        <v>43221.333333333336</v>
      </c>
      <c r="E337" s="16">
        <v>43222.416666666664</v>
      </c>
      <c r="G337" s="16">
        <v>43228.888888888891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3925352</v>
      </c>
      <c r="B338" s="10" t="s">
        <v>267</v>
      </c>
      <c r="C338" s="10" t="s">
        <v>224</v>
      </c>
      <c r="D338" s="16">
        <v>43221.333333333336</v>
      </c>
      <c r="E338" s="16">
        <v>43222.416666666664</v>
      </c>
      <c r="G338" s="16">
        <v>43228.888888888891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3925352</v>
      </c>
      <c r="B339" s="10" t="s">
        <v>267</v>
      </c>
      <c r="C339" s="10" t="s">
        <v>224</v>
      </c>
      <c r="D339" s="16">
        <v>43221.333333333336</v>
      </c>
      <c r="E339" s="16">
        <v>43222.416666666664</v>
      </c>
      <c r="G339" s="16">
        <v>43228.888888888891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3925352</v>
      </c>
      <c r="B340" s="10" t="s">
        <v>267</v>
      </c>
      <c r="C340" s="10" t="s">
        <v>224</v>
      </c>
      <c r="D340" s="16">
        <v>43221.333333333336</v>
      </c>
      <c r="E340" s="16">
        <v>43222.416666666664</v>
      </c>
      <c r="G340" s="16">
        <v>43228.888888888891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3925352</v>
      </c>
      <c r="B341" s="10" t="s">
        <v>267</v>
      </c>
      <c r="C341" s="10" t="s">
        <v>224</v>
      </c>
      <c r="D341" s="16">
        <v>43221.333333333336</v>
      </c>
      <c r="E341" s="16">
        <v>43222.416666666664</v>
      </c>
      <c r="G341" s="16">
        <v>43228.888888888891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3925352</v>
      </c>
      <c r="B342" s="10" t="s">
        <v>267</v>
      </c>
      <c r="C342" s="10" t="s">
        <v>224</v>
      </c>
      <c r="D342" s="16">
        <v>43221.333333333336</v>
      </c>
      <c r="E342" s="16">
        <v>43222.416666666664</v>
      </c>
      <c r="G342" s="16">
        <v>43228.888888888891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3925352</v>
      </c>
      <c r="B343" s="10" t="s">
        <v>267</v>
      </c>
      <c r="C343" s="10" t="s">
        <v>224</v>
      </c>
      <c r="D343" s="16">
        <v>43221.333333333336</v>
      </c>
      <c r="E343" s="16">
        <v>43222.416666666664</v>
      </c>
      <c r="G343" s="16">
        <v>43228.888888888891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3925352</v>
      </c>
      <c r="B344" s="10" t="s">
        <v>267</v>
      </c>
      <c r="C344" s="10" t="s">
        <v>224</v>
      </c>
      <c r="D344" s="16">
        <v>43221.333333333336</v>
      </c>
      <c r="E344" s="16">
        <v>43222.416666666664</v>
      </c>
      <c r="G344" s="16">
        <v>43228.888888888891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3925352</v>
      </c>
      <c r="B345" s="10" t="s">
        <v>267</v>
      </c>
      <c r="C345" s="10" t="s">
        <v>224</v>
      </c>
      <c r="D345" s="16">
        <v>43221.333333333336</v>
      </c>
      <c r="E345" s="16">
        <v>43222.416666666664</v>
      </c>
      <c r="G345" s="16">
        <v>43228.888888888891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26</v>
      </c>
      <c r="M345" s="10">
        <v>5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3925352</v>
      </c>
      <c r="B346" s="10" t="s">
        <v>267</v>
      </c>
      <c r="C346" s="10" t="s">
        <v>224</v>
      </c>
      <c r="D346" s="16">
        <v>43221.333333333336</v>
      </c>
      <c r="E346" s="16">
        <v>43222.416666666664</v>
      </c>
      <c r="G346" s="16">
        <v>43228.888888888891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3925352</v>
      </c>
      <c r="B347" s="10" t="s">
        <v>267</v>
      </c>
      <c r="C347" s="10" t="s">
        <v>224</v>
      </c>
      <c r="D347" s="16">
        <v>43221.333333333336</v>
      </c>
      <c r="E347" s="16">
        <v>43222.416666666664</v>
      </c>
      <c r="G347" s="16">
        <v>43228.888888888891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3925352</v>
      </c>
      <c r="B348" s="10" t="s">
        <v>267</v>
      </c>
      <c r="C348" s="10" t="s">
        <v>224</v>
      </c>
      <c r="D348" s="16">
        <v>43221.333333333336</v>
      </c>
      <c r="E348" s="16">
        <v>43222.416666666664</v>
      </c>
      <c r="G348" s="16">
        <v>43228.888888888891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3925352</v>
      </c>
      <c r="B349" s="10" t="s">
        <v>267</v>
      </c>
      <c r="C349" s="10" t="s">
        <v>224</v>
      </c>
      <c r="D349" s="16">
        <v>43221.333333333336</v>
      </c>
      <c r="E349" s="16">
        <v>43222.416666666664</v>
      </c>
      <c r="G349" s="16">
        <v>43228.888888888891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3925352</v>
      </c>
      <c r="B350" s="10" t="s">
        <v>267</v>
      </c>
      <c r="C350" s="10" t="s">
        <v>224</v>
      </c>
      <c r="D350" s="16">
        <v>43221.333333333336</v>
      </c>
      <c r="E350" s="16">
        <v>43222.416666666664</v>
      </c>
      <c r="G350" s="16">
        <v>43228.888888888891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3925352</v>
      </c>
      <c r="B351" s="10" t="s">
        <v>267</v>
      </c>
      <c r="C351" s="10" t="s">
        <v>224</v>
      </c>
      <c r="D351" s="16">
        <v>43221.333333333336</v>
      </c>
      <c r="E351" s="16">
        <v>43222.416666666664</v>
      </c>
      <c r="G351" s="16">
        <v>43228.888888888891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3925352</v>
      </c>
      <c r="B352" s="10" t="s">
        <v>267</v>
      </c>
      <c r="C352" s="10" t="s">
        <v>224</v>
      </c>
      <c r="D352" s="16">
        <v>43221.333333333336</v>
      </c>
      <c r="E352" s="16">
        <v>43222.416666666664</v>
      </c>
      <c r="G352" s="16">
        <v>43228.888888888891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3925352</v>
      </c>
      <c r="B353" s="10" t="s">
        <v>267</v>
      </c>
      <c r="C353" s="10" t="s">
        <v>224</v>
      </c>
      <c r="D353" s="16">
        <v>43221.333333333336</v>
      </c>
      <c r="E353" s="16">
        <v>43222.416666666664</v>
      </c>
      <c r="G353" s="16">
        <v>43228.888888888891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3925352</v>
      </c>
      <c r="B354" s="10" t="s">
        <v>267</v>
      </c>
      <c r="C354" s="10" t="s">
        <v>224</v>
      </c>
      <c r="D354" s="16">
        <v>43221.333333333336</v>
      </c>
      <c r="E354" s="16">
        <v>43222.416666666664</v>
      </c>
      <c r="G354" s="16">
        <v>43228.888888888891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3925352</v>
      </c>
      <c r="B355" s="10" t="s">
        <v>267</v>
      </c>
      <c r="C355" s="10" t="s">
        <v>224</v>
      </c>
      <c r="D355" s="16">
        <v>43221.333333333336</v>
      </c>
      <c r="E355" s="16">
        <v>43222.416666666664</v>
      </c>
      <c r="G355" s="16">
        <v>43228.888888888891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3925352</v>
      </c>
      <c r="B356" s="10" t="s">
        <v>267</v>
      </c>
      <c r="C356" s="10" t="s">
        <v>224</v>
      </c>
      <c r="D356" s="16">
        <v>43221.333333333336</v>
      </c>
      <c r="E356" s="16">
        <v>43222.416666666664</v>
      </c>
      <c r="G356" s="16">
        <v>43228.888888888891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3925352</v>
      </c>
      <c r="B357" s="10" t="s">
        <v>267</v>
      </c>
      <c r="C357" s="10" t="s">
        <v>224</v>
      </c>
      <c r="D357" s="16">
        <v>43221.333333333336</v>
      </c>
      <c r="E357" s="16">
        <v>43222.416666666664</v>
      </c>
      <c r="G357" s="16">
        <v>43228.888888888891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3925352</v>
      </c>
      <c r="B358" s="10" t="s">
        <v>267</v>
      </c>
      <c r="C358" s="10" t="s">
        <v>224</v>
      </c>
      <c r="D358" s="16">
        <v>43221.333333333336</v>
      </c>
      <c r="E358" s="16">
        <v>43222.416666666664</v>
      </c>
      <c r="G358" s="16">
        <v>43228.888888888891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3925352</v>
      </c>
      <c r="B359" s="10" t="s">
        <v>267</v>
      </c>
      <c r="C359" s="10" t="s">
        <v>224</v>
      </c>
      <c r="D359" s="16">
        <v>43221.333333333336</v>
      </c>
      <c r="E359" s="16">
        <v>43222.416666666664</v>
      </c>
      <c r="G359" s="16">
        <v>43228.888888888891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3925352</v>
      </c>
      <c r="B360" s="10" t="s">
        <v>267</v>
      </c>
      <c r="C360" s="10" t="s">
        <v>224</v>
      </c>
      <c r="D360" s="16">
        <v>43221.333333333336</v>
      </c>
      <c r="E360" s="16">
        <v>43222.416666666664</v>
      </c>
      <c r="G360" s="16">
        <v>43228.888888888891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3925352</v>
      </c>
      <c r="B361" s="10" t="s">
        <v>267</v>
      </c>
      <c r="C361" s="10" t="s">
        <v>224</v>
      </c>
      <c r="D361" s="16">
        <v>43221.333333333336</v>
      </c>
      <c r="E361" s="16">
        <v>43222.416666666664</v>
      </c>
      <c r="G361" s="16">
        <v>43228.888888888891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3925352</v>
      </c>
      <c r="B362" s="10" t="s">
        <v>267</v>
      </c>
      <c r="C362" s="10" t="s">
        <v>224</v>
      </c>
      <c r="D362" s="16">
        <v>43221.333333333336</v>
      </c>
      <c r="E362" s="16">
        <v>43222.416666666664</v>
      </c>
      <c r="G362" s="16">
        <v>43228.888888888891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3925352</v>
      </c>
      <c r="B363" s="10" t="s">
        <v>267</v>
      </c>
      <c r="C363" s="10" t="s">
        <v>224</v>
      </c>
      <c r="D363" s="16">
        <v>43221.333333333336</v>
      </c>
      <c r="E363" s="16">
        <v>43222.416666666664</v>
      </c>
      <c r="G363" s="16">
        <v>43228.888888888891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3925352</v>
      </c>
      <c r="B364" s="10" t="s">
        <v>267</v>
      </c>
      <c r="C364" s="10" t="s">
        <v>224</v>
      </c>
      <c r="D364" s="16">
        <v>43221.333333333336</v>
      </c>
      <c r="E364" s="16">
        <v>43222.416666666664</v>
      </c>
      <c r="G364" s="16">
        <v>43228.888888888891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3925352</v>
      </c>
      <c r="B365" s="10" t="s">
        <v>267</v>
      </c>
      <c r="C365" s="10" t="s">
        <v>224</v>
      </c>
      <c r="D365" s="16">
        <v>43221.333333333336</v>
      </c>
      <c r="E365" s="16">
        <v>43222.416666666664</v>
      </c>
      <c r="G365" s="16">
        <v>43228.888888888891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3925352</v>
      </c>
      <c r="B366" s="10" t="s">
        <v>267</v>
      </c>
      <c r="C366" s="10" t="s">
        <v>224</v>
      </c>
      <c r="D366" s="16">
        <v>43221.333333333336</v>
      </c>
      <c r="E366" s="16">
        <v>43222.416666666664</v>
      </c>
      <c r="G366" s="16">
        <v>43228.888888888891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3925352</v>
      </c>
      <c r="B367" s="10" t="s">
        <v>267</v>
      </c>
      <c r="C367" s="10" t="s">
        <v>224</v>
      </c>
      <c r="D367" s="16">
        <v>43221.333333333336</v>
      </c>
      <c r="E367" s="16">
        <v>43222.416666666664</v>
      </c>
      <c r="G367" s="16">
        <v>43228.888888888891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3925352</v>
      </c>
      <c r="B368" s="10" t="s">
        <v>267</v>
      </c>
      <c r="C368" s="10" t="s">
        <v>224</v>
      </c>
      <c r="D368" s="16">
        <v>43221.333333333336</v>
      </c>
      <c r="E368" s="16">
        <v>43222.416666666664</v>
      </c>
      <c r="G368" s="16">
        <v>43228.888888888891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3925352</v>
      </c>
      <c r="B369" s="10" t="s">
        <v>267</v>
      </c>
      <c r="C369" s="10" t="s">
        <v>224</v>
      </c>
      <c r="D369" s="16">
        <v>43221.333333333336</v>
      </c>
      <c r="E369" s="16">
        <v>43222.416666666664</v>
      </c>
      <c r="G369" s="16">
        <v>43228.888888888891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3925352</v>
      </c>
      <c r="B370" s="10" t="s">
        <v>267</v>
      </c>
      <c r="C370" s="10" t="s">
        <v>224</v>
      </c>
      <c r="D370" s="16">
        <v>43221.333333333336</v>
      </c>
      <c r="E370" s="16">
        <v>43222.416666666664</v>
      </c>
      <c r="G370" s="16">
        <v>43228.888888888891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3925352</v>
      </c>
      <c r="B371" s="10" t="s">
        <v>267</v>
      </c>
      <c r="C371" s="10" t="s">
        <v>224</v>
      </c>
      <c r="D371" s="16">
        <v>43221.333333333336</v>
      </c>
      <c r="E371" s="16">
        <v>43222.416666666664</v>
      </c>
      <c r="G371" s="16">
        <v>43228.888888888891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3925352</v>
      </c>
      <c r="B372" s="10" t="s">
        <v>267</v>
      </c>
      <c r="C372" s="10" t="s">
        <v>224</v>
      </c>
      <c r="D372" s="16">
        <v>43221.333333333336</v>
      </c>
      <c r="E372" s="16">
        <v>43222.416666666664</v>
      </c>
      <c r="G372" s="16">
        <v>43228.888888888891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3925352</v>
      </c>
      <c r="B373" s="10" t="s">
        <v>267</v>
      </c>
      <c r="C373" s="10" t="s">
        <v>224</v>
      </c>
      <c r="D373" s="16">
        <v>43221.333333333336</v>
      </c>
      <c r="E373" s="16">
        <v>43222.416666666664</v>
      </c>
      <c r="G373" s="16">
        <v>43228.888888888891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3925352</v>
      </c>
      <c r="B374" s="10" t="s">
        <v>267</v>
      </c>
      <c r="C374" s="10" t="s">
        <v>224</v>
      </c>
      <c r="D374" s="16">
        <v>43221.333333333336</v>
      </c>
      <c r="E374" s="16">
        <v>43222.416666666664</v>
      </c>
      <c r="G374" s="16">
        <v>43228.888888888891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3925352</v>
      </c>
      <c r="B375" s="10" t="s">
        <v>267</v>
      </c>
      <c r="C375" s="10" t="s">
        <v>224</v>
      </c>
      <c r="D375" s="16">
        <v>43221.333333333336</v>
      </c>
      <c r="E375" s="16">
        <v>43222.416666666664</v>
      </c>
      <c r="G375" s="16">
        <v>43228.888888888891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3925352</v>
      </c>
      <c r="B376" s="10" t="s">
        <v>267</v>
      </c>
      <c r="C376" s="10" t="s">
        <v>224</v>
      </c>
      <c r="D376" s="16">
        <v>43221.333333333336</v>
      </c>
      <c r="E376" s="16">
        <v>43222.416666666664</v>
      </c>
      <c r="G376" s="16">
        <v>43228.888888888891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3925352</v>
      </c>
      <c r="B377" s="10" t="s">
        <v>267</v>
      </c>
      <c r="C377" s="10" t="s">
        <v>224</v>
      </c>
      <c r="D377" s="16">
        <v>43221.333333333336</v>
      </c>
      <c r="E377" s="16">
        <v>43222.416666666664</v>
      </c>
      <c r="G377" s="16">
        <v>43228.888888888891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3925352</v>
      </c>
      <c r="B378" s="10" t="s">
        <v>267</v>
      </c>
      <c r="C378" s="10" t="s">
        <v>224</v>
      </c>
      <c r="D378" s="16">
        <v>43221.333333333336</v>
      </c>
      <c r="E378" s="16">
        <v>43222.416666666664</v>
      </c>
      <c r="G378" s="16">
        <v>43228.888888888891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3925352</v>
      </c>
      <c r="B379" s="10" t="s">
        <v>267</v>
      </c>
      <c r="C379" s="10" t="s">
        <v>224</v>
      </c>
      <c r="D379" s="16">
        <v>43221.333333333336</v>
      </c>
      <c r="E379" s="16">
        <v>43222.416666666664</v>
      </c>
      <c r="G379" s="16">
        <v>43228.888888888891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3925352</v>
      </c>
      <c r="B380" s="10" t="s">
        <v>267</v>
      </c>
      <c r="C380" s="10" t="s">
        <v>224</v>
      </c>
      <c r="D380" s="16">
        <v>43221.333333333336</v>
      </c>
      <c r="E380" s="16">
        <v>43222.416666666664</v>
      </c>
      <c r="G380" s="16">
        <v>43228.888888888891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3925352</v>
      </c>
      <c r="B381" s="10" t="s">
        <v>267</v>
      </c>
      <c r="C381" s="10" t="s">
        <v>224</v>
      </c>
      <c r="D381" s="16">
        <v>43221.333333333336</v>
      </c>
      <c r="E381" s="16">
        <v>43222.416666666664</v>
      </c>
      <c r="G381" s="16">
        <v>43228.888888888891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3925352</v>
      </c>
      <c r="B382" s="10" t="s">
        <v>267</v>
      </c>
      <c r="C382" s="10" t="s">
        <v>224</v>
      </c>
      <c r="D382" s="16">
        <v>43221.333333333336</v>
      </c>
      <c r="E382" s="16">
        <v>43222.416666666664</v>
      </c>
      <c r="G382" s="16">
        <v>43228.888888888891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3925352</v>
      </c>
      <c r="B383" s="10" t="s">
        <v>267</v>
      </c>
      <c r="C383" s="10" t="s">
        <v>224</v>
      </c>
      <c r="D383" s="16">
        <v>43221.333333333336</v>
      </c>
      <c r="E383" s="16">
        <v>43222.416666666664</v>
      </c>
      <c r="G383" s="16">
        <v>43228.888888888891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3925352</v>
      </c>
      <c r="B384" s="10" t="s">
        <v>267</v>
      </c>
      <c r="C384" s="10" t="s">
        <v>224</v>
      </c>
      <c r="D384" s="16">
        <v>43221.333333333336</v>
      </c>
      <c r="E384" s="16">
        <v>43222.416666666664</v>
      </c>
      <c r="G384" s="16">
        <v>43228.888888888891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3925352</v>
      </c>
      <c r="B385" s="10" t="s">
        <v>267</v>
      </c>
      <c r="C385" s="10" t="s">
        <v>224</v>
      </c>
      <c r="D385" s="16">
        <v>43221.333333333336</v>
      </c>
      <c r="E385" s="16">
        <v>43222.416666666664</v>
      </c>
      <c r="G385" s="16">
        <v>43228.888888888891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3925352</v>
      </c>
      <c r="B386" s="10" t="s">
        <v>267</v>
      </c>
      <c r="C386" s="10" t="s">
        <v>224</v>
      </c>
      <c r="D386" s="16">
        <v>43221.333333333336</v>
      </c>
      <c r="E386" s="16">
        <v>43222.416666666664</v>
      </c>
      <c r="G386" s="16">
        <v>43228.888888888891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3925352</v>
      </c>
      <c r="B387" s="10" t="s">
        <v>267</v>
      </c>
      <c r="C387" s="10" t="s">
        <v>224</v>
      </c>
      <c r="D387" s="16">
        <v>43221.333333333336</v>
      </c>
      <c r="E387" s="16">
        <v>43222.416666666664</v>
      </c>
      <c r="G387" s="16">
        <v>43228.888888888891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3925352</v>
      </c>
      <c r="B388" s="10" t="s">
        <v>267</v>
      </c>
      <c r="C388" s="10" t="s">
        <v>224</v>
      </c>
      <c r="D388" s="16">
        <v>43221.333333333336</v>
      </c>
      <c r="E388" s="16">
        <v>43222.416666666664</v>
      </c>
      <c r="G388" s="16">
        <v>43228.888888888891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3925352</v>
      </c>
      <c r="B389" s="10" t="s">
        <v>267</v>
      </c>
      <c r="C389" s="10" t="s">
        <v>224</v>
      </c>
      <c r="D389" s="16">
        <v>43221.333333333336</v>
      </c>
      <c r="E389" s="16">
        <v>43222.416666666664</v>
      </c>
      <c r="G389" s="16">
        <v>43228.888888888891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3925352</v>
      </c>
      <c r="B390" s="10" t="s">
        <v>267</v>
      </c>
      <c r="C390" s="10" t="s">
        <v>224</v>
      </c>
      <c r="D390" s="16">
        <v>43221.333333333336</v>
      </c>
      <c r="E390" s="16">
        <v>43222.416666666664</v>
      </c>
      <c r="G390" s="16">
        <v>43228.888888888891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3925352</v>
      </c>
      <c r="B391" s="10" t="s">
        <v>267</v>
      </c>
      <c r="C391" s="10" t="s">
        <v>224</v>
      </c>
      <c r="D391" s="16">
        <v>43221.333333333336</v>
      </c>
      <c r="E391" s="16">
        <v>43222.416666666664</v>
      </c>
      <c r="G391" s="16">
        <v>43228.888888888891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22</v>
      </c>
      <c r="M391" s="10">
        <v>11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3925352</v>
      </c>
      <c r="B392" s="10" t="s">
        <v>267</v>
      </c>
      <c r="C392" s="10" t="s">
        <v>224</v>
      </c>
      <c r="D392" s="16">
        <v>43221.333333333336</v>
      </c>
      <c r="E392" s="16">
        <v>43222.416666666664</v>
      </c>
      <c r="G392" s="16">
        <v>43228.888888888891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3925352</v>
      </c>
      <c r="B393" s="10" t="s">
        <v>267</v>
      </c>
      <c r="C393" s="10" t="s">
        <v>224</v>
      </c>
      <c r="D393" s="16">
        <v>43221.333333333336</v>
      </c>
      <c r="E393" s="16">
        <v>43222.416666666664</v>
      </c>
      <c r="G393" s="16">
        <v>43228.888888888891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3925352</v>
      </c>
      <c r="B394" s="10" t="s">
        <v>267</v>
      </c>
      <c r="C394" s="10" t="s">
        <v>224</v>
      </c>
      <c r="D394" s="16">
        <v>43221.333333333336</v>
      </c>
      <c r="E394" s="16">
        <v>43222.416666666664</v>
      </c>
      <c r="G394" s="16">
        <v>43228.888888888891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3925352</v>
      </c>
      <c r="B395" s="10" t="s">
        <v>267</v>
      </c>
      <c r="C395" s="10" t="s">
        <v>224</v>
      </c>
      <c r="D395" s="16">
        <v>43221.333333333336</v>
      </c>
      <c r="E395" s="16">
        <v>43222.416666666664</v>
      </c>
      <c r="G395" s="16">
        <v>43228.888888888891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  <mergeCell ref="AG138:AM138"/>
    <mergeCell ref="AH139:AI139"/>
    <mergeCell ref="AJ139:AK139"/>
    <mergeCell ref="AL139:AM139"/>
    <mergeCell ref="AH140:AI140"/>
    <mergeCell ref="AJ140:AK140"/>
    <mergeCell ref="AL140:AM140"/>
    <mergeCell ref="AH141:AI141"/>
    <mergeCell ref="AJ141:AK141"/>
    <mergeCell ref="AL141:AM141"/>
    <mergeCell ref="AH106:AI106"/>
    <mergeCell ref="AJ106:AK106"/>
    <mergeCell ref="AL106:AM106"/>
    <mergeCell ref="AH107:AI107"/>
    <mergeCell ref="AJ107:AK107"/>
    <mergeCell ref="AL107:AM107"/>
    <mergeCell ref="AH108:AI108"/>
    <mergeCell ref="AJ108:AK108"/>
    <mergeCell ref="AL108:AM108"/>
    <mergeCell ref="AH73:AI73"/>
    <mergeCell ref="AJ73:AK73"/>
    <mergeCell ref="AL73:AM73"/>
    <mergeCell ref="AH74:AI74"/>
    <mergeCell ref="AJ74:AK74"/>
    <mergeCell ref="AL74:AM74"/>
    <mergeCell ref="AG104:AM104"/>
    <mergeCell ref="AH105:AI105"/>
    <mergeCell ref="AJ105:AK105"/>
    <mergeCell ref="AL105:AM105"/>
    <mergeCell ref="AH40:AI40"/>
    <mergeCell ref="AJ40:AK40"/>
    <mergeCell ref="AL40:AM40"/>
    <mergeCell ref="AG70:AM70"/>
    <mergeCell ref="AH71:AI71"/>
    <mergeCell ref="AJ71:AK71"/>
    <mergeCell ref="AL71:AM71"/>
    <mergeCell ref="AH72:AI72"/>
    <mergeCell ref="AJ72:AK72"/>
    <mergeCell ref="AL72:AM72"/>
    <mergeCell ref="AG36:AM36"/>
    <mergeCell ref="AH37:AI37"/>
    <mergeCell ref="AJ37:AK37"/>
    <mergeCell ref="AL37:AM37"/>
    <mergeCell ref="AH38:AI38"/>
    <mergeCell ref="AJ38:AK38"/>
    <mergeCell ref="AL38:AM38"/>
    <mergeCell ref="AH39:AI39"/>
    <mergeCell ref="AJ39:AK39"/>
    <mergeCell ref="AL39:AM39"/>
    <mergeCell ref="AG2:AM2"/>
    <mergeCell ref="AH3:AI3"/>
    <mergeCell ref="AJ3:AK3"/>
    <mergeCell ref="AL3:AM3"/>
    <mergeCell ref="AH4:AI4"/>
    <mergeCell ref="AJ4:AK4"/>
    <mergeCell ref="AL4:AM4"/>
    <mergeCell ref="AH5:AI5"/>
    <mergeCell ref="AJ5:AK5"/>
    <mergeCell ref="AL5:AM5"/>
    <mergeCell ref="AQ29:AR29"/>
    <mergeCell ref="AS29:AT29"/>
    <mergeCell ref="AU29:AV29"/>
    <mergeCell ref="AQ30:AR30"/>
    <mergeCell ref="AS30:AT30"/>
    <mergeCell ref="AU30:AV30"/>
    <mergeCell ref="AQ2:AV2"/>
    <mergeCell ref="AQ27:AV27"/>
    <mergeCell ref="AQ28:AR28"/>
    <mergeCell ref="AS28:AT28"/>
    <mergeCell ref="AU28:AV28"/>
    <mergeCell ref="AQ33:AR33"/>
    <mergeCell ref="AS33:AT33"/>
    <mergeCell ref="AU33:AV33"/>
    <mergeCell ref="AQ34:AR34"/>
    <mergeCell ref="AS34:AT34"/>
    <mergeCell ref="AU34:AV34"/>
    <mergeCell ref="AQ31:AR31"/>
    <mergeCell ref="AS31:AT31"/>
    <mergeCell ref="AU31:AV31"/>
    <mergeCell ref="AQ32:AR32"/>
    <mergeCell ref="AS32:AT32"/>
    <mergeCell ref="AU32:AV32"/>
    <mergeCell ref="AQ37:AR37"/>
    <mergeCell ref="AS37:AT37"/>
    <mergeCell ref="AU37:AV37"/>
    <mergeCell ref="AQ38:AR38"/>
    <mergeCell ref="AS38:AT38"/>
    <mergeCell ref="AU38:AV38"/>
    <mergeCell ref="AQ35:AR35"/>
    <mergeCell ref="AS35:AT35"/>
    <mergeCell ref="AU35:AV35"/>
    <mergeCell ref="AQ36:AR36"/>
    <mergeCell ref="AS36:AT36"/>
    <mergeCell ref="AU36:AV36"/>
    <mergeCell ref="AQ41:AR41"/>
    <mergeCell ref="AS41:AT41"/>
    <mergeCell ref="AU41:AV41"/>
    <mergeCell ref="AQ42:AR42"/>
    <mergeCell ref="AS42:AT42"/>
    <mergeCell ref="AU42:AV42"/>
    <mergeCell ref="AQ39:AR39"/>
    <mergeCell ref="AS39:AT39"/>
    <mergeCell ref="AU39:AV39"/>
    <mergeCell ref="AQ40:AR40"/>
    <mergeCell ref="AS40:AT40"/>
    <mergeCell ref="AU40:AV40"/>
    <mergeCell ref="AQ45:AR45"/>
    <mergeCell ref="AS45:AT45"/>
    <mergeCell ref="AU45:AV45"/>
    <mergeCell ref="AQ46:AR46"/>
    <mergeCell ref="AS46:AT46"/>
    <mergeCell ref="AU46:AV46"/>
    <mergeCell ref="AQ43:AR43"/>
    <mergeCell ref="AS43:AT43"/>
    <mergeCell ref="AU43:AV43"/>
    <mergeCell ref="AQ44:AR44"/>
    <mergeCell ref="AS44:AT44"/>
    <mergeCell ref="AU44:AV44"/>
    <mergeCell ref="AQ49:AR49"/>
    <mergeCell ref="AS49:AT49"/>
    <mergeCell ref="AU49:AV49"/>
    <mergeCell ref="AQ47:AR47"/>
    <mergeCell ref="AS47:AT47"/>
    <mergeCell ref="AU47:AV47"/>
    <mergeCell ref="AQ48:AR48"/>
    <mergeCell ref="AS48:AT48"/>
    <mergeCell ref="AU48:AV48"/>
  </mergeCells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AV395"/>
  <sheetViews>
    <sheetView zoomScale="40" zoomScaleNormal="40" workbookViewId="0">
      <pane ySplit="1" topLeftCell="A331" activePane="bottomLeft" state="frozen"/>
      <selection pane="bottomLeft" activeCell="A2" sqref="A2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5">
      <c r="A2" s="1">
        <v>3937198</v>
      </c>
      <c r="B2" s="1" t="s">
        <v>16</v>
      </c>
      <c r="C2" s="1" t="s">
        <v>17</v>
      </c>
      <c r="D2" s="35">
        <v>43235.37222222222</v>
      </c>
      <c r="E2" s="35">
        <v>43236.416666666664</v>
      </c>
      <c r="F2" s="35">
        <v>43237.4</v>
      </c>
      <c r="G2" s="35">
        <v>43243.466666666667</v>
      </c>
      <c r="H2" s="1" t="s">
        <v>18</v>
      </c>
      <c r="I2" s="1" t="s">
        <v>19</v>
      </c>
      <c r="J2" s="1" t="s">
        <v>20</v>
      </c>
      <c r="K2" s="1" t="s">
        <v>21</v>
      </c>
      <c r="L2" s="1" t="s">
        <v>22</v>
      </c>
      <c r="M2" s="1">
        <f>1*100</f>
        <v>100</v>
      </c>
      <c r="N2" s="1" t="s">
        <v>27</v>
      </c>
      <c r="O2" s="1">
        <v>1</v>
      </c>
      <c r="P2" s="1">
        <v>1</v>
      </c>
      <c r="AG2" s="70" t="s">
        <v>273</v>
      </c>
      <c r="AH2" s="70"/>
      <c r="AI2" s="70"/>
      <c r="AJ2" s="70"/>
      <c r="AK2" s="70"/>
      <c r="AL2" s="70"/>
      <c r="AM2" s="70"/>
      <c r="AP2" s="30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5">
      <c r="A3" s="1">
        <v>3937198</v>
      </c>
      <c r="B3" s="1" t="s">
        <v>16</v>
      </c>
      <c r="C3" s="1" t="s">
        <v>17</v>
      </c>
      <c r="D3" s="35">
        <v>43235.37222222222</v>
      </c>
      <c r="E3" s="35">
        <v>43236.416666666664</v>
      </c>
      <c r="F3" s="35">
        <v>43237.4</v>
      </c>
      <c r="G3" s="35">
        <v>43243.466666666667</v>
      </c>
      <c r="H3" s="1" t="s">
        <v>18</v>
      </c>
      <c r="I3" s="1" t="s">
        <v>23</v>
      </c>
      <c r="J3" s="1" t="s">
        <v>20</v>
      </c>
      <c r="K3" s="1" t="s">
        <v>21</v>
      </c>
      <c r="L3" s="1" t="s">
        <v>22</v>
      </c>
      <c r="M3" s="1">
        <f>45*100</f>
        <v>4500</v>
      </c>
      <c r="N3" s="1" t="s">
        <v>28</v>
      </c>
      <c r="O3" s="1">
        <v>1</v>
      </c>
      <c r="P3" s="1">
        <v>1</v>
      </c>
      <c r="AG3" s="26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30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5">
      <c r="A4" s="1">
        <v>3937197</v>
      </c>
      <c r="B4" s="1" t="s">
        <v>24</v>
      </c>
      <c r="C4" s="1" t="s">
        <v>17</v>
      </c>
      <c r="D4" s="35">
        <v>43235.377083333333</v>
      </c>
      <c r="E4" s="35">
        <v>43236.416666666664</v>
      </c>
      <c r="F4" s="35">
        <v>43237.368055555555</v>
      </c>
      <c r="G4" s="35">
        <v>43242.65</v>
      </c>
      <c r="H4" s="1">
        <v>1623</v>
      </c>
      <c r="I4" s="1" t="s">
        <v>19</v>
      </c>
      <c r="J4" s="1" t="s">
        <v>20</v>
      </c>
      <c r="K4" s="1" t="s">
        <v>25</v>
      </c>
      <c r="L4" s="1" t="s">
        <v>22</v>
      </c>
      <c r="M4" s="1">
        <v>40</v>
      </c>
      <c r="N4" s="1" t="s">
        <v>27</v>
      </c>
      <c r="O4" s="1">
        <v>10</v>
      </c>
      <c r="P4" s="1">
        <v>10</v>
      </c>
      <c r="AG4" s="11" t="s">
        <v>19</v>
      </c>
      <c r="AH4" s="98">
        <f>IF(((M2)-(M4))/(M2)*100&lt;0,"NR",((M2)-(M4))/(M2)*100)</f>
        <v>60</v>
      </c>
      <c r="AI4" s="98"/>
      <c r="AJ4" s="98" t="str">
        <f>IF(((M4)-(M6))/(M2)*100&lt;0,"NR",((M4)-(M6))/(M2)*100)</f>
        <v>NR</v>
      </c>
      <c r="AK4" s="98"/>
      <c r="AL4" s="98">
        <f>IF(((M2)-(M6))/(M2)*100&lt;0,"NR",((M2)-(M6))/(M2)*100)</f>
        <v>20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5">
      <c r="A5" s="1">
        <v>3937197</v>
      </c>
      <c r="B5" s="1" t="s">
        <v>24</v>
      </c>
      <c r="C5" s="1" t="s">
        <v>17</v>
      </c>
      <c r="D5" s="35">
        <v>43235.377083333333</v>
      </c>
      <c r="E5" s="35">
        <v>43236.416666666664</v>
      </c>
      <c r="F5" s="35">
        <v>43237.368055555555</v>
      </c>
      <c r="G5" s="35">
        <v>43242.65</v>
      </c>
      <c r="H5" s="1">
        <v>1623</v>
      </c>
      <c r="I5" s="1" t="s">
        <v>23</v>
      </c>
      <c r="J5" s="1" t="s">
        <v>20</v>
      </c>
      <c r="K5" s="1" t="s">
        <v>25</v>
      </c>
      <c r="L5" s="1" t="s">
        <v>22</v>
      </c>
      <c r="M5" s="1">
        <v>80</v>
      </c>
      <c r="N5" s="1" t="s">
        <v>28</v>
      </c>
      <c r="O5" s="1">
        <v>10</v>
      </c>
      <c r="P5" s="1">
        <v>10</v>
      </c>
      <c r="AG5" s="17" t="s">
        <v>23</v>
      </c>
      <c r="AH5" s="98">
        <f>IF(((M3)-(M5))/(M3)*100&lt;0,"NR",((M3)-(M5))/(M3)*100)</f>
        <v>98.222222222222229</v>
      </c>
      <c r="AI5" s="98"/>
      <c r="AJ5" s="98">
        <f>IF(((M5)-(M7))/(M3)*100&lt;0,"NR",((M5)-(M7))/(M3)*100)</f>
        <v>1.5555555555555556</v>
      </c>
      <c r="AK5" s="98"/>
      <c r="AL5" s="98">
        <f>IF(((M3)-(M7))/(M3)*100&lt;0,"NR",((M3)-(M7))/(M3)*100)</f>
        <v>99.777777777777771</v>
      </c>
      <c r="AM5" s="98"/>
      <c r="AP5" s="3" t="s">
        <v>19</v>
      </c>
      <c r="AQ5" s="13">
        <f>IF(ISBLANK(M2)=TRUE,"NO DATA",M2)</f>
        <v>100</v>
      </c>
      <c r="AR5" s="13" t="s">
        <v>27</v>
      </c>
      <c r="AS5" s="13">
        <f>IF(ISBLANK(M4)=TRUE,"NO DATA",M4)</f>
        <v>40</v>
      </c>
      <c r="AT5" s="13" t="s">
        <v>27</v>
      </c>
      <c r="AU5" s="13">
        <f>IF(ISBLANK(M6)=TRUE,"NO DATA",M6)</f>
        <v>80</v>
      </c>
      <c r="AV5" s="13" t="s">
        <v>27</v>
      </c>
    </row>
    <row r="6" spans="1:48" ht="12.75" customHeight="1" x14ac:dyDescent="0.25">
      <c r="A6" s="1">
        <v>3937196</v>
      </c>
      <c r="B6" s="1" t="s">
        <v>29</v>
      </c>
      <c r="C6" s="1" t="s">
        <v>17</v>
      </c>
      <c r="D6" s="35">
        <v>43235.368055555555</v>
      </c>
      <c r="E6" s="35">
        <v>43236.416666666664</v>
      </c>
      <c r="F6" s="35">
        <v>43237.368055555555</v>
      </c>
      <c r="G6" s="35">
        <v>43242.604166666664</v>
      </c>
      <c r="H6" s="1">
        <v>1623</v>
      </c>
      <c r="I6" s="1" t="s">
        <v>19</v>
      </c>
      <c r="J6" s="1" t="s">
        <v>20</v>
      </c>
      <c r="K6" s="1" t="s">
        <v>25</v>
      </c>
      <c r="L6" s="1" t="s">
        <v>22</v>
      </c>
      <c r="M6" s="1">
        <v>80</v>
      </c>
      <c r="N6" s="1" t="s">
        <v>27</v>
      </c>
      <c r="O6" s="1">
        <v>10</v>
      </c>
      <c r="P6" s="1">
        <v>10</v>
      </c>
      <c r="AP6" s="3" t="s">
        <v>23</v>
      </c>
      <c r="AQ6" s="13">
        <f>IF(ISBLANK(M3)=TRUE,"NO DATA",M3)</f>
        <v>4500</v>
      </c>
      <c r="AR6" s="13" t="s">
        <v>28</v>
      </c>
      <c r="AS6" s="13">
        <f>IF(ISBLANK(M5)=TRUE,"NO DATA",M5)</f>
        <v>80</v>
      </c>
      <c r="AT6" s="13" t="s">
        <v>28</v>
      </c>
      <c r="AU6" s="13">
        <f>IF(ISBLANK(M7)=TRUE,"NO DATA",M7)</f>
        <v>10</v>
      </c>
      <c r="AV6" s="13" t="s">
        <v>28</v>
      </c>
    </row>
    <row r="7" spans="1:48" ht="12.75" customHeight="1" x14ac:dyDescent="0.25">
      <c r="A7" s="1">
        <v>3937196</v>
      </c>
      <c r="B7" s="1" t="s">
        <v>29</v>
      </c>
      <c r="C7" s="1" t="s">
        <v>17</v>
      </c>
      <c r="D7" s="35">
        <v>43235.368055555555</v>
      </c>
      <c r="E7" s="35">
        <v>43236.416666666664</v>
      </c>
      <c r="F7" s="35">
        <v>43237.368055555555</v>
      </c>
      <c r="G7" s="35">
        <v>43242.604166666664</v>
      </c>
      <c r="H7" s="1">
        <v>1623</v>
      </c>
      <c r="I7" s="1" t="s">
        <v>23</v>
      </c>
      <c r="J7" s="1" t="s">
        <v>20</v>
      </c>
      <c r="K7" s="1" t="s">
        <v>25</v>
      </c>
      <c r="L7" s="1" t="s">
        <v>22</v>
      </c>
      <c r="M7" s="1">
        <v>10</v>
      </c>
      <c r="N7" s="1" t="s">
        <v>28</v>
      </c>
      <c r="O7" s="1">
        <v>10</v>
      </c>
      <c r="P7" s="1">
        <v>10</v>
      </c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3940353</v>
      </c>
      <c r="B8" s="10" t="s">
        <v>29</v>
      </c>
      <c r="C8" s="10" t="s">
        <v>17</v>
      </c>
      <c r="D8" s="16">
        <v>43235.368055555555</v>
      </c>
      <c r="E8" s="16">
        <v>43238.416666666664</v>
      </c>
      <c r="G8" s="16">
        <v>43252.145138888889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1600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50</v>
      </c>
      <c r="AR8" s="13" t="s">
        <v>33</v>
      </c>
      <c r="AS8" s="13">
        <f>IF(ISBLANK(M164)=TRUE,"NO DATA",M164)</f>
        <v>51</v>
      </c>
      <c r="AT8" s="13" t="s">
        <v>33</v>
      </c>
      <c r="AU8" s="13">
        <f>IF(ISBLANK(M67)=TRUE,"NO DATA",M67)</f>
        <v>42</v>
      </c>
      <c r="AV8" s="13" t="s">
        <v>33</v>
      </c>
    </row>
    <row r="9" spans="1:48" ht="12.75" customHeight="1" x14ac:dyDescent="0.2">
      <c r="A9" s="10">
        <v>3940353</v>
      </c>
      <c r="B9" s="10" t="s">
        <v>29</v>
      </c>
      <c r="C9" s="10" t="s">
        <v>17</v>
      </c>
      <c r="D9" s="16">
        <v>43235.368055555555</v>
      </c>
      <c r="E9" s="16">
        <v>43238.416666666664</v>
      </c>
      <c r="G9" s="16">
        <v>43252.145138888889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22</v>
      </c>
      <c r="M9" s="10">
        <v>160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53</v>
      </c>
      <c r="AR9" s="13" t="s">
        <v>33</v>
      </c>
      <c r="AS9" s="13">
        <f>IF(ISBLANK(M139)=TRUE,"NO DATA",M139)</f>
        <v>46</v>
      </c>
      <c r="AT9" s="13" t="s">
        <v>33</v>
      </c>
      <c r="AU9" s="13">
        <f>IF(ISBLANK(M42)=TRUE,"NO DATA",M42)</f>
        <v>51</v>
      </c>
      <c r="AV9" s="13" t="s">
        <v>33</v>
      </c>
    </row>
    <row r="10" spans="1:48" x14ac:dyDescent="0.2">
      <c r="A10" s="10">
        <v>3940353</v>
      </c>
      <c r="B10" s="10" t="s">
        <v>29</v>
      </c>
      <c r="C10" s="10" t="s">
        <v>17</v>
      </c>
      <c r="D10" s="16">
        <v>43235.368055555555</v>
      </c>
      <c r="E10" s="16">
        <v>43238.416666666664</v>
      </c>
      <c r="G10" s="16">
        <v>43252.145138888889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22</v>
      </c>
      <c r="M10" s="10">
        <v>27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960</v>
      </c>
      <c r="AR10" s="13" t="s">
        <v>33</v>
      </c>
      <c r="AS10" s="13">
        <f>IF(ISBLANK(M189)=TRUE,"NO DATA",M189)</f>
        <v>1300</v>
      </c>
      <c r="AT10" s="13" t="s">
        <v>33</v>
      </c>
      <c r="AU10" s="13">
        <f>IF(ISBLANK(M92)=TRUE,"NO DATA",M92)</f>
        <v>1000</v>
      </c>
      <c r="AV10" s="13" t="s">
        <v>33</v>
      </c>
    </row>
    <row r="11" spans="1:48" x14ac:dyDescent="0.2">
      <c r="A11" s="10">
        <v>3940353</v>
      </c>
      <c r="B11" s="10" t="s">
        <v>29</v>
      </c>
      <c r="C11" s="10" t="s">
        <v>17</v>
      </c>
      <c r="D11" s="16">
        <v>43235.368055555555</v>
      </c>
      <c r="E11" s="16">
        <v>43238.416666666664</v>
      </c>
      <c r="G11" s="16">
        <v>43252.145138888889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800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3940353</v>
      </c>
      <c r="B12" s="10" t="s">
        <v>29</v>
      </c>
      <c r="C12" s="10" t="s">
        <v>17</v>
      </c>
      <c r="D12" s="16">
        <v>43235.368055555555</v>
      </c>
      <c r="E12" s="16">
        <v>43238.416666666664</v>
      </c>
      <c r="G12" s="16">
        <v>43252.145138888889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170</v>
      </c>
      <c r="AR12" s="13" t="s">
        <v>33</v>
      </c>
      <c r="AS12" s="13">
        <f>IF(ISBLANK(M199)=TRUE,"NO DATA",M199)</f>
        <v>180</v>
      </c>
      <c r="AT12" s="13" t="s">
        <v>33</v>
      </c>
      <c r="AU12" s="13">
        <f>IF(ISBLANK(M102)=TRUE,"NO DATA",M102)</f>
        <v>180</v>
      </c>
      <c r="AV12" s="13" t="s">
        <v>33</v>
      </c>
    </row>
    <row r="13" spans="1:48" x14ac:dyDescent="0.2">
      <c r="A13" s="10">
        <v>3940353</v>
      </c>
      <c r="B13" s="10" t="s">
        <v>29</v>
      </c>
      <c r="C13" s="10" t="s">
        <v>17</v>
      </c>
      <c r="D13" s="16">
        <v>43235.368055555555</v>
      </c>
      <c r="E13" s="16">
        <v>43238.416666666664</v>
      </c>
      <c r="G13" s="16">
        <v>43252.145138888889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510</v>
      </c>
      <c r="AR13" s="13" t="s">
        <v>33</v>
      </c>
      <c r="AS13" s="13">
        <f>IF(ISBLANK(M200)=TRUE,"NO DATA",M200)</f>
        <v>100</v>
      </c>
      <c r="AT13" s="13" t="s">
        <v>33</v>
      </c>
      <c r="AU13" s="13">
        <f>IF(ISBLANK(M103)=TRUE,"NO DATA",M103)</f>
        <v>100</v>
      </c>
      <c r="AV13" s="13" t="s">
        <v>33</v>
      </c>
    </row>
    <row r="14" spans="1:48" x14ac:dyDescent="0.2">
      <c r="A14" s="10">
        <v>3940353</v>
      </c>
      <c r="B14" s="10" t="s">
        <v>29</v>
      </c>
      <c r="C14" s="10" t="s">
        <v>17</v>
      </c>
      <c r="D14" s="16">
        <v>43235.368055555555</v>
      </c>
      <c r="E14" s="16">
        <v>43238.416666666664</v>
      </c>
      <c r="G14" s="16">
        <v>43252.145138888889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730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160</v>
      </c>
      <c r="AR14" s="13" t="s">
        <v>33</v>
      </c>
      <c r="AS14" s="13">
        <f>IF(ISBLANK(M122)=TRUE,"NO DATA",M122)</f>
        <v>170</v>
      </c>
      <c r="AT14" s="13" t="s">
        <v>33</v>
      </c>
      <c r="AU14" s="13">
        <f>IF(ISBLANK(M25)=TRUE,"NO DATA",M25)</f>
        <v>190</v>
      </c>
      <c r="AV14" s="13" t="s">
        <v>33</v>
      </c>
    </row>
    <row r="15" spans="1:48" x14ac:dyDescent="0.2">
      <c r="A15" s="10">
        <v>3940353</v>
      </c>
      <c r="B15" s="10" t="s">
        <v>29</v>
      </c>
      <c r="C15" s="10" t="s">
        <v>17</v>
      </c>
      <c r="D15" s="16">
        <v>43235.368055555555</v>
      </c>
      <c r="E15" s="16">
        <v>43238.416666666664</v>
      </c>
      <c r="G15" s="16">
        <v>43252.145138888889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63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3940353</v>
      </c>
      <c r="B16" s="10" t="s">
        <v>29</v>
      </c>
      <c r="C16" s="10" t="s">
        <v>17</v>
      </c>
      <c r="D16" s="16">
        <v>43235.368055555555</v>
      </c>
      <c r="E16" s="16">
        <v>43238.416666666664</v>
      </c>
      <c r="G16" s="16">
        <v>43252.145138888889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3940353</v>
      </c>
      <c r="B17" s="10" t="s">
        <v>29</v>
      </c>
      <c r="C17" s="10" t="s">
        <v>17</v>
      </c>
      <c r="D17" s="16">
        <v>43235.368055555555</v>
      </c>
      <c r="E17" s="16">
        <v>43238.416666666664</v>
      </c>
      <c r="G17" s="16">
        <v>43252.145138888889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1000</v>
      </c>
      <c r="AR17" s="13" t="s">
        <v>33</v>
      </c>
      <c r="AS17" s="13">
        <f>IF(ISBLANK(M151)=TRUE,"NO DATA",M151)</f>
        <v>960</v>
      </c>
      <c r="AT17" s="13" t="s">
        <v>33</v>
      </c>
      <c r="AU17" s="13">
        <f>IF(ISBLANK(M54)=TRUE,"NO DATA",M54)</f>
        <v>1000</v>
      </c>
      <c r="AV17" s="13" t="s">
        <v>33</v>
      </c>
    </row>
    <row r="18" spans="1:48" x14ac:dyDescent="0.2">
      <c r="A18" s="10">
        <v>3940353</v>
      </c>
      <c r="B18" s="10" t="s">
        <v>29</v>
      </c>
      <c r="C18" s="10" t="s">
        <v>17</v>
      </c>
      <c r="D18" s="16">
        <v>43235.368055555555</v>
      </c>
      <c r="E18" s="16">
        <v>43238.416666666664</v>
      </c>
      <c r="G18" s="16">
        <v>43252.145138888889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10</v>
      </c>
      <c r="AR18" s="13" t="s">
        <v>33</v>
      </c>
      <c r="AS18" s="13">
        <f>IF(ISBLANK(M152)=TRUE,"NO DATA",M152)</f>
        <v>10</v>
      </c>
      <c r="AT18" s="13" t="s">
        <v>33</v>
      </c>
      <c r="AU18" s="13">
        <f>IF(ISBLANK(M55)=TRUE,"NO DATA",M55)</f>
        <v>10</v>
      </c>
      <c r="AV18" s="13" t="s">
        <v>33</v>
      </c>
    </row>
    <row r="19" spans="1:48" x14ac:dyDescent="0.2">
      <c r="A19" s="10">
        <v>3940353</v>
      </c>
      <c r="B19" s="10" t="s">
        <v>29</v>
      </c>
      <c r="C19" s="10" t="s">
        <v>17</v>
      </c>
      <c r="D19" s="16">
        <v>43235.368055555555</v>
      </c>
      <c r="E19" s="16">
        <v>43238.416666666664</v>
      </c>
      <c r="G19" s="16">
        <v>43252.145138888889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94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3940353</v>
      </c>
      <c r="B20" s="10" t="s">
        <v>29</v>
      </c>
      <c r="C20" s="10" t="s">
        <v>17</v>
      </c>
      <c r="D20" s="16">
        <v>43235.368055555555</v>
      </c>
      <c r="E20" s="16">
        <v>43238.416666666664</v>
      </c>
      <c r="G20" s="16">
        <v>43252.145138888889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160</v>
      </c>
      <c r="AR20" s="13" t="s">
        <v>33</v>
      </c>
      <c r="AS20" s="13">
        <f>IF(ISBLANK(M106)=TRUE,"NO DATA",M106)</f>
        <v>130</v>
      </c>
      <c r="AT20" s="13" t="s">
        <v>33</v>
      </c>
      <c r="AU20" s="13">
        <f>IF(ISBLANK(M9)=TRUE,"NO DATA",M9)</f>
        <v>160</v>
      </c>
      <c r="AV20" s="13" t="s">
        <v>33</v>
      </c>
    </row>
    <row r="21" spans="1:48" x14ac:dyDescent="0.2">
      <c r="A21" s="10">
        <v>3940353</v>
      </c>
      <c r="B21" s="10" t="s">
        <v>29</v>
      </c>
      <c r="C21" s="10" t="s">
        <v>17</v>
      </c>
      <c r="D21" s="16">
        <v>43235.368055555555</v>
      </c>
      <c r="E21" s="16">
        <v>43238.416666666664</v>
      </c>
      <c r="G21" s="16">
        <v>43252.145138888889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21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110</v>
      </c>
      <c r="AR21" s="13" t="s">
        <v>33</v>
      </c>
      <c r="AS21" s="13">
        <f>IF(ISBLANK(M116)=TRUE,"NO DATA",M116)</f>
        <v>99</v>
      </c>
      <c r="AT21" s="13" t="s">
        <v>33</v>
      </c>
      <c r="AU21" s="13">
        <f>IF(ISBLANK(M19)=TRUE,"NO DATA",M19)</f>
        <v>94</v>
      </c>
      <c r="AV21" s="13" t="s">
        <v>33</v>
      </c>
    </row>
    <row r="22" spans="1:48" x14ac:dyDescent="0.2">
      <c r="A22" s="10">
        <v>3940353</v>
      </c>
      <c r="B22" s="10" t="s">
        <v>29</v>
      </c>
      <c r="C22" s="10" t="s">
        <v>17</v>
      </c>
      <c r="D22" s="16">
        <v>43235.368055555555</v>
      </c>
      <c r="E22" s="16">
        <v>43238.416666666664</v>
      </c>
      <c r="G22" s="16">
        <v>43252.145138888889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840</v>
      </c>
      <c r="AR22" s="13" t="s">
        <v>33</v>
      </c>
      <c r="AS22" s="13">
        <f>IF(ISBLANK(M197)=TRUE,"NO DATA",M197)</f>
        <v>810</v>
      </c>
      <c r="AT22" s="13" t="s">
        <v>33</v>
      </c>
      <c r="AU22" s="13">
        <f>IF(ISBLANK(M100)=TRUE,"NO DATA",M100)</f>
        <v>520</v>
      </c>
      <c r="AV22" s="13" t="s">
        <v>33</v>
      </c>
    </row>
    <row r="23" spans="1:48" x14ac:dyDescent="0.2">
      <c r="A23" s="10">
        <v>3940353</v>
      </c>
      <c r="B23" s="10" t="s">
        <v>29</v>
      </c>
      <c r="C23" s="10" t="s">
        <v>17</v>
      </c>
      <c r="D23" s="16">
        <v>43235.368055555555</v>
      </c>
      <c r="E23" s="16">
        <v>43238.416666666664</v>
      </c>
      <c r="G23" s="16">
        <v>43252.145138888889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160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430</v>
      </c>
      <c r="AR23" s="13" t="s">
        <v>33</v>
      </c>
      <c r="AS23" s="13">
        <f>IF(ISBLANK(M120)=TRUE,"NO DATA",M120)</f>
        <v>230</v>
      </c>
      <c r="AT23" s="13" t="s">
        <v>33</v>
      </c>
      <c r="AU23" s="13">
        <f>IF(ISBLANK(M23)=TRUE,"NO DATA",M23)</f>
        <v>160</v>
      </c>
      <c r="AV23" s="13" t="s">
        <v>33</v>
      </c>
    </row>
    <row r="24" spans="1:48" x14ac:dyDescent="0.2">
      <c r="A24" s="10">
        <v>3940353</v>
      </c>
      <c r="B24" s="10" t="s">
        <v>29</v>
      </c>
      <c r="C24" s="10" t="s">
        <v>17</v>
      </c>
      <c r="D24" s="16">
        <v>43235.368055555555</v>
      </c>
      <c r="E24" s="16">
        <v>43238.416666666664</v>
      </c>
      <c r="G24" s="16">
        <v>43252.145138888889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110</v>
      </c>
      <c r="AR24" s="13" t="s">
        <v>33</v>
      </c>
      <c r="AS24" s="13">
        <f>IF(ISBLANK(M150)=TRUE,"NO DATA",M150)</f>
        <v>110</v>
      </c>
      <c r="AT24" s="13" t="s">
        <v>33</v>
      </c>
      <c r="AU24" s="13">
        <f>IF(ISBLANK(M53)=TRUE,"NO DATA",M53)</f>
        <v>120</v>
      </c>
      <c r="AV24" s="13" t="s">
        <v>33</v>
      </c>
    </row>
    <row r="25" spans="1:48" x14ac:dyDescent="0.2">
      <c r="A25" s="10">
        <v>3940353</v>
      </c>
      <c r="B25" s="10" t="s">
        <v>29</v>
      </c>
      <c r="C25" s="10" t="s">
        <v>17</v>
      </c>
      <c r="D25" s="16">
        <v>43235.368055555555</v>
      </c>
      <c r="E25" s="16">
        <v>43238.416666666664</v>
      </c>
      <c r="G25" s="16">
        <v>43252.145138888889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190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3940353</v>
      </c>
      <c r="B26" s="10" t="s">
        <v>29</v>
      </c>
      <c r="C26" s="10" t="s">
        <v>17</v>
      </c>
      <c r="D26" s="16">
        <v>43235.368055555555</v>
      </c>
      <c r="E26" s="16">
        <v>43238.416666666664</v>
      </c>
      <c r="G26" s="16">
        <v>43252.145138888889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60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3940353</v>
      </c>
      <c r="B27" s="10" t="s">
        <v>29</v>
      </c>
      <c r="C27" s="10" t="s">
        <v>17</v>
      </c>
      <c r="D27" s="16">
        <v>43235.368055555555</v>
      </c>
      <c r="E27" s="16">
        <v>43238.416666666664</v>
      </c>
      <c r="G27" s="16">
        <v>43252.145138888889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30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3940353</v>
      </c>
      <c r="B28" s="10" t="s">
        <v>29</v>
      </c>
      <c r="C28" s="10" t="s">
        <v>17</v>
      </c>
      <c r="D28" s="16">
        <v>43235.368055555555</v>
      </c>
      <c r="E28" s="16">
        <v>43238.416666666664</v>
      </c>
      <c r="G28" s="16">
        <v>43252.145138888889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30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3940353</v>
      </c>
      <c r="B29" s="10" t="s">
        <v>29</v>
      </c>
      <c r="C29" s="10" t="s">
        <v>17</v>
      </c>
      <c r="D29" s="16">
        <v>43235.368055555555</v>
      </c>
      <c r="E29" s="16">
        <v>43238.416666666664</v>
      </c>
      <c r="G29" s="16">
        <v>43252.145138888889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3940353</v>
      </c>
      <c r="B30" s="10" t="s">
        <v>29</v>
      </c>
      <c r="C30" s="10" t="s">
        <v>17</v>
      </c>
      <c r="D30" s="16">
        <v>43235.368055555555</v>
      </c>
      <c r="E30" s="16">
        <v>43238.416666666664</v>
      </c>
      <c r="G30" s="16">
        <v>43252.145138888889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>
        <f>IF(ISERR(AH4),"NO DATA",AH4)</f>
        <v>60</v>
      </c>
      <c r="AR30" s="82"/>
      <c r="AS30" s="81" t="str">
        <f t="shared" ref="AS30:AS31" si="0">IF(ISERR(AJ4),"NO DATA",AJ4)</f>
        <v>NR</v>
      </c>
      <c r="AT30" s="82"/>
      <c r="AU30" s="81">
        <f t="shared" ref="AU30:AU31" si="1">IF(ISERR(AL4),"NO DATA",AL4)</f>
        <v>20</v>
      </c>
      <c r="AV30" s="82"/>
    </row>
    <row r="31" spans="1:48" x14ac:dyDescent="0.2">
      <c r="A31" s="10">
        <v>3940353</v>
      </c>
      <c r="B31" s="10" t="s">
        <v>29</v>
      </c>
      <c r="C31" s="10" t="s">
        <v>17</v>
      </c>
      <c r="D31" s="16">
        <v>43235.368055555555</v>
      </c>
      <c r="E31" s="16">
        <v>43238.416666666664</v>
      </c>
      <c r="G31" s="16">
        <v>43252.145138888889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>
        <f>IF(ISERR(AH5),"NO DATA",AH5)</f>
        <v>98.222222222222229</v>
      </c>
      <c r="AR31" s="82"/>
      <c r="AS31" s="81">
        <f t="shared" si="0"/>
        <v>1.5555555555555556</v>
      </c>
      <c r="AT31" s="82"/>
      <c r="AU31" s="81">
        <f t="shared" si="1"/>
        <v>99.777777777777771</v>
      </c>
      <c r="AV31" s="82"/>
    </row>
    <row r="32" spans="1:48" x14ac:dyDescent="0.2">
      <c r="A32" s="10">
        <v>3940353</v>
      </c>
      <c r="B32" s="10" t="s">
        <v>29</v>
      </c>
      <c r="C32" s="10" t="s">
        <v>17</v>
      </c>
      <c r="D32" s="16">
        <v>43235.368055555555</v>
      </c>
      <c r="E32" s="16">
        <v>43238.416666666664</v>
      </c>
      <c r="G32" s="16">
        <v>43252.145138888889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110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3940353</v>
      </c>
      <c r="B33" s="10" t="s">
        <v>29</v>
      </c>
      <c r="C33" s="10" t="s">
        <v>17</v>
      </c>
      <c r="D33" s="16">
        <v>43235.368055555555</v>
      </c>
      <c r="E33" s="16">
        <v>43238.416666666664</v>
      </c>
      <c r="G33" s="16">
        <v>43252.145138888889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 t="str">
        <f>IF(ISERR(AH38),"NO DATA",AH38)</f>
        <v>NR</v>
      </c>
      <c r="AR33" s="82"/>
      <c r="AS33" s="81">
        <f t="shared" ref="AS33:AS35" si="2">IF(ISERR(AJ38),"NO DATA",AJ38)</f>
        <v>18</v>
      </c>
      <c r="AT33" s="82"/>
      <c r="AU33" s="81">
        <f t="shared" ref="AU33:AU35" si="3">IF(ISERR(AL38),"NO DATA",AL38)</f>
        <v>16</v>
      </c>
      <c r="AV33" s="82"/>
    </row>
    <row r="34" spans="1:48" x14ac:dyDescent="0.2">
      <c r="A34" s="10">
        <v>3940353</v>
      </c>
      <c r="B34" s="10" t="s">
        <v>29</v>
      </c>
      <c r="C34" s="10" t="s">
        <v>17</v>
      </c>
      <c r="D34" s="16">
        <v>43235.368055555555</v>
      </c>
      <c r="E34" s="16">
        <v>43238.416666666664</v>
      </c>
      <c r="G34" s="16">
        <v>43252.145138888889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13.20754716981132</v>
      </c>
      <c r="AR34" s="82"/>
      <c r="AS34" s="81" t="str">
        <f t="shared" si="2"/>
        <v>NR</v>
      </c>
      <c r="AT34" s="82"/>
      <c r="AU34" s="81">
        <f t="shared" si="3"/>
        <v>3.7735849056603774</v>
      </c>
      <c r="AV34" s="82"/>
    </row>
    <row r="35" spans="1:48" x14ac:dyDescent="0.2">
      <c r="A35" s="10">
        <v>3940353</v>
      </c>
      <c r="B35" s="10" t="s">
        <v>29</v>
      </c>
      <c r="C35" s="10" t="s">
        <v>17</v>
      </c>
      <c r="D35" s="16">
        <v>43235.368055555555</v>
      </c>
      <c r="E35" s="16">
        <v>43238.416666666664</v>
      </c>
      <c r="G35" s="16">
        <v>43252.145138888889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210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31.25</v>
      </c>
      <c r="AT35" s="82"/>
      <c r="AU35" s="81" t="str">
        <f t="shared" si="3"/>
        <v>NR</v>
      </c>
      <c r="AV35" s="82"/>
    </row>
    <row r="36" spans="1:48" x14ac:dyDescent="0.2">
      <c r="A36" s="10">
        <v>3940353</v>
      </c>
      <c r="B36" s="10" t="s">
        <v>29</v>
      </c>
      <c r="C36" s="10" t="s">
        <v>17</v>
      </c>
      <c r="D36" s="16">
        <v>43235.368055555555</v>
      </c>
      <c r="E36" s="16">
        <v>43238.416666666664</v>
      </c>
      <c r="G36" s="16">
        <v>43252.145138888889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30</v>
      </c>
      <c r="N36" s="10" t="s">
        <v>33</v>
      </c>
      <c r="O36" s="10">
        <v>5</v>
      </c>
      <c r="P36" s="10">
        <v>1</v>
      </c>
      <c r="AG36" s="70" t="s">
        <v>274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3940353</v>
      </c>
      <c r="B37" s="10" t="s">
        <v>29</v>
      </c>
      <c r="C37" s="10" t="s">
        <v>17</v>
      </c>
      <c r="D37" s="16">
        <v>43235.368055555555</v>
      </c>
      <c r="E37" s="16">
        <v>43238.416666666664</v>
      </c>
      <c r="G37" s="16">
        <v>43252.145138888889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26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 t="str">
        <f>IF(ISERR(AH72),"NO DATA",AH72)</f>
        <v>NR</v>
      </c>
      <c r="AR37" s="82"/>
      <c r="AS37" s="81">
        <f t="shared" ref="AS37:AS39" si="5">IF(ISERR(AJ72),"NO DATA",AJ72)</f>
        <v>0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3940353</v>
      </c>
      <c r="B38" s="10" t="s">
        <v>29</v>
      </c>
      <c r="C38" s="10" t="s">
        <v>17</v>
      </c>
      <c r="D38" s="16">
        <v>43235.368055555555</v>
      </c>
      <c r="E38" s="16">
        <v>43238.416666666664</v>
      </c>
      <c r="G38" s="16">
        <v>43252.145138888889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 t="str">
        <f>IF((M261-M164)/M261*100&lt;0,"NR",(M261-M164)/M261*100)</f>
        <v>NR</v>
      </c>
      <c r="AI38" s="93"/>
      <c r="AJ38" s="93">
        <f>IF((M164-M67)/M261*100&lt;0,"NR",(M164-M67)/M261*100)</f>
        <v>18</v>
      </c>
      <c r="AK38" s="93"/>
      <c r="AL38" s="93">
        <f>IF((M261-M67)/M261*100&lt;0,"NR",(M261-M67)/M261*100)</f>
        <v>16</v>
      </c>
      <c r="AM38" s="93"/>
      <c r="AP38" s="3" t="s">
        <v>219</v>
      </c>
      <c r="AQ38" s="81">
        <f t="shared" ref="AQ38:AQ39" si="7">IF(ISERR(AH73),"NO DATA",AH73)</f>
        <v>80.392156862745097</v>
      </c>
      <c r="AR38" s="82"/>
      <c r="AS38" s="81">
        <f t="shared" si="5"/>
        <v>0</v>
      </c>
      <c r="AT38" s="82"/>
      <c r="AU38" s="81">
        <f t="shared" si="6"/>
        <v>80.392156862745097</v>
      </c>
      <c r="AV38" s="82"/>
    </row>
    <row r="39" spans="1:48" x14ac:dyDescent="0.2">
      <c r="A39" s="10">
        <v>3940353</v>
      </c>
      <c r="B39" s="10" t="s">
        <v>29</v>
      </c>
      <c r="C39" s="10" t="s">
        <v>17</v>
      </c>
      <c r="D39" s="16">
        <v>43235.368055555555</v>
      </c>
      <c r="E39" s="16">
        <v>43238.416666666664</v>
      </c>
      <c r="G39" s="16">
        <v>43252.145138888889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13.20754716981132</v>
      </c>
      <c r="AI39" s="93"/>
      <c r="AJ39" s="93" t="str">
        <f>IF((M139-M42)/M236*100&lt;0,"NR",(M139-M42)/M236*100)</f>
        <v>NR</v>
      </c>
      <c r="AK39" s="93"/>
      <c r="AL39" s="93">
        <f>IF((M236-M42)/M236*100&lt;0,"NR",(M236-M42)/M236*100)</f>
        <v>3.7735849056603774</v>
      </c>
      <c r="AM39" s="93"/>
      <c r="AP39" s="3" t="s">
        <v>65</v>
      </c>
      <c r="AQ39" s="81" t="str">
        <f t="shared" si="7"/>
        <v>NR</v>
      </c>
      <c r="AR39" s="82"/>
      <c r="AS39" s="81" t="str">
        <f t="shared" si="5"/>
        <v>NR</v>
      </c>
      <c r="AT39" s="82"/>
      <c r="AU39" s="81" t="str">
        <f t="shared" si="6"/>
        <v>NR</v>
      </c>
      <c r="AV39" s="82"/>
    </row>
    <row r="40" spans="1:48" x14ac:dyDescent="0.2">
      <c r="A40" s="10">
        <v>3940353</v>
      </c>
      <c r="B40" s="10" t="s">
        <v>29</v>
      </c>
      <c r="C40" s="10" t="s">
        <v>17</v>
      </c>
      <c r="D40" s="16">
        <v>43235.368055555555</v>
      </c>
      <c r="E40" s="16">
        <v>43238.416666666664</v>
      </c>
      <c r="G40" s="16">
        <v>43252.145138888889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31.25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3940353</v>
      </c>
      <c r="B41" s="10" t="s">
        <v>29</v>
      </c>
      <c r="C41" s="10" t="s">
        <v>17</v>
      </c>
      <c r="D41" s="16">
        <v>43235.368055555555</v>
      </c>
      <c r="E41" s="16">
        <v>43238.416666666664</v>
      </c>
      <c r="G41" s="16">
        <v>43252.145138888889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180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3940353</v>
      </c>
      <c r="B42" s="10" t="s">
        <v>29</v>
      </c>
      <c r="C42" s="10" t="s">
        <v>17</v>
      </c>
      <c r="D42" s="16">
        <v>43235.368055555555</v>
      </c>
      <c r="E42" s="16">
        <v>43238.416666666664</v>
      </c>
      <c r="G42" s="16">
        <v>43252.145138888889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51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4</v>
      </c>
      <c r="AR42" s="82"/>
      <c r="AS42" s="81" t="str">
        <f t="shared" si="8"/>
        <v>NR</v>
      </c>
      <c r="AT42" s="82"/>
      <c r="AU42" s="81">
        <f t="shared" si="9"/>
        <v>0</v>
      </c>
      <c r="AV42" s="82"/>
    </row>
    <row r="43" spans="1:48" x14ac:dyDescent="0.2">
      <c r="A43" s="10">
        <v>3940353</v>
      </c>
      <c r="B43" s="10" t="s">
        <v>29</v>
      </c>
      <c r="C43" s="10" t="s">
        <v>17</v>
      </c>
      <c r="D43" s="16">
        <v>43235.368055555555</v>
      </c>
      <c r="E43" s="16">
        <v>43238.416666666664</v>
      </c>
      <c r="G43" s="16">
        <v>43252.145138888889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220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0</v>
      </c>
      <c r="AR43" s="82"/>
      <c r="AS43" s="81">
        <f t="shared" si="8"/>
        <v>0</v>
      </c>
      <c r="AT43" s="82"/>
      <c r="AU43" s="81">
        <f t="shared" si="9"/>
        <v>0</v>
      </c>
      <c r="AV43" s="82"/>
    </row>
    <row r="44" spans="1:48" x14ac:dyDescent="0.2">
      <c r="A44" s="10">
        <v>3940353</v>
      </c>
      <c r="B44" s="10" t="s">
        <v>29</v>
      </c>
      <c r="C44" s="10" t="s">
        <v>17</v>
      </c>
      <c r="D44" s="16">
        <v>43235.368055555555</v>
      </c>
      <c r="E44" s="16">
        <v>43238.416666666664</v>
      </c>
      <c r="G44" s="16">
        <v>43252.145138888889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22</v>
      </c>
      <c r="M44" s="10">
        <v>140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3940353</v>
      </c>
      <c r="B45" s="10" t="s">
        <v>29</v>
      </c>
      <c r="C45" s="10" t="s">
        <v>17</v>
      </c>
      <c r="D45" s="16">
        <v>43235.368055555555</v>
      </c>
      <c r="E45" s="16">
        <v>43238.416666666664</v>
      </c>
      <c r="G45" s="16">
        <v>43252.145138888889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56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18.75</v>
      </c>
      <c r="AR45" s="82"/>
      <c r="AS45" s="81" t="str">
        <f t="shared" ref="AS45:AS49" si="11">IF(ISERR(AJ140),"NO DATA",AJ140)</f>
        <v>NR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3940353</v>
      </c>
      <c r="B46" s="10" t="s">
        <v>29</v>
      </c>
      <c r="C46" s="10" t="s">
        <v>17</v>
      </c>
      <c r="D46" s="16">
        <v>43235.368055555555</v>
      </c>
      <c r="E46" s="16">
        <v>43238.416666666664</v>
      </c>
      <c r="G46" s="16">
        <v>43252.145138888889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18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11.111111111111111</v>
      </c>
      <c r="AR46" s="82"/>
      <c r="AS46" s="81">
        <f t="shared" si="11"/>
        <v>4.5454545454545459</v>
      </c>
      <c r="AT46" s="82"/>
      <c r="AU46" s="81">
        <f t="shared" si="12"/>
        <v>14.545454545454545</v>
      </c>
      <c r="AV46" s="82"/>
    </row>
    <row r="47" spans="1:48" x14ac:dyDescent="0.2">
      <c r="A47" s="10">
        <v>3940353</v>
      </c>
      <c r="B47" s="10" t="s">
        <v>29</v>
      </c>
      <c r="C47" s="10" t="s">
        <v>17</v>
      </c>
      <c r="D47" s="16">
        <v>43235.368055555555</v>
      </c>
      <c r="E47" s="16">
        <v>43238.416666666664</v>
      </c>
      <c r="G47" s="16">
        <v>43252.145138888889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>
        <f t="shared" si="13"/>
        <v>3.5714285714285712</v>
      </c>
      <c r="AR47" s="82"/>
      <c r="AS47" s="81">
        <f t="shared" si="11"/>
        <v>34.523809523809526</v>
      </c>
      <c r="AT47" s="82"/>
      <c r="AU47" s="81">
        <f t="shared" si="12"/>
        <v>38.095238095238095</v>
      </c>
      <c r="AV47" s="82"/>
    </row>
    <row r="48" spans="1:48" x14ac:dyDescent="0.2">
      <c r="A48" s="10">
        <v>3940353</v>
      </c>
      <c r="B48" s="10" t="s">
        <v>29</v>
      </c>
      <c r="C48" s="10" t="s">
        <v>17</v>
      </c>
      <c r="D48" s="16">
        <v>43235.368055555555</v>
      </c>
      <c r="E48" s="16">
        <v>43238.416666666664</v>
      </c>
      <c r="G48" s="16">
        <v>43252.145138888889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46.511627906976742</v>
      </c>
      <c r="AR48" s="82"/>
      <c r="AS48" s="81">
        <f t="shared" si="11"/>
        <v>16.279069767441861</v>
      </c>
      <c r="AT48" s="82"/>
      <c r="AU48" s="81">
        <f t="shared" si="12"/>
        <v>62.790697674418603</v>
      </c>
      <c r="AV48" s="82"/>
    </row>
    <row r="49" spans="1:48" x14ac:dyDescent="0.2">
      <c r="A49" s="10">
        <v>3940353</v>
      </c>
      <c r="B49" s="10" t="s">
        <v>29</v>
      </c>
      <c r="C49" s="10" t="s">
        <v>17</v>
      </c>
      <c r="D49" s="16">
        <v>43235.368055555555</v>
      </c>
      <c r="E49" s="16">
        <v>43238.416666666664</v>
      </c>
      <c r="G49" s="16">
        <v>43252.145138888889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46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0</v>
      </c>
      <c r="AR49" s="82"/>
      <c r="AS49" s="81" t="str">
        <f t="shared" si="11"/>
        <v>NR</v>
      </c>
      <c r="AT49" s="82"/>
      <c r="AU49" s="81" t="str">
        <f t="shared" si="12"/>
        <v>NR</v>
      </c>
      <c r="AV49" s="82"/>
    </row>
    <row r="50" spans="1:48" x14ac:dyDescent="0.2">
      <c r="A50" s="10">
        <v>3940353</v>
      </c>
      <c r="B50" s="10" t="s">
        <v>29</v>
      </c>
      <c r="C50" s="10" t="s">
        <v>17</v>
      </c>
      <c r="D50" s="16">
        <v>43235.368055555555</v>
      </c>
      <c r="E50" s="16">
        <v>43238.416666666664</v>
      </c>
      <c r="G50" s="16">
        <v>43252.145138888889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3940353</v>
      </c>
      <c r="B51" s="10" t="s">
        <v>29</v>
      </c>
      <c r="C51" s="10" t="s">
        <v>17</v>
      </c>
      <c r="D51" s="16">
        <v>43235.368055555555</v>
      </c>
      <c r="E51" s="16">
        <v>43238.416666666664</v>
      </c>
      <c r="G51" s="16">
        <v>43252.145138888889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3940353</v>
      </c>
      <c r="B52" s="10" t="s">
        <v>29</v>
      </c>
      <c r="C52" s="10" t="s">
        <v>17</v>
      </c>
      <c r="D52" s="16">
        <v>43235.368055555555</v>
      </c>
      <c r="E52" s="16">
        <v>43238.416666666664</v>
      </c>
      <c r="G52" s="16">
        <v>43252.145138888889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3940353</v>
      </c>
      <c r="B53" s="10" t="s">
        <v>29</v>
      </c>
      <c r="C53" s="10" t="s">
        <v>17</v>
      </c>
      <c r="D53" s="16">
        <v>43235.368055555555</v>
      </c>
      <c r="E53" s="16">
        <v>43238.416666666664</v>
      </c>
      <c r="G53" s="16">
        <v>43252.145138888889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120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3940353</v>
      </c>
      <c r="B54" s="10" t="s">
        <v>29</v>
      </c>
      <c r="C54" s="10" t="s">
        <v>17</v>
      </c>
      <c r="D54" s="16">
        <v>43235.368055555555</v>
      </c>
      <c r="E54" s="16">
        <v>43238.416666666664</v>
      </c>
      <c r="G54" s="16">
        <v>43252.145138888889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1000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3940353</v>
      </c>
      <c r="B55" s="10" t="s">
        <v>29</v>
      </c>
      <c r="C55" s="10" t="s">
        <v>17</v>
      </c>
      <c r="D55" s="16">
        <v>43235.368055555555</v>
      </c>
      <c r="E55" s="16">
        <v>43238.416666666664</v>
      </c>
      <c r="G55" s="16">
        <v>43252.145138888889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26</v>
      </c>
      <c r="M55" s="10">
        <v>10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3940353</v>
      </c>
      <c r="B56" s="10" t="s">
        <v>29</v>
      </c>
      <c r="C56" s="10" t="s">
        <v>17</v>
      </c>
      <c r="D56" s="16">
        <v>43235.368055555555</v>
      </c>
      <c r="E56" s="16">
        <v>43238.416666666664</v>
      </c>
      <c r="G56" s="16">
        <v>43252.145138888889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2800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3940353</v>
      </c>
      <c r="B57" s="10" t="s">
        <v>29</v>
      </c>
      <c r="C57" s="10" t="s">
        <v>17</v>
      </c>
      <c r="D57" s="16">
        <v>43235.368055555555</v>
      </c>
      <c r="E57" s="16">
        <v>43238.416666666664</v>
      </c>
      <c r="G57" s="16">
        <v>43252.145138888889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3940353</v>
      </c>
      <c r="B58" s="10" t="s">
        <v>29</v>
      </c>
      <c r="C58" s="10" t="s">
        <v>17</v>
      </c>
      <c r="D58" s="16">
        <v>43235.368055555555</v>
      </c>
      <c r="E58" s="16">
        <v>43238.416666666664</v>
      </c>
      <c r="G58" s="16">
        <v>43252.145138888889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3940353</v>
      </c>
      <c r="B59" s="10" t="s">
        <v>29</v>
      </c>
      <c r="C59" s="10" t="s">
        <v>17</v>
      </c>
      <c r="D59" s="16">
        <v>43235.368055555555</v>
      </c>
      <c r="E59" s="16">
        <v>43238.416666666664</v>
      </c>
      <c r="G59" s="16">
        <v>43252.145138888889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3940353</v>
      </c>
      <c r="B60" s="10" t="s">
        <v>29</v>
      </c>
      <c r="C60" s="10" t="s">
        <v>17</v>
      </c>
      <c r="D60" s="16">
        <v>43235.368055555555</v>
      </c>
      <c r="E60" s="16">
        <v>43238.416666666664</v>
      </c>
      <c r="G60" s="16">
        <v>43252.145138888889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33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3940353</v>
      </c>
      <c r="B61" s="10" t="s">
        <v>29</v>
      </c>
      <c r="C61" s="10" t="s">
        <v>17</v>
      </c>
      <c r="D61" s="16">
        <v>43235.368055555555</v>
      </c>
      <c r="E61" s="16">
        <v>43238.416666666664</v>
      </c>
      <c r="G61" s="16">
        <v>43252.145138888889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21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3940353</v>
      </c>
      <c r="B62" s="10" t="s">
        <v>29</v>
      </c>
      <c r="C62" s="10" t="s">
        <v>17</v>
      </c>
      <c r="D62" s="16">
        <v>43235.368055555555</v>
      </c>
      <c r="E62" s="16">
        <v>43238.416666666664</v>
      </c>
      <c r="G62" s="16">
        <v>43252.145138888889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800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3940353</v>
      </c>
      <c r="B63" s="10" t="s">
        <v>29</v>
      </c>
      <c r="C63" s="10" t="s">
        <v>17</v>
      </c>
      <c r="D63" s="16">
        <v>43235.368055555555</v>
      </c>
      <c r="E63" s="16">
        <v>43238.416666666664</v>
      </c>
      <c r="G63" s="16">
        <v>43252.145138888889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3940353</v>
      </c>
      <c r="B64" s="10" t="s">
        <v>29</v>
      </c>
      <c r="C64" s="10" t="s">
        <v>17</v>
      </c>
      <c r="D64" s="16">
        <v>43235.368055555555</v>
      </c>
      <c r="E64" s="16">
        <v>43238.416666666664</v>
      </c>
      <c r="G64" s="16">
        <v>43252.145138888889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3940353</v>
      </c>
      <c r="B65" s="10" t="s">
        <v>29</v>
      </c>
      <c r="C65" s="10" t="s">
        <v>17</v>
      </c>
      <c r="D65" s="16">
        <v>43235.368055555555</v>
      </c>
      <c r="E65" s="16">
        <v>43238.416666666664</v>
      </c>
      <c r="G65" s="16">
        <v>43252.145138888889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1000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3940353</v>
      </c>
      <c r="B66" s="10" t="s">
        <v>29</v>
      </c>
      <c r="C66" s="10" t="s">
        <v>17</v>
      </c>
      <c r="D66" s="16">
        <v>43235.368055555555</v>
      </c>
      <c r="E66" s="16">
        <v>43238.416666666664</v>
      </c>
      <c r="G66" s="16">
        <v>43252.145138888889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3940353</v>
      </c>
      <c r="B67" s="10" t="s">
        <v>29</v>
      </c>
      <c r="C67" s="10" t="s">
        <v>17</v>
      </c>
      <c r="D67" s="16">
        <v>43235.368055555555</v>
      </c>
      <c r="E67" s="16">
        <v>43238.416666666664</v>
      </c>
      <c r="G67" s="16">
        <v>43252.145138888889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42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3940353</v>
      </c>
      <c r="B68" s="10" t="s">
        <v>29</v>
      </c>
      <c r="C68" s="10" t="s">
        <v>17</v>
      </c>
      <c r="D68" s="16">
        <v>43235.368055555555</v>
      </c>
      <c r="E68" s="16">
        <v>43238.416666666664</v>
      </c>
      <c r="G68" s="16">
        <v>43252.145138888889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3940353</v>
      </c>
      <c r="B69" s="10" t="s">
        <v>29</v>
      </c>
      <c r="C69" s="10" t="s">
        <v>17</v>
      </c>
      <c r="D69" s="16">
        <v>43235.368055555555</v>
      </c>
      <c r="E69" s="16">
        <v>43238.416666666664</v>
      </c>
      <c r="G69" s="16">
        <v>43252.145138888889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3940353</v>
      </c>
      <c r="B70" s="10" t="s">
        <v>29</v>
      </c>
      <c r="C70" s="10" t="s">
        <v>17</v>
      </c>
      <c r="D70" s="16">
        <v>43235.368055555555</v>
      </c>
      <c r="E70" s="16">
        <v>43238.416666666664</v>
      </c>
      <c r="G70" s="16">
        <v>43252.145138888889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275</v>
      </c>
      <c r="AH70" s="70"/>
      <c r="AI70" s="70"/>
      <c r="AJ70" s="70"/>
      <c r="AK70" s="70"/>
      <c r="AL70" s="70"/>
      <c r="AM70" s="70"/>
    </row>
    <row r="71" spans="1:39" x14ac:dyDescent="0.2">
      <c r="A71" s="10">
        <v>3940353</v>
      </c>
      <c r="B71" s="10" t="s">
        <v>29</v>
      </c>
      <c r="C71" s="10" t="s">
        <v>17</v>
      </c>
      <c r="D71" s="16">
        <v>43235.368055555555</v>
      </c>
      <c r="E71" s="16">
        <v>43238.416666666664</v>
      </c>
      <c r="G71" s="16">
        <v>43252.145138888889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99</v>
      </c>
      <c r="N71" s="10" t="s">
        <v>33</v>
      </c>
      <c r="O71" s="10">
        <v>10</v>
      </c>
      <c r="P71" s="10">
        <v>1</v>
      </c>
      <c r="AG71" s="26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3940353</v>
      </c>
      <c r="B72" s="10" t="s">
        <v>29</v>
      </c>
      <c r="C72" s="10" t="s">
        <v>17</v>
      </c>
      <c r="D72" s="16">
        <v>43235.368055555555</v>
      </c>
      <c r="E72" s="16">
        <v>43238.416666666664</v>
      </c>
      <c r="G72" s="16">
        <v>43252.145138888889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26</v>
      </c>
      <c r="M72" s="10">
        <v>20</v>
      </c>
      <c r="N72" s="10" t="s">
        <v>33</v>
      </c>
      <c r="O72" s="10">
        <v>20</v>
      </c>
      <c r="P72" s="10">
        <v>1</v>
      </c>
      <c r="AG72" s="11" t="s">
        <v>217</v>
      </c>
      <c r="AH72" s="93" t="str">
        <f>IF((M296-M199)/M296*100&lt;0,"NR",(M296-M199)/M296*100)</f>
        <v>NR</v>
      </c>
      <c r="AI72" s="93"/>
      <c r="AJ72" s="93">
        <f>IF((M199-M102)/M296*100&lt;0,"NR",(M199-M102)/M296*100)</f>
        <v>0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3940353</v>
      </c>
      <c r="B73" s="10" t="s">
        <v>29</v>
      </c>
      <c r="C73" s="10" t="s">
        <v>17</v>
      </c>
      <c r="D73" s="16">
        <v>43235.368055555555</v>
      </c>
      <c r="E73" s="16">
        <v>43238.416666666664</v>
      </c>
      <c r="G73" s="16">
        <v>43252.145138888889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11000</v>
      </c>
      <c r="N73" s="10" t="s">
        <v>33</v>
      </c>
      <c r="O73" s="10">
        <v>100</v>
      </c>
      <c r="P73" s="10">
        <v>1</v>
      </c>
      <c r="AG73" s="17" t="s">
        <v>219</v>
      </c>
      <c r="AH73" s="93">
        <f>IF((M297-M200)/M297*100&lt;0,"NR",(M297-M200)/M297*100)</f>
        <v>80.392156862745097</v>
      </c>
      <c r="AI73" s="93"/>
      <c r="AJ73" s="93">
        <f>IF((M200-M103)/M297*100&lt;0,"NR",(M200-M103)/M297*100)</f>
        <v>0</v>
      </c>
      <c r="AK73" s="93"/>
      <c r="AL73" s="93">
        <f>IF((M297-M103)/M297*100&lt;0,"NR",(M297-M103)/M297*100)</f>
        <v>80.392156862745097</v>
      </c>
      <c r="AM73" s="93"/>
    </row>
    <row r="74" spans="1:39" x14ac:dyDescent="0.2">
      <c r="A74" s="10">
        <v>3940353</v>
      </c>
      <c r="B74" s="10" t="s">
        <v>29</v>
      </c>
      <c r="C74" s="10" t="s">
        <v>17</v>
      </c>
      <c r="D74" s="16">
        <v>43235.368055555555</v>
      </c>
      <c r="E74" s="16">
        <v>43238.416666666664</v>
      </c>
      <c r="G74" s="16">
        <v>43252.145138888889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 t="str">
        <f>IF((M219-M122)/M219*100&lt;0,"NR",(M219-M122)/M219*100)</f>
        <v>NR</v>
      </c>
      <c r="AI74" s="93"/>
      <c r="AJ74" s="93" t="str">
        <f>IF((M122-M25)/M219*100&lt;0,"NR",(M122-M25)/M219*100)</f>
        <v>NR</v>
      </c>
      <c r="AK74" s="93"/>
      <c r="AL74" s="93" t="str">
        <f>IF((M219-M25)/M219*100&lt;0,"NR",(M219-M25)/M219*100)</f>
        <v>NR</v>
      </c>
      <c r="AM74" s="93"/>
    </row>
    <row r="75" spans="1:39" x14ac:dyDescent="0.2">
      <c r="A75" s="10">
        <v>3940353</v>
      </c>
      <c r="B75" s="10" t="s">
        <v>29</v>
      </c>
      <c r="C75" s="10" t="s">
        <v>17</v>
      </c>
      <c r="D75" s="16">
        <v>43235.368055555555</v>
      </c>
      <c r="E75" s="16">
        <v>43238.416666666664</v>
      </c>
      <c r="G75" s="16">
        <v>43252.145138888889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3940353</v>
      </c>
      <c r="B76" s="10" t="s">
        <v>29</v>
      </c>
      <c r="C76" s="10" t="s">
        <v>17</v>
      </c>
      <c r="D76" s="16">
        <v>43235.368055555555</v>
      </c>
      <c r="E76" s="16">
        <v>43238.416666666664</v>
      </c>
      <c r="G76" s="16">
        <v>43252.145138888889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22</v>
      </c>
      <c r="M76" s="10">
        <v>540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3940353</v>
      </c>
      <c r="B77" s="10" t="s">
        <v>29</v>
      </c>
      <c r="C77" s="10" t="s">
        <v>17</v>
      </c>
      <c r="D77" s="16">
        <v>43235.368055555555</v>
      </c>
      <c r="E77" s="16">
        <v>43238.416666666664</v>
      </c>
      <c r="G77" s="16">
        <v>43252.145138888889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3940353</v>
      </c>
      <c r="B78" s="10" t="s">
        <v>29</v>
      </c>
      <c r="C78" s="10" t="s">
        <v>17</v>
      </c>
      <c r="D78" s="16">
        <v>43235.368055555555</v>
      </c>
      <c r="E78" s="16">
        <v>43238.416666666664</v>
      </c>
      <c r="G78" s="16">
        <v>43252.145138888889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210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3940353</v>
      </c>
      <c r="B79" s="10" t="s">
        <v>29</v>
      </c>
      <c r="C79" s="10" t="s">
        <v>17</v>
      </c>
      <c r="D79" s="16">
        <v>43235.368055555555</v>
      </c>
      <c r="E79" s="16">
        <v>43238.416666666664</v>
      </c>
      <c r="G79" s="16">
        <v>43252.145138888889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3940353</v>
      </c>
      <c r="B80" s="10" t="s">
        <v>29</v>
      </c>
      <c r="C80" s="10" t="s">
        <v>17</v>
      </c>
      <c r="D80" s="16">
        <v>43235.368055555555</v>
      </c>
      <c r="E80" s="16">
        <v>43238.416666666664</v>
      </c>
      <c r="G80" s="16">
        <v>43252.145138888889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3940353</v>
      </c>
      <c r="B81" s="10" t="s">
        <v>29</v>
      </c>
      <c r="C81" s="10" t="s">
        <v>17</v>
      </c>
      <c r="D81" s="16">
        <v>43235.368055555555</v>
      </c>
      <c r="E81" s="16">
        <v>43238.416666666664</v>
      </c>
      <c r="G81" s="16">
        <v>43252.145138888889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22</v>
      </c>
      <c r="M81" s="10">
        <v>8.9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3940353</v>
      </c>
      <c r="B82" s="10" t="s">
        <v>29</v>
      </c>
      <c r="C82" s="10" t="s">
        <v>17</v>
      </c>
      <c r="D82" s="16">
        <v>43235.368055555555</v>
      </c>
      <c r="E82" s="16">
        <v>43238.416666666664</v>
      </c>
      <c r="G82" s="16">
        <v>43252.145138888889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26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3940353</v>
      </c>
      <c r="B83" s="10" t="s">
        <v>29</v>
      </c>
      <c r="C83" s="10" t="s">
        <v>17</v>
      </c>
      <c r="D83" s="16">
        <v>43235.368055555555</v>
      </c>
      <c r="E83" s="16">
        <v>43238.416666666664</v>
      </c>
      <c r="G83" s="16">
        <v>43252.145138888889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3940353</v>
      </c>
      <c r="B84" s="10" t="s">
        <v>29</v>
      </c>
      <c r="C84" s="10" t="s">
        <v>17</v>
      </c>
      <c r="D84" s="16">
        <v>43235.368055555555</v>
      </c>
      <c r="E84" s="16">
        <v>43238.416666666664</v>
      </c>
      <c r="G84" s="16">
        <v>43252.145138888889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3940353</v>
      </c>
      <c r="B85" s="10" t="s">
        <v>29</v>
      </c>
      <c r="C85" s="10" t="s">
        <v>17</v>
      </c>
      <c r="D85" s="16">
        <v>43235.368055555555</v>
      </c>
      <c r="E85" s="16">
        <v>43238.416666666664</v>
      </c>
      <c r="G85" s="16">
        <v>43252.145138888889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53000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3940353</v>
      </c>
      <c r="B86" s="10" t="s">
        <v>29</v>
      </c>
      <c r="C86" s="10" t="s">
        <v>17</v>
      </c>
      <c r="D86" s="16">
        <v>43235.368055555555</v>
      </c>
      <c r="E86" s="16">
        <v>43238.416666666664</v>
      </c>
      <c r="G86" s="16">
        <v>43252.145138888889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3940353</v>
      </c>
      <c r="B87" s="10" t="s">
        <v>29</v>
      </c>
      <c r="C87" s="10" t="s">
        <v>17</v>
      </c>
      <c r="D87" s="16">
        <v>43235.368055555555</v>
      </c>
      <c r="E87" s="16">
        <v>43238.416666666664</v>
      </c>
      <c r="G87" s="16">
        <v>43252.145138888889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3940353</v>
      </c>
      <c r="B88" s="10" t="s">
        <v>29</v>
      </c>
      <c r="C88" s="10" t="s">
        <v>17</v>
      </c>
      <c r="D88" s="16">
        <v>43235.368055555555</v>
      </c>
      <c r="E88" s="16">
        <v>43238.416666666664</v>
      </c>
      <c r="G88" s="16">
        <v>43252.145138888889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3940353</v>
      </c>
      <c r="B89" s="10" t="s">
        <v>29</v>
      </c>
      <c r="C89" s="10" t="s">
        <v>17</v>
      </c>
      <c r="D89" s="16">
        <v>43235.368055555555</v>
      </c>
      <c r="E89" s="16">
        <v>43238.416666666664</v>
      </c>
      <c r="G89" s="16">
        <v>43252.145138888889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3940353</v>
      </c>
      <c r="B90" s="10" t="s">
        <v>29</v>
      </c>
      <c r="C90" s="10" t="s">
        <v>17</v>
      </c>
      <c r="D90" s="16">
        <v>43235.368055555555</v>
      </c>
      <c r="E90" s="16">
        <v>43238.416666666664</v>
      </c>
      <c r="G90" s="16">
        <v>43252.145138888889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3940353</v>
      </c>
      <c r="B91" s="10" t="s">
        <v>29</v>
      </c>
      <c r="C91" s="10" t="s">
        <v>17</v>
      </c>
      <c r="D91" s="16">
        <v>43235.368055555555</v>
      </c>
      <c r="E91" s="16">
        <v>43238.416666666664</v>
      </c>
      <c r="G91" s="16">
        <v>43252.145138888889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3940353</v>
      </c>
      <c r="B92" s="10" t="s">
        <v>29</v>
      </c>
      <c r="C92" s="10" t="s">
        <v>17</v>
      </c>
      <c r="D92" s="16">
        <v>43235.368055555555</v>
      </c>
      <c r="E92" s="16">
        <v>43238.416666666664</v>
      </c>
      <c r="G92" s="16">
        <v>43252.145138888889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1000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3940353</v>
      </c>
      <c r="B93" s="10" t="s">
        <v>29</v>
      </c>
      <c r="C93" s="10" t="s">
        <v>17</v>
      </c>
      <c r="D93" s="16">
        <v>43235.368055555555</v>
      </c>
      <c r="E93" s="16">
        <v>43238.416666666664</v>
      </c>
      <c r="G93" s="16">
        <v>43252.145138888889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3940353</v>
      </c>
      <c r="B94" s="10" t="s">
        <v>29</v>
      </c>
      <c r="C94" s="10" t="s">
        <v>17</v>
      </c>
      <c r="D94" s="16">
        <v>43235.368055555555</v>
      </c>
      <c r="E94" s="16">
        <v>43238.416666666664</v>
      </c>
      <c r="G94" s="16">
        <v>43252.145138888889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3940353</v>
      </c>
      <c r="B95" s="10" t="s">
        <v>29</v>
      </c>
      <c r="C95" s="10" t="s">
        <v>17</v>
      </c>
      <c r="D95" s="16">
        <v>43235.368055555555</v>
      </c>
      <c r="E95" s="16">
        <v>43238.416666666664</v>
      </c>
      <c r="G95" s="16">
        <v>43252.145138888889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3940353</v>
      </c>
      <c r="B96" s="10" t="s">
        <v>29</v>
      </c>
      <c r="C96" s="10" t="s">
        <v>17</v>
      </c>
      <c r="D96" s="16">
        <v>43235.368055555555</v>
      </c>
      <c r="E96" s="16">
        <v>43238.416666666664</v>
      </c>
      <c r="G96" s="16">
        <v>43252.145138888889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360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3940353</v>
      </c>
      <c r="B97" s="10" t="s">
        <v>29</v>
      </c>
      <c r="C97" s="10" t="s">
        <v>17</v>
      </c>
      <c r="D97" s="16">
        <v>43235.368055555555</v>
      </c>
      <c r="E97" s="16">
        <v>43238.416666666664</v>
      </c>
      <c r="G97" s="16">
        <v>43252.145138888889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540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3940353</v>
      </c>
      <c r="B98" s="10" t="s">
        <v>29</v>
      </c>
      <c r="C98" s="10" t="s">
        <v>17</v>
      </c>
      <c r="D98" s="16">
        <v>43235.368055555555</v>
      </c>
      <c r="E98" s="16">
        <v>43238.416666666664</v>
      </c>
      <c r="G98" s="16">
        <v>43252.145138888889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3940353</v>
      </c>
      <c r="B99" s="10" t="s">
        <v>29</v>
      </c>
      <c r="C99" s="10" t="s">
        <v>17</v>
      </c>
      <c r="D99" s="16">
        <v>43235.368055555555</v>
      </c>
      <c r="E99" s="16">
        <v>43238.416666666664</v>
      </c>
      <c r="G99" s="16">
        <v>43252.145138888889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22</v>
      </c>
      <c r="M99" s="10">
        <v>52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3940353</v>
      </c>
      <c r="B100" s="10" t="s">
        <v>29</v>
      </c>
      <c r="C100" s="10" t="s">
        <v>17</v>
      </c>
      <c r="D100" s="16">
        <v>43235.368055555555</v>
      </c>
      <c r="E100" s="16">
        <v>43238.416666666664</v>
      </c>
      <c r="G100" s="16">
        <v>43252.145138888889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520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3940353</v>
      </c>
      <c r="B101" s="10" t="s">
        <v>29</v>
      </c>
      <c r="C101" s="10" t="s">
        <v>17</v>
      </c>
      <c r="D101" s="16">
        <v>43235.368055555555</v>
      </c>
      <c r="E101" s="16">
        <v>43238.416666666664</v>
      </c>
      <c r="G101" s="16">
        <v>43252.145138888889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620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3940353</v>
      </c>
      <c r="B102" s="10" t="s">
        <v>29</v>
      </c>
      <c r="C102" s="10" t="s">
        <v>17</v>
      </c>
      <c r="D102" s="16">
        <v>43235.368055555555</v>
      </c>
      <c r="E102" s="16">
        <v>43238.416666666664</v>
      </c>
      <c r="G102" s="16">
        <v>43252.145138888889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180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3940353</v>
      </c>
      <c r="B103" s="10" t="s">
        <v>29</v>
      </c>
      <c r="C103" s="10" t="s">
        <v>17</v>
      </c>
      <c r="D103" s="16">
        <v>43235.368055555555</v>
      </c>
      <c r="E103" s="16">
        <v>43238.416666666664</v>
      </c>
      <c r="G103" s="16">
        <v>43252.145138888889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26</v>
      </c>
      <c r="M103" s="10">
        <v>100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3940353</v>
      </c>
      <c r="B104" s="10" t="s">
        <v>29</v>
      </c>
      <c r="C104" s="10" t="s">
        <v>17</v>
      </c>
      <c r="D104" s="16">
        <v>43235.368055555555</v>
      </c>
      <c r="E104" s="16">
        <v>43238.416666666664</v>
      </c>
      <c r="G104" s="16">
        <v>43252.145138888889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276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3940354</v>
      </c>
      <c r="B105" s="10" t="s">
        <v>24</v>
      </c>
      <c r="C105" s="10" t="s">
        <v>17</v>
      </c>
      <c r="D105" s="16">
        <v>43235.377083333333</v>
      </c>
      <c r="E105" s="16">
        <v>43238.416666666664</v>
      </c>
      <c r="G105" s="16">
        <v>43252.161111111112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1900</v>
      </c>
      <c r="N105" s="10" t="s">
        <v>33</v>
      </c>
      <c r="O105" s="10">
        <v>20</v>
      </c>
      <c r="P105" s="10">
        <v>1</v>
      </c>
      <c r="AG105" s="26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3940354</v>
      </c>
      <c r="B106" s="10" t="s">
        <v>24</v>
      </c>
      <c r="C106" s="10" t="s">
        <v>17</v>
      </c>
      <c r="D106" s="16">
        <v>43235.377083333333</v>
      </c>
      <c r="E106" s="16">
        <v>43238.416666666664</v>
      </c>
      <c r="G106" s="16">
        <v>43252.161111111112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22</v>
      </c>
      <c r="M106" s="10">
        <v>130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3940354</v>
      </c>
      <c r="B107" s="10" t="s">
        <v>24</v>
      </c>
      <c r="C107" s="10" t="s">
        <v>17</v>
      </c>
      <c r="D107" s="16">
        <v>43235.377083333333</v>
      </c>
      <c r="E107" s="16">
        <v>43238.416666666664</v>
      </c>
      <c r="G107" s="16">
        <v>43252.161111111112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24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4</v>
      </c>
      <c r="AI107" s="98"/>
      <c r="AJ107" s="98" t="str">
        <f>IF((M151-M54)/M248*100&lt;0,"NR",(M151-M54)/M248*100)</f>
        <v>NR</v>
      </c>
      <c r="AK107" s="98"/>
      <c r="AL107" s="98">
        <f>IF((M248-M54)/M248*100&lt;0,"NR",(M248-M54)/M248*100)</f>
        <v>0</v>
      </c>
      <c r="AM107" s="98"/>
    </row>
    <row r="108" spans="1:39" x14ac:dyDescent="0.2">
      <c r="A108" s="10">
        <v>3940354</v>
      </c>
      <c r="B108" s="10" t="s">
        <v>24</v>
      </c>
      <c r="C108" s="10" t="s">
        <v>17</v>
      </c>
      <c r="D108" s="16">
        <v>43235.377083333333</v>
      </c>
      <c r="E108" s="16">
        <v>43238.416666666664</v>
      </c>
      <c r="G108" s="16">
        <v>43252.161111111112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2900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0</v>
      </c>
      <c r="AI108" s="98"/>
      <c r="AJ108" s="98">
        <f>IF((M152-M55)/M249*100&lt;0,"NR",(M152-M55)/M249*100)</f>
        <v>0</v>
      </c>
      <c r="AK108" s="98"/>
      <c r="AL108" s="98">
        <f>IF((M249-M55)/M249*100&lt;0,"NR",(M249-M55)/M249*100)</f>
        <v>0</v>
      </c>
      <c r="AM108" s="98"/>
    </row>
    <row r="109" spans="1:39" x14ac:dyDescent="0.2">
      <c r="A109" s="10">
        <v>3940354</v>
      </c>
      <c r="B109" s="10" t="s">
        <v>24</v>
      </c>
      <c r="C109" s="10" t="s">
        <v>17</v>
      </c>
      <c r="D109" s="16">
        <v>43235.377083333333</v>
      </c>
      <c r="E109" s="16">
        <v>43238.416666666664</v>
      </c>
      <c r="G109" s="16">
        <v>43252.161111111112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3940354</v>
      </c>
      <c r="B110" s="10" t="s">
        <v>24</v>
      </c>
      <c r="C110" s="10" t="s">
        <v>17</v>
      </c>
      <c r="D110" s="16">
        <v>43235.377083333333</v>
      </c>
      <c r="E110" s="16">
        <v>43238.416666666664</v>
      </c>
      <c r="G110" s="16">
        <v>43252.161111111112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3940354</v>
      </c>
      <c r="B111" s="10" t="s">
        <v>24</v>
      </c>
      <c r="C111" s="10" t="s">
        <v>17</v>
      </c>
      <c r="D111" s="16">
        <v>43235.377083333333</v>
      </c>
      <c r="E111" s="16">
        <v>43238.416666666664</v>
      </c>
      <c r="G111" s="16">
        <v>43252.161111111112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720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3940354</v>
      </c>
      <c r="B112" s="10" t="s">
        <v>24</v>
      </c>
      <c r="C112" s="10" t="s">
        <v>17</v>
      </c>
      <c r="D112" s="16">
        <v>43235.377083333333</v>
      </c>
      <c r="E112" s="16">
        <v>43238.416666666664</v>
      </c>
      <c r="G112" s="16">
        <v>43252.161111111112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54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3940354</v>
      </c>
      <c r="B113" s="10" t="s">
        <v>24</v>
      </c>
      <c r="C113" s="10" t="s">
        <v>17</v>
      </c>
      <c r="D113" s="16">
        <v>43235.377083333333</v>
      </c>
      <c r="E113" s="16">
        <v>43238.416666666664</v>
      </c>
      <c r="G113" s="16">
        <v>43252.161111111112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3940354</v>
      </c>
      <c r="B114" s="10" t="s">
        <v>24</v>
      </c>
      <c r="C114" s="10" t="s">
        <v>17</v>
      </c>
      <c r="D114" s="16">
        <v>43235.377083333333</v>
      </c>
      <c r="E114" s="16">
        <v>43238.416666666664</v>
      </c>
      <c r="G114" s="16">
        <v>43252.161111111112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3940354</v>
      </c>
      <c r="B115" s="10" t="s">
        <v>24</v>
      </c>
      <c r="C115" s="10" t="s">
        <v>17</v>
      </c>
      <c r="D115" s="16">
        <v>43235.377083333333</v>
      </c>
      <c r="E115" s="16">
        <v>43238.416666666664</v>
      </c>
      <c r="G115" s="16">
        <v>43252.161111111112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3940354</v>
      </c>
      <c r="B116" s="10" t="s">
        <v>24</v>
      </c>
      <c r="C116" s="10" t="s">
        <v>17</v>
      </c>
      <c r="D116" s="16">
        <v>43235.377083333333</v>
      </c>
      <c r="E116" s="16">
        <v>43238.416666666664</v>
      </c>
      <c r="G116" s="16">
        <v>43252.161111111112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99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3940354</v>
      </c>
      <c r="B117" s="10" t="s">
        <v>24</v>
      </c>
      <c r="C117" s="10" t="s">
        <v>17</v>
      </c>
      <c r="D117" s="16">
        <v>43235.377083333333</v>
      </c>
      <c r="E117" s="16">
        <v>43238.416666666664</v>
      </c>
      <c r="G117" s="16">
        <v>43252.161111111112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3940354</v>
      </c>
      <c r="B118" s="10" t="s">
        <v>24</v>
      </c>
      <c r="C118" s="10" t="s">
        <v>17</v>
      </c>
      <c r="D118" s="16">
        <v>43235.377083333333</v>
      </c>
      <c r="E118" s="16">
        <v>43238.416666666664</v>
      </c>
      <c r="G118" s="16">
        <v>43252.161111111112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15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3940354</v>
      </c>
      <c r="B119" s="10" t="s">
        <v>24</v>
      </c>
      <c r="C119" s="10" t="s">
        <v>17</v>
      </c>
      <c r="D119" s="16">
        <v>43235.377083333333</v>
      </c>
      <c r="E119" s="16">
        <v>43238.416666666664</v>
      </c>
      <c r="G119" s="16">
        <v>43252.161111111112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3940354</v>
      </c>
      <c r="B120" s="10" t="s">
        <v>24</v>
      </c>
      <c r="C120" s="10" t="s">
        <v>17</v>
      </c>
      <c r="D120" s="16">
        <v>43235.377083333333</v>
      </c>
      <c r="E120" s="16">
        <v>43238.416666666664</v>
      </c>
      <c r="G120" s="16">
        <v>43252.161111111112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230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3940354</v>
      </c>
      <c r="B121" s="10" t="s">
        <v>24</v>
      </c>
      <c r="C121" s="10" t="s">
        <v>17</v>
      </c>
      <c r="D121" s="16">
        <v>43235.377083333333</v>
      </c>
      <c r="E121" s="16">
        <v>43238.416666666664</v>
      </c>
      <c r="G121" s="16">
        <v>43252.161111111112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3940354</v>
      </c>
      <c r="B122" s="10" t="s">
        <v>24</v>
      </c>
      <c r="C122" s="10" t="s">
        <v>17</v>
      </c>
      <c r="D122" s="16">
        <v>43235.377083333333</v>
      </c>
      <c r="E122" s="16">
        <v>43238.416666666664</v>
      </c>
      <c r="G122" s="16">
        <v>43252.161111111112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170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3940354</v>
      </c>
      <c r="B123" s="10" t="s">
        <v>24</v>
      </c>
      <c r="C123" s="10" t="s">
        <v>17</v>
      </c>
      <c r="D123" s="16">
        <v>43235.377083333333</v>
      </c>
      <c r="E123" s="16">
        <v>43238.416666666664</v>
      </c>
      <c r="G123" s="16">
        <v>43252.161111111112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27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3940354</v>
      </c>
      <c r="B124" s="10" t="s">
        <v>24</v>
      </c>
      <c r="C124" s="10" t="s">
        <v>17</v>
      </c>
      <c r="D124" s="16">
        <v>43235.377083333333</v>
      </c>
      <c r="E124" s="16">
        <v>43238.416666666664</v>
      </c>
      <c r="G124" s="16">
        <v>43252.161111111112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3940354</v>
      </c>
      <c r="B125" s="10" t="s">
        <v>24</v>
      </c>
      <c r="C125" s="10" t="s">
        <v>17</v>
      </c>
      <c r="D125" s="16">
        <v>43235.377083333333</v>
      </c>
      <c r="E125" s="16">
        <v>43238.416666666664</v>
      </c>
      <c r="G125" s="16">
        <v>43252.161111111112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3940354</v>
      </c>
      <c r="B126" s="10" t="s">
        <v>24</v>
      </c>
      <c r="C126" s="10" t="s">
        <v>17</v>
      </c>
      <c r="D126" s="16">
        <v>43235.377083333333</v>
      </c>
      <c r="E126" s="16">
        <v>43238.416666666664</v>
      </c>
      <c r="G126" s="16">
        <v>43252.161111111112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3940354</v>
      </c>
      <c r="B127" s="10" t="s">
        <v>24</v>
      </c>
      <c r="C127" s="10" t="s">
        <v>17</v>
      </c>
      <c r="D127" s="16">
        <v>43235.377083333333</v>
      </c>
      <c r="E127" s="16">
        <v>43238.416666666664</v>
      </c>
      <c r="G127" s="16">
        <v>43252.161111111112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250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3940354</v>
      </c>
      <c r="B128" s="10" t="s">
        <v>24</v>
      </c>
      <c r="C128" s="10" t="s">
        <v>17</v>
      </c>
      <c r="D128" s="16">
        <v>43235.377083333333</v>
      </c>
      <c r="E128" s="16">
        <v>43238.416666666664</v>
      </c>
      <c r="G128" s="16">
        <v>43252.161111111112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3940354</v>
      </c>
      <c r="B129" s="10" t="s">
        <v>24</v>
      </c>
      <c r="C129" s="10" t="s">
        <v>17</v>
      </c>
      <c r="D129" s="16">
        <v>43235.377083333333</v>
      </c>
      <c r="E129" s="16">
        <v>43238.416666666664</v>
      </c>
      <c r="G129" s="16">
        <v>43252.161111111112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94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3940354</v>
      </c>
      <c r="B130" s="10" t="s">
        <v>24</v>
      </c>
      <c r="C130" s="10" t="s">
        <v>17</v>
      </c>
      <c r="D130" s="16">
        <v>43235.377083333333</v>
      </c>
      <c r="E130" s="16">
        <v>43238.416666666664</v>
      </c>
      <c r="G130" s="16">
        <v>43252.161111111112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3940354</v>
      </c>
      <c r="B131" s="10" t="s">
        <v>24</v>
      </c>
      <c r="C131" s="10" t="s">
        <v>17</v>
      </c>
      <c r="D131" s="16">
        <v>43235.377083333333</v>
      </c>
      <c r="E131" s="16">
        <v>43238.416666666664</v>
      </c>
      <c r="G131" s="16">
        <v>43252.161111111112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3940354</v>
      </c>
      <c r="B132" s="10" t="s">
        <v>24</v>
      </c>
      <c r="C132" s="10" t="s">
        <v>17</v>
      </c>
      <c r="D132" s="16">
        <v>43235.377083333333</v>
      </c>
      <c r="E132" s="16">
        <v>43238.416666666664</v>
      </c>
      <c r="G132" s="16">
        <v>43252.161111111112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180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3940354</v>
      </c>
      <c r="B133" s="10" t="s">
        <v>24</v>
      </c>
      <c r="C133" s="10" t="s">
        <v>17</v>
      </c>
      <c r="D133" s="16">
        <v>43235.377083333333</v>
      </c>
      <c r="E133" s="16">
        <v>43238.416666666664</v>
      </c>
      <c r="G133" s="16">
        <v>43252.161111111112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29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3940354</v>
      </c>
      <c r="B134" s="10" t="s">
        <v>24</v>
      </c>
      <c r="C134" s="10" t="s">
        <v>17</v>
      </c>
      <c r="D134" s="16">
        <v>43235.377083333333</v>
      </c>
      <c r="E134" s="16">
        <v>43238.416666666664</v>
      </c>
      <c r="G134" s="16">
        <v>43252.161111111112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3940354</v>
      </c>
      <c r="B135" s="10" t="s">
        <v>24</v>
      </c>
      <c r="C135" s="10" t="s">
        <v>17</v>
      </c>
      <c r="D135" s="16">
        <v>43235.377083333333</v>
      </c>
      <c r="E135" s="16">
        <v>43238.416666666664</v>
      </c>
      <c r="G135" s="16">
        <v>43252.161111111112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3940354</v>
      </c>
      <c r="B136" s="10" t="s">
        <v>24</v>
      </c>
      <c r="C136" s="10" t="s">
        <v>17</v>
      </c>
      <c r="D136" s="16">
        <v>43235.377083333333</v>
      </c>
      <c r="E136" s="16">
        <v>43238.416666666664</v>
      </c>
      <c r="G136" s="16">
        <v>43252.161111111112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3940354</v>
      </c>
      <c r="B137" s="10" t="s">
        <v>24</v>
      </c>
      <c r="C137" s="10" t="s">
        <v>17</v>
      </c>
      <c r="D137" s="16">
        <v>43235.377083333333</v>
      </c>
      <c r="E137" s="16">
        <v>43238.416666666664</v>
      </c>
      <c r="G137" s="16">
        <v>43252.161111111112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3940354</v>
      </c>
      <c r="B138" s="10" t="s">
        <v>24</v>
      </c>
      <c r="C138" s="10" t="s">
        <v>17</v>
      </c>
      <c r="D138" s="16">
        <v>43235.377083333333</v>
      </c>
      <c r="E138" s="16">
        <v>43238.416666666664</v>
      </c>
      <c r="G138" s="16">
        <v>43252.161111111112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220</v>
      </c>
      <c r="N138" s="10" t="s">
        <v>33</v>
      </c>
      <c r="O138" s="10">
        <v>5</v>
      </c>
      <c r="P138" s="10">
        <v>1</v>
      </c>
      <c r="AG138" s="70" t="s">
        <v>277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3940354</v>
      </c>
      <c r="B139" s="10" t="s">
        <v>24</v>
      </c>
      <c r="C139" s="10" t="s">
        <v>17</v>
      </c>
      <c r="D139" s="16">
        <v>43235.377083333333</v>
      </c>
      <c r="E139" s="16">
        <v>43238.416666666664</v>
      </c>
      <c r="G139" s="16">
        <v>43252.161111111112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46</v>
      </c>
      <c r="N139" s="10" t="s">
        <v>33</v>
      </c>
      <c r="O139" s="10">
        <v>20</v>
      </c>
      <c r="P139" s="10">
        <v>1</v>
      </c>
      <c r="AG139" s="26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3940354</v>
      </c>
      <c r="B140" s="10" t="s">
        <v>24</v>
      </c>
      <c r="C140" s="10" t="s">
        <v>17</v>
      </c>
      <c r="D140" s="16">
        <v>43235.377083333333</v>
      </c>
      <c r="E140" s="16">
        <v>43238.416666666664</v>
      </c>
      <c r="G140" s="16">
        <v>43252.161111111112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220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18.75</v>
      </c>
      <c r="AI140" s="93"/>
      <c r="AJ140" s="93" t="str">
        <f>IF((M106-M9)/M203*100&lt;0,"NR",(M106-M9)/M203*100)</f>
        <v>NR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3940354</v>
      </c>
      <c r="B141" s="10" t="s">
        <v>24</v>
      </c>
      <c r="C141" s="10" t="s">
        <v>17</v>
      </c>
      <c r="D141" s="16">
        <v>43235.377083333333</v>
      </c>
      <c r="E141" s="16">
        <v>43238.416666666664</v>
      </c>
      <c r="G141" s="16">
        <v>43252.161111111112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73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11.111111111111111</v>
      </c>
      <c r="AI141" s="93"/>
      <c r="AJ141" s="93">
        <f>IF((M116-M19)/M213*100&lt;0,"NR",(M116-M19)/M213*100)</f>
        <v>4.5454545454545459</v>
      </c>
      <c r="AK141" s="93"/>
      <c r="AL141" s="93">
        <f>IF((M213-M19)/M213*100&lt;0,"NR",(M213-M19)/M213*100)</f>
        <v>14.545454545454545</v>
      </c>
      <c r="AM141" s="93"/>
    </row>
    <row r="142" spans="1:39" x14ac:dyDescent="0.2">
      <c r="A142" s="10">
        <v>3940354</v>
      </c>
      <c r="B142" s="10" t="s">
        <v>24</v>
      </c>
      <c r="C142" s="10" t="s">
        <v>17</v>
      </c>
      <c r="D142" s="16">
        <v>43235.377083333333</v>
      </c>
      <c r="E142" s="16">
        <v>43238.416666666664</v>
      </c>
      <c r="G142" s="16">
        <v>43252.161111111112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34</v>
      </c>
      <c r="N142" s="10" t="s">
        <v>33</v>
      </c>
      <c r="O142" s="10">
        <v>5</v>
      </c>
      <c r="P142" s="10">
        <v>1</v>
      </c>
      <c r="AG142" s="2" t="s">
        <v>213</v>
      </c>
      <c r="AH142" s="93">
        <f>IF((M294-M197)/M294*100&lt;0,"NR",(M294-M197)/M294*100)</f>
        <v>3.5714285714285712</v>
      </c>
      <c r="AI142" s="93"/>
      <c r="AJ142" s="93">
        <f>IF((M197-M100)/M294*100&lt;0,"NR",(M197-M100)/M294*100)</f>
        <v>34.523809523809526</v>
      </c>
      <c r="AK142" s="93"/>
      <c r="AL142" s="93">
        <f>IF((M294-M100)/M294*100&lt;0,"NR",(M294-M100)/M294*100)</f>
        <v>38.095238095238095</v>
      </c>
      <c r="AM142" s="93"/>
    </row>
    <row r="143" spans="1:39" x14ac:dyDescent="0.2">
      <c r="A143" s="10">
        <v>3940354</v>
      </c>
      <c r="B143" s="10" t="s">
        <v>24</v>
      </c>
      <c r="C143" s="10" t="s">
        <v>17</v>
      </c>
      <c r="D143" s="16">
        <v>43235.377083333333</v>
      </c>
      <c r="E143" s="16">
        <v>43238.416666666664</v>
      </c>
      <c r="G143" s="16">
        <v>43252.161111111112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17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46.511627906976742</v>
      </c>
      <c r="AI143" s="93"/>
      <c r="AJ143" s="93">
        <f>IF((M120-M23)/M217*100&lt;0,"NR",(M120-M23)/M217*100)</f>
        <v>16.279069767441861</v>
      </c>
      <c r="AK143" s="93"/>
      <c r="AL143" s="93">
        <f>IF((M217-M23)/M217*100&lt;0,"NR",(M217-M23)/M217*100)</f>
        <v>62.790697674418603</v>
      </c>
      <c r="AM143" s="93"/>
    </row>
    <row r="144" spans="1:39" x14ac:dyDescent="0.2">
      <c r="A144" s="10">
        <v>3940354</v>
      </c>
      <c r="B144" s="10" t="s">
        <v>24</v>
      </c>
      <c r="C144" s="10" t="s">
        <v>17</v>
      </c>
      <c r="D144" s="16">
        <v>43235.377083333333</v>
      </c>
      <c r="E144" s="16">
        <v>43238.416666666664</v>
      </c>
      <c r="G144" s="16">
        <v>43252.161111111112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0</v>
      </c>
      <c r="AI144" s="93"/>
      <c r="AJ144" s="93" t="str">
        <f>IF((M150-M53)/M247*100&lt;0,"NR",(M150-M53)/M247*100)</f>
        <v>NR</v>
      </c>
      <c r="AK144" s="93"/>
      <c r="AL144" s="93" t="str">
        <f>IF((M247-M53)/M247*100&lt;0,"NR",(M247-M53)/M247*100)</f>
        <v>NR</v>
      </c>
      <c r="AM144" s="93"/>
    </row>
    <row r="145" spans="1:16" x14ac:dyDescent="0.2">
      <c r="A145" s="10">
        <v>3940354</v>
      </c>
      <c r="B145" s="10" t="s">
        <v>24</v>
      </c>
      <c r="C145" s="10" t="s">
        <v>17</v>
      </c>
      <c r="D145" s="16">
        <v>43235.377083333333</v>
      </c>
      <c r="E145" s="16">
        <v>43238.416666666664</v>
      </c>
      <c r="G145" s="16">
        <v>43252.161111111112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3940354</v>
      </c>
      <c r="B146" s="10" t="s">
        <v>24</v>
      </c>
      <c r="C146" s="10" t="s">
        <v>17</v>
      </c>
      <c r="D146" s="16">
        <v>43235.377083333333</v>
      </c>
      <c r="E146" s="16">
        <v>43238.416666666664</v>
      </c>
      <c r="G146" s="16">
        <v>43252.161111111112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55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3940354</v>
      </c>
      <c r="B147" s="10" t="s">
        <v>24</v>
      </c>
      <c r="C147" s="10" t="s">
        <v>17</v>
      </c>
      <c r="D147" s="16">
        <v>43235.377083333333</v>
      </c>
      <c r="E147" s="16">
        <v>43238.416666666664</v>
      </c>
      <c r="G147" s="16">
        <v>43252.161111111112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3940354</v>
      </c>
      <c r="B148" s="10" t="s">
        <v>24</v>
      </c>
      <c r="C148" s="10" t="s">
        <v>17</v>
      </c>
      <c r="D148" s="16">
        <v>43235.377083333333</v>
      </c>
      <c r="E148" s="16">
        <v>43238.416666666664</v>
      </c>
      <c r="G148" s="16">
        <v>43252.161111111112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3940354</v>
      </c>
      <c r="B149" s="10" t="s">
        <v>24</v>
      </c>
      <c r="C149" s="10" t="s">
        <v>17</v>
      </c>
      <c r="D149" s="16">
        <v>43235.377083333333</v>
      </c>
      <c r="E149" s="16">
        <v>43238.416666666664</v>
      </c>
      <c r="G149" s="16">
        <v>43252.161111111112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3940354</v>
      </c>
      <c r="B150" s="10" t="s">
        <v>24</v>
      </c>
      <c r="C150" s="10" t="s">
        <v>17</v>
      </c>
      <c r="D150" s="16">
        <v>43235.377083333333</v>
      </c>
      <c r="E150" s="16">
        <v>43238.416666666664</v>
      </c>
      <c r="G150" s="16">
        <v>43252.161111111112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110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3940354</v>
      </c>
      <c r="B151" s="10" t="s">
        <v>24</v>
      </c>
      <c r="C151" s="10" t="s">
        <v>17</v>
      </c>
      <c r="D151" s="16">
        <v>43235.377083333333</v>
      </c>
      <c r="E151" s="16">
        <v>43238.416666666664</v>
      </c>
      <c r="G151" s="16">
        <v>43252.161111111112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960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3940354</v>
      </c>
      <c r="B152" s="10" t="s">
        <v>24</v>
      </c>
      <c r="C152" s="10" t="s">
        <v>17</v>
      </c>
      <c r="D152" s="16">
        <v>43235.377083333333</v>
      </c>
      <c r="E152" s="16">
        <v>43238.416666666664</v>
      </c>
      <c r="G152" s="16">
        <v>43252.161111111112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26</v>
      </c>
      <c r="M152" s="10">
        <v>10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3940354</v>
      </c>
      <c r="B153" s="10" t="s">
        <v>24</v>
      </c>
      <c r="C153" s="10" t="s">
        <v>17</v>
      </c>
      <c r="D153" s="16">
        <v>43235.377083333333</v>
      </c>
      <c r="E153" s="16">
        <v>43238.416666666664</v>
      </c>
      <c r="G153" s="16">
        <v>43252.161111111112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2700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3940354</v>
      </c>
      <c r="B154" s="10" t="s">
        <v>24</v>
      </c>
      <c r="C154" s="10" t="s">
        <v>17</v>
      </c>
      <c r="D154" s="16">
        <v>43235.377083333333</v>
      </c>
      <c r="E154" s="16">
        <v>43238.416666666664</v>
      </c>
      <c r="G154" s="16">
        <v>43252.161111111112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3940354</v>
      </c>
      <c r="B155" s="10" t="s">
        <v>24</v>
      </c>
      <c r="C155" s="10" t="s">
        <v>17</v>
      </c>
      <c r="D155" s="16">
        <v>43235.377083333333</v>
      </c>
      <c r="E155" s="16">
        <v>43238.416666666664</v>
      </c>
      <c r="G155" s="16">
        <v>43252.161111111112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3940354</v>
      </c>
      <c r="B156" s="10" t="s">
        <v>24</v>
      </c>
      <c r="C156" s="10" t="s">
        <v>17</v>
      </c>
      <c r="D156" s="16">
        <v>43235.377083333333</v>
      </c>
      <c r="E156" s="16">
        <v>43238.416666666664</v>
      </c>
      <c r="G156" s="16">
        <v>43252.161111111112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3940354</v>
      </c>
      <c r="B157" s="10" t="s">
        <v>24</v>
      </c>
      <c r="C157" s="10" t="s">
        <v>17</v>
      </c>
      <c r="D157" s="16">
        <v>43235.377083333333</v>
      </c>
      <c r="E157" s="16">
        <v>43238.416666666664</v>
      </c>
      <c r="G157" s="16">
        <v>43252.161111111112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26</v>
      </c>
      <c r="M157" s="10">
        <v>5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3940354</v>
      </c>
      <c r="B158" s="10" t="s">
        <v>24</v>
      </c>
      <c r="C158" s="10" t="s">
        <v>17</v>
      </c>
      <c r="D158" s="16">
        <v>43235.377083333333</v>
      </c>
      <c r="E158" s="16">
        <v>43238.416666666664</v>
      </c>
      <c r="G158" s="16">
        <v>43252.161111111112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28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3940354</v>
      </c>
      <c r="B159" s="10" t="s">
        <v>24</v>
      </c>
      <c r="C159" s="10" t="s">
        <v>17</v>
      </c>
      <c r="D159" s="16">
        <v>43235.377083333333</v>
      </c>
      <c r="E159" s="16">
        <v>43238.416666666664</v>
      </c>
      <c r="G159" s="16">
        <v>43252.161111111112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680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3940354</v>
      </c>
      <c r="B160" s="10" t="s">
        <v>24</v>
      </c>
      <c r="C160" s="10" t="s">
        <v>17</v>
      </c>
      <c r="D160" s="16">
        <v>43235.377083333333</v>
      </c>
      <c r="E160" s="16">
        <v>43238.416666666664</v>
      </c>
      <c r="G160" s="16">
        <v>43252.161111111112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3940354</v>
      </c>
      <c r="B161" s="10" t="s">
        <v>24</v>
      </c>
      <c r="C161" s="10" t="s">
        <v>17</v>
      </c>
      <c r="D161" s="16">
        <v>43235.377083333333</v>
      </c>
      <c r="E161" s="16">
        <v>43238.416666666664</v>
      </c>
      <c r="G161" s="16">
        <v>43252.161111111112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3940354</v>
      </c>
      <c r="B162" s="10" t="s">
        <v>24</v>
      </c>
      <c r="C162" s="10" t="s">
        <v>17</v>
      </c>
      <c r="D162" s="16">
        <v>43235.377083333333</v>
      </c>
      <c r="E162" s="16">
        <v>43238.416666666664</v>
      </c>
      <c r="G162" s="16">
        <v>43252.161111111112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990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3940354</v>
      </c>
      <c r="B163" s="10" t="s">
        <v>24</v>
      </c>
      <c r="C163" s="10" t="s">
        <v>17</v>
      </c>
      <c r="D163" s="16">
        <v>43235.377083333333</v>
      </c>
      <c r="E163" s="16">
        <v>43238.416666666664</v>
      </c>
      <c r="G163" s="16">
        <v>43252.161111111112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3940354</v>
      </c>
      <c r="B164" s="10" t="s">
        <v>24</v>
      </c>
      <c r="C164" s="10" t="s">
        <v>17</v>
      </c>
      <c r="D164" s="16">
        <v>43235.377083333333</v>
      </c>
      <c r="E164" s="16">
        <v>43238.416666666664</v>
      </c>
      <c r="G164" s="16">
        <v>43252.161111111112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51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3940354</v>
      </c>
      <c r="B165" s="10" t="s">
        <v>24</v>
      </c>
      <c r="C165" s="10" t="s">
        <v>17</v>
      </c>
      <c r="D165" s="16">
        <v>43235.377083333333</v>
      </c>
      <c r="E165" s="16">
        <v>43238.416666666664</v>
      </c>
      <c r="G165" s="16">
        <v>43252.161111111112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3940354</v>
      </c>
      <c r="B166" s="10" t="s">
        <v>24</v>
      </c>
      <c r="C166" s="10" t="s">
        <v>17</v>
      </c>
      <c r="D166" s="16">
        <v>43235.377083333333</v>
      </c>
      <c r="E166" s="16">
        <v>43238.416666666664</v>
      </c>
      <c r="G166" s="16">
        <v>43252.161111111112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3940354</v>
      </c>
      <c r="B167" s="10" t="s">
        <v>24</v>
      </c>
      <c r="C167" s="10" t="s">
        <v>17</v>
      </c>
      <c r="D167" s="16">
        <v>43235.377083333333</v>
      </c>
      <c r="E167" s="16">
        <v>43238.416666666664</v>
      </c>
      <c r="G167" s="16">
        <v>43252.161111111112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3940354</v>
      </c>
      <c r="B168" s="10" t="s">
        <v>24</v>
      </c>
      <c r="C168" s="10" t="s">
        <v>17</v>
      </c>
      <c r="D168" s="16">
        <v>43235.377083333333</v>
      </c>
      <c r="E168" s="16">
        <v>43238.416666666664</v>
      </c>
      <c r="G168" s="16">
        <v>43252.161111111112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26</v>
      </c>
      <c r="M168" s="10">
        <v>10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3940354</v>
      </c>
      <c r="B169" s="10" t="s">
        <v>24</v>
      </c>
      <c r="C169" s="10" t="s">
        <v>17</v>
      </c>
      <c r="D169" s="16">
        <v>43235.377083333333</v>
      </c>
      <c r="E169" s="16">
        <v>43238.416666666664</v>
      </c>
      <c r="G169" s="16">
        <v>43252.161111111112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26</v>
      </c>
      <c r="M169" s="10">
        <v>20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3940354</v>
      </c>
      <c r="B170" s="10" t="s">
        <v>24</v>
      </c>
      <c r="C170" s="10" t="s">
        <v>17</v>
      </c>
      <c r="D170" s="16">
        <v>43235.377083333333</v>
      </c>
      <c r="E170" s="16">
        <v>43238.416666666664</v>
      </c>
      <c r="G170" s="16">
        <v>43252.161111111112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26</v>
      </c>
      <c r="M170" s="10">
        <v>100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3940354</v>
      </c>
      <c r="B171" s="10" t="s">
        <v>24</v>
      </c>
      <c r="C171" s="10" t="s">
        <v>17</v>
      </c>
      <c r="D171" s="16">
        <v>43235.377083333333</v>
      </c>
      <c r="E171" s="16">
        <v>43238.416666666664</v>
      </c>
      <c r="G171" s="16">
        <v>43252.161111111112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3940354</v>
      </c>
      <c r="B172" s="10" t="s">
        <v>24</v>
      </c>
      <c r="C172" s="10" t="s">
        <v>17</v>
      </c>
      <c r="D172" s="16">
        <v>43235.377083333333</v>
      </c>
      <c r="E172" s="16">
        <v>43238.416666666664</v>
      </c>
      <c r="G172" s="16">
        <v>43252.161111111112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3940354</v>
      </c>
      <c r="B173" s="10" t="s">
        <v>24</v>
      </c>
      <c r="C173" s="10" t="s">
        <v>17</v>
      </c>
      <c r="D173" s="16">
        <v>43235.377083333333</v>
      </c>
      <c r="E173" s="16">
        <v>43238.416666666664</v>
      </c>
      <c r="G173" s="16">
        <v>43252.161111111112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22</v>
      </c>
      <c r="M173" s="10">
        <v>650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3940354</v>
      </c>
      <c r="B174" s="10" t="s">
        <v>24</v>
      </c>
      <c r="C174" s="10" t="s">
        <v>17</v>
      </c>
      <c r="D174" s="16">
        <v>43235.377083333333</v>
      </c>
      <c r="E174" s="16">
        <v>43238.416666666664</v>
      </c>
      <c r="G174" s="16">
        <v>43252.161111111112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3940354</v>
      </c>
      <c r="B175" s="10" t="s">
        <v>24</v>
      </c>
      <c r="C175" s="10" t="s">
        <v>17</v>
      </c>
      <c r="D175" s="16">
        <v>43235.377083333333</v>
      </c>
      <c r="E175" s="16">
        <v>43238.416666666664</v>
      </c>
      <c r="G175" s="16">
        <v>43252.161111111112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200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3940354</v>
      </c>
      <c r="B176" s="10" t="s">
        <v>24</v>
      </c>
      <c r="C176" s="10" t="s">
        <v>17</v>
      </c>
      <c r="D176" s="16">
        <v>43235.377083333333</v>
      </c>
      <c r="E176" s="16">
        <v>43238.416666666664</v>
      </c>
      <c r="G176" s="16">
        <v>43252.161111111112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3940354</v>
      </c>
      <c r="B177" s="10" t="s">
        <v>24</v>
      </c>
      <c r="C177" s="10" t="s">
        <v>17</v>
      </c>
      <c r="D177" s="16">
        <v>43235.377083333333</v>
      </c>
      <c r="E177" s="16">
        <v>43238.416666666664</v>
      </c>
      <c r="G177" s="16">
        <v>43252.161111111112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3940354</v>
      </c>
      <c r="B178" s="10" t="s">
        <v>24</v>
      </c>
      <c r="C178" s="10" t="s">
        <v>17</v>
      </c>
      <c r="D178" s="16">
        <v>43235.377083333333</v>
      </c>
      <c r="E178" s="16">
        <v>43238.416666666664</v>
      </c>
      <c r="G178" s="16">
        <v>43252.161111111112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3940354</v>
      </c>
      <c r="B179" s="10" t="s">
        <v>24</v>
      </c>
      <c r="C179" s="10" t="s">
        <v>17</v>
      </c>
      <c r="D179" s="16">
        <v>43235.377083333333</v>
      </c>
      <c r="E179" s="16">
        <v>43238.416666666664</v>
      </c>
      <c r="G179" s="16">
        <v>43252.161111111112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25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3940354</v>
      </c>
      <c r="B180" s="10" t="s">
        <v>24</v>
      </c>
      <c r="C180" s="10" t="s">
        <v>17</v>
      </c>
      <c r="D180" s="16">
        <v>43235.377083333333</v>
      </c>
      <c r="E180" s="16">
        <v>43238.416666666664</v>
      </c>
      <c r="G180" s="16">
        <v>43252.161111111112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3940354</v>
      </c>
      <c r="B181" s="10" t="s">
        <v>24</v>
      </c>
      <c r="C181" s="10" t="s">
        <v>17</v>
      </c>
      <c r="D181" s="16">
        <v>43235.377083333333</v>
      </c>
      <c r="E181" s="16">
        <v>43238.416666666664</v>
      </c>
      <c r="G181" s="16">
        <v>43252.161111111112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3940354</v>
      </c>
      <c r="B182" s="10" t="s">
        <v>24</v>
      </c>
      <c r="C182" s="10" t="s">
        <v>17</v>
      </c>
      <c r="D182" s="16">
        <v>43235.377083333333</v>
      </c>
      <c r="E182" s="16">
        <v>43238.416666666664</v>
      </c>
      <c r="G182" s="16">
        <v>43252.161111111112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57000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3940354</v>
      </c>
      <c r="B183" s="10" t="s">
        <v>24</v>
      </c>
      <c r="C183" s="10" t="s">
        <v>17</v>
      </c>
      <c r="D183" s="16">
        <v>43235.377083333333</v>
      </c>
      <c r="E183" s="16">
        <v>43238.416666666664</v>
      </c>
      <c r="G183" s="16">
        <v>43252.161111111112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3940354</v>
      </c>
      <c r="B184" s="10" t="s">
        <v>24</v>
      </c>
      <c r="C184" s="10" t="s">
        <v>17</v>
      </c>
      <c r="D184" s="16">
        <v>43235.377083333333</v>
      </c>
      <c r="E184" s="16">
        <v>43238.416666666664</v>
      </c>
      <c r="G184" s="16">
        <v>43252.161111111112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3940354</v>
      </c>
      <c r="B185" s="10" t="s">
        <v>24</v>
      </c>
      <c r="C185" s="10" t="s">
        <v>17</v>
      </c>
      <c r="D185" s="16">
        <v>43235.377083333333</v>
      </c>
      <c r="E185" s="16">
        <v>43238.416666666664</v>
      </c>
      <c r="G185" s="16">
        <v>43252.161111111112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3940354</v>
      </c>
      <c r="B186" s="10" t="s">
        <v>24</v>
      </c>
      <c r="C186" s="10" t="s">
        <v>17</v>
      </c>
      <c r="D186" s="16">
        <v>43235.377083333333</v>
      </c>
      <c r="E186" s="16">
        <v>43238.416666666664</v>
      </c>
      <c r="G186" s="16">
        <v>43252.161111111112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3940354</v>
      </c>
      <c r="B187" s="10" t="s">
        <v>24</v>
      </c>
      <c r="C187" s="10" t="s">
        <v>17</v>
      </c>
      <c r="D187" s="16">
        <v>43235.377083333333</v>
      </c>
      <c r="E187" s="16">
        <v>43238.416666666664</v>
      </c>
      <c r="G187" s="16">
        <v>43252.161111111112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3940354</v>
      </c>
      <c r="B188" s="10" t="s">
        <v>24</v>
      </c>
      <c r="C188" s="10" t="s">
        <v>17</v>
      </c>
      <c r="D188" s="16">
        <v>43235.377083333333</v>
      </c>
      <c r="E188" s="16">
        <v>43238.416666666664</v>
      </c>
      <c r="G188" s="16">
        <v>43252.161111111112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3940354</v>
      </c>
      <c r="B189" s="10" t="s">
        <v>24</v>
      </c>
      <c r="C189" s="10" t="s">
        <v>17</v>
      </c>
      <c r="D189" s="16">
        <v>43235.377083333333</v>
      </c>
      <c r="E189" s="16">
        <v>43238.416666666664</v>
      </c>
      <c r="G189" s="16">
        <v>43252.161111111112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1300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3940354</v>
      </c>
      <c r="B190" s="10" t="s">
        <v>24</v>
      </c>
      <c r="C190" s="10" t="s">
        <v>17</v>
      </c>
      <c r="D190" s="16">
        <v>43235.377083333333</v>
      </c>
      <c r="E190" s="16">
        <v>43238.416666666664</v>
      </c>
      <c r="G190" s="16">
        <v>43252.161111111112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3940354</v>
      </c>
      <c r="B191" s="10" t="s">
        <v>24</v>
      </c>
      <c r="C191" s="10" t="s">
        <v>17</v>
      </c>
      <c r="D191" s="16">
        <v>43235.377083333333</v>
      </c>
      <c r="E191" s="16">
        <v>43238.416666666664</v>
      </c>
      <c r="G191" s="16">
        <v>43252.161111111112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3940354</v>
      </c>
      <c r="B192" s="10" t="s">
        <v>24</v>
      </c>
      <c r="C192" s="10" t="s">
        <v>17</v>
      </c>
      <c r="D192" s="16">
        <v>43235.377083333333</v>
      </c>
      <c r="E192" s="16">
        <v>43238.416666666664</v>
      </c>
      <c r="G192" s="16">
        <v>43252.161111111112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3940354</v>
      </c>
      <c r="B193" s="10" t="s">
        <v>24</v>
      </c>
      <c r="C193" s="10" t="s">
        <v>17</v>
      </c>
      <c r="D193" s="16">
        <v>43235.377083333333</v>
      </c>
      <c r="E193" s="16">
        <v>43238.416666666664</v>
      </c>
      <c r="G193" s="16">
        <v>43252.161111111112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410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3940354</v>
      </c>
      <c r="B194" s="10" t="s">
        <v>24</v>
      </c>
      <c r="C194" s="10" t="s">
        <v>17</v>
      </c>
      <c r="D194" s="16">
        <v>43235.377083333333</v>
      </c>
      <c r="E194" s="16">
        <v>43238.416666666664</v>
      </c>
      <c r="G194" s="16">
        <v>43252.161111111112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440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3940354</v>
      </c>
      <c r="B195" s="10" t="s">
        <v>24</v>
      </c>
      <c r="C195" s="10" t="s">
        <v>17</v>
      </c>
      <c r="D195" s="16">
        <v>43235.377083333333</v>
      </c>
      <c r="E195" s="16">
        <v>43238.416666666664</v>
      </c>
      <c r="G195" s="16">
        <v>43252.161111111112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3940354</v>
      </c>
      <c r="B196" s="10" t="s">
        <v>24</v>
      </c>
      <c r="C196" s="10" t="s">
        <v>17</v>
      </c>
      <c r="D196" s="16">
        <v>43235.377083333333</v>
      </c>
      <c r="E196" s="16">
        <v>43238.416666666664</v>
      </c>
      <c r="G196" s="16">
        <v>43252.161111111112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22</v>
      </c>
      <c r="M196" s="10">
        <v>41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3940354</v>
      </c>
      <c r="B197" s="10" t="s">
        <v>24</v>
      </c>
      <c r="C197" s="10" t="s">
        <v>17</v>
      </c>
      <c r="D197" s="16">
        <v>43235.377083333333</v>
      </c>
      <c r="E197" s="16">
        <v>43238.416666666664</v>
      </c>
      <c r="G197" s="16">
        <v>43252.161111111112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810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3940354</v>
      </c>
      <c r="B198" s="10" t="s">
        <v>24</v>
      </c>
      <c r="C198" s="10" t="s">
        <v>17</v>
      </c>
      <c r="D198" s="16">
        <v>43235.377083333333</v>
      </c>
      <c r="E198" s="16">
        <v>43238.416666666664</v>
      </c>
      <c r="G198" s="16">
        <v>43252.161111111112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700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3940354</v>
      </c>
      <c r="B199" s="10" t="s">
        <v>24</v>
      </c>
      <c r="C199" s="10" t="s">
        <v>17</v>
      </c>
      <c r="D199" s="16">
        <v>43235.377083333333</v>
      </c>
      <c r="E199" s="16">
        <v>43238.416666666664</v>
      </c>
      <c r="G199" s="16">
        <v>43252.161111111112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180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3940354</v>
      </c>
      <c r="B200" s="10" t="s">
        <v>24</v>
      </c>
      <c r="C200" s="10" t="s">
        <v>17</v>
      </c>
      <c r="D200" s="16">
        <v>43235.377083333333</v>
      </c>
      <c r="E200" s="16">
        <v>43238.416666666664</v>
      </c>
      <c r="G200" s="16">
        <v>43252.161111111112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26</v>
      </c>
      <c r="M200" s="10">
        <v>100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3940354</v>
      </c>
      <c r="B201" s="10" t="s">
        <v>24</v>
      </c>
      <c r="C201" s="10" t="s">
        <v>17</v>
      </c>
      <c r="D201" s="16">
        <v>43235.377083333333</v>
      </c>
      <c r="E201" s="16">
        <v>43238.416666666664</v>
      </c>
      <c r="G201" s="16">
        <v>43252.161111111112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15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3940355</v>
      </c>
      <c r="B202" s="10" t="s">
        <v>16</v>
      </c>
      <c r="C202" s="10" t="s">
        <v>17</v>
      </c>
      <c r="D202" s="16">
        <v>43235.37222222222</v>
      </c>
      <c r="E202" s="16">
        <v>43238.416666666664</v>
      </c>
      <c r="G202" s="16">
        <v>43252.176388888889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8300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3940355</v>
      </c>
      <c r="B203" s="10" t="s">
        <v>16</v>
      </c>
      <c r="C203" s="10" t="s">
        <v>17</v>
      </c>
      <c r="D203" s="16">
        <v>43235.37222222222</v>
      </c>
      <c r="E203" s="16">
        <v>43238.416666666664</v>
      </c>
      <c r="G203" s="16">
        <v>43252.176388888889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22</v>
      </c>
      <c r="M203" s="10">
        <v>160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3940355</v>
      </c>
      <c r="B204" s="10" t="s">
        <v>16</v>
      </c>
      <c r="C204" s="10" t="s">
        <v>17</v>
      </c>
      <c r="D204" s="16">
        <v>43235.37222222222</v>
      </c>
      <c r="E204" s="16">
        <v>43238.416666666664</v>
      </c>
      <c r="G204" s="16">
        <v>43252.176388888889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26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3940355</v>
      </c>
      <c r="B205" s="10" t="s">
        <v>16</v>
      </c>
      <c r="C205" s="10" t="s">
        <v>17</v>
      </c>
      <c r="D205" s="16">
        <v>43235.37222222222</v>
      </c>
      <c r="E205" s="16">
        <v>43238.416666666664</v>
      </c>
      <c r="G205" s="16">
        <v>43252.176388888889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2400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3940355</v>
      </c>
      <c r="B206" s="10" t="s">
        <v>16</v>
      </c>
      <c r="C206" s="10" t="s">
        <v>17</v>
      </c>
      <c r="D206" s="16">
        <v>43235.37222222222</v>
      </c>
      <c r="E206" s="16">
        <v>43238.416666666664</v>
      </c>
      <c r="G206" s="16">
        <v>43252.176388888889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12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3940355</v>
      </c>
      <c r="B207" s="10" t="s">
        <v>16</v>
      </c>
      <c r="C207" s="10" t="s">
        <v>17</v>
      </c>
      <c r="D207" s="16">
        <v>43235.37222222222</v>
      </c>
      <c r="E207" s="16">
        <v>43238.416666666664</v>
      </c>
      <c r="G207" s="16">
        <v>43252.176388888889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3940355</v>
      </c>
      <c r="B208" s="10" t="s">
        <v>16</v>
      </c>
      <c r="C208" s="10" t="s">
        <v>17</v>
      </c>
      <c r="D208" s="16">
        <v>43235.37222222222</v>
      </c>
      <c r="E208" s="16">
        <v>43238.416666666664</v>
      </c>
      <c r="G208" s="16">
        <v>43252.176388888889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1300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3940355</v>
      </c>
      <c r="B209" s="10" t="s">
        <v>16</v>
      </c>
      <c r="C209" s="10" t="s">
        <v>17</v>
      </c>
      <c r="D209" s="16">
        <v>43235.37222222222</v>
      </c>
      <c r="E209" s="16">
        <v>43238.416666666664</v>
      </c>
      <c r="G209" s="16">
        <v>43252.176388888889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53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3940355</v>
      </c>
      <c r="B210" s="10" t="s">
        <v>16</v>
      </c>
      <c r="C210" s="10" t="s">
        <v>17</v>
      </c>
      <c r="D210" s="16">
        <v>43235.37222222222</v>
      </c>
      <c r="E210" s="16">
        <v>43238.416666666664</v>
      </c>
      <c r="G210" s="16">
        <v>43252.176388888889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3940355</v>
      </c>
      <c r="B211" s="10" t="s">
        <v>16</v>
      </c>
      <c r="C211" s="10" t="s">
        <v>17</v>
      </c>
      <c r="D211" s="16">
        <v>43235.37222222222</v>
      </c>
      <c r="E211" s="16">
        <v>43238.416666666664</v>
      </c>
      <c r="G211" s="16">
        <v>43252.176388888889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3940355</v>
      </c>
      <c r="B212" s="10" t="s">
        <v>16</v>
      </c>
      <c r="C212" s="10" t="s">
        <v>17</v>
      </c>
      <c r="D212" s="16">
        <v>43235.37222222222</v>
      </c>
      <c r="E212" s="16">
        <v>43238.416666666664</v>
      </c>
      <c r="G212" s="16">
        <v>43252.176388888889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3940355</v>
      </c>
      <c r="B213" s="10" t="s">
        <v>16</v>
      </c>
      <c r="C213" s="10" t="s">
        <v>17</v>
      </c>
      <c r="D213" s="16">
        <v>43235.37222222222</v>
      </c>
      <c r="E213" s="16">
        <v>43238.416666666664</v>
      </c>
      <c r="G213" s="16">
        <v>43252.176388888889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110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3940355</v>
      </c>
      <c r="B214" s="10" t="s">
        <v>16</v>
      </c>
      <c r="C214" s="10" t="s">
        <v>17</v>
      </c>
      <c r="D214" s="16">
        <v>43235.37222222222</v>
      </c>
      <c r="E214" s="16">
        <v>43238.416666666664</v>
      </c>
      <c r="G214" s="16">
        <v>43252.176388888889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3940355</v>
      </c>
      <c r="B215" s="10" t="s">
        <v>16</v>
      </c>
      <c r="C215" s="10" t="s">
        <v>17</v>
      </c>
      <c r="D215" s="16">
        <v>43235.37222222222</v>
      </c>
      <c r="E215" s="16">
        <v>43238.416666666664</v>
      </c>
      <c r="G215" s="16">
        <v>43252.176388888889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16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3940355</v>
      </c>
      <c r="B216" s="10" t="s">
        <v>16</v>
      </c>
      <c r="C216" s="10" t="s">
        <v>17</v>
      </c>
      <c r="D216" s="16">
        <v>43235.37222222222</v>
      </c>
      <c r="E216" s="16">
        <v>43238.416666666664</v>
      </c>
      <c r="G216" s="16">
        <v>43252.176388888889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3940355</v>
      </c>
      <c r="B217" s="10" t="s">
        <v>16</v>
      </c>
      <c r="C217" s="10" t="s">
        <v>17</v>
      </c>
      <c r="D217" s="16">
        <v>43235.37222222222</v>
      </c>
      <c r="E217" s="16">
        <v>43238.416666666664</v>
      </c>
      <c r="G217" s="16">
        <v>43252.176388888889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430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3940355</v>
      </c>
      <c r="B218" s="10" t="s">
        <v>16</v>
      </c>
      <c r="C218" s="10" t="s">
        <v>17</v>
      </c>
      <c r="D218" s="16">
        <v>43235.37222222222</v>
      </c>
      <c r="E218" s="16">
        <v>43238.416666666664</v>
      </c>
      <c r="G218" s="16">
        <v>43252.176388888889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3940355</v>
      </c>
      <c r="B219" s="10" t="s">
        <v>16</v>
      </c>
      <c r="C219" s="10" t="s">
        <v>17</v>
      </c>
      <c r="D219" s="16">
        <v>43235.37222222222</v>
      </c>
      <c r="E219" s="16">
        <v>43238.416666666664</v>
      </c>
      <c r="G219" s="16">
        <v>43252.176388888889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160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3940355</v>
      </c>
      <c r="B220" s="10" t="s">
        <v>16</v>
      </c>
      <c r="C220" s="10" t="s">
        <v>17</v>
      </c>
      <c r="D220" s="16">
        <v>43235.37222222222</v>
      </c>
      <c r="E220" s="16">
        <v>43238.416666666664</v>
      </c>
      <c r="G220" s="16">
        <v>43252.176388888889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36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3940355</v>
      </c>
      <c r="B221" s="10" t="s">
        <v>16</v>
      </c>
      <c r="C221" s="10" t="s">
        <v>17</v>
      </c>
      <c r="D221" s="16">
        <v>43235.37222222222</v>
      </c>
      <c r="E221" s="16">
        <v>43238.416666666664</v>
      </c>
      <c r="G221" s="16">
        <v>43252.176388888889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3940355</v>
      </c>
      <c r="B222" s="10" t="s">
        <v>16</v>
      </c>
      <c r="C222" s="10" t="s">
        <v>17</v>
      </c>
      <c r="D222" s="16">
        <v>43235.37222222222</v>
      </c>
      <c r="E222" s="16">
        <v>43238.416666666664</v>
      </c>
      <c r="G222" s="16">
        <v>43252.176388888889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3940355</v>
      </c>
      <c r="B223" s="10" t="s">
        <v>16</v>
      </c>
      <c r="C223" s="10" t="s">
        <v>17</v>
      </c>
      <c r="D223" s="16">
        <v>43235.37222222222</v>
      </c>
      <c r="E223" s="16">
        <v>43238.416666666664</v>
      </c>
      <c r="G223" s="16">
        <v>43252.176388888889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3940355</v>
      </c>
      <c r="B224" s="10" t="s">
        <v>16</v>
      </c>
      <c r="C224" s="10" t="s">
        <v>17</v>
      </c>
      <c r="D224" s="16">
        <v>43235.37222222222</v>
      </c>
      <c r="E224" s="16">
        <v>43238.416666666664</v>
      </c>
      <c r="G224" s="16">
        <v>43252.176388888889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210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3940355</v>
      </c>
      <c r="B225" s="10" t="s">
        <v>16</v>
      </c>
      <c r="C225" s="10" t="s">
        <v>17</v>
      </c>
      <c r="D225" s="16">
        <v>43235.37222222222</v>
      </c>
      <c r="E225" s="16">
        <v>43238.416666666664</v>
      </c>
      <c r="G225" s="16">
        <v>43252.176388888889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3940355</v>
      </c>
      <c r="B226" s="10" t="s">
        <v>16</v>
      </c>
      <c r="C226" s="10" t="s">
        <v>17</v>
      </c>
      <c r="D226" s="16">
        <v>43235.37222222222</v>
      </c>
      <c r="E226" s="16">
        <v>43238.416666666664</v>
      </c>
      <c r="G226" s="16">
        <v>43252.176388888889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140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3940355</v>
      </c>
      <c r="B227" s="10" t="s">
        <v>16</v>
      </c>
      <c r="C227" s="10" t="s">
        <v>17</v>
      </c>
      <c r="D227" s="16">
        <v>43235.37222222222</v>
      </c>
      <c r="E227" s="16">
        <v>43238.416666666664</v>
      </c>
      <c r="G227" s="16">
        <v>43252.176388888889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3940355</v>
      </c>
      <c r="B228" s="10" t="s">
        <v>16</v>
      </c>
      <c r="C228" s="10" t="s">
        <v>17</v>
      </c>
      <c r="D228" s="16">
        <v>43235.37222222222</v>
      </c>
      <c r="E228" s="16">
        <v>43238.416666666664</v>
      </c>
      <c r="G228" s="16">
        <v>43252.176388888889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3940355</v>
      </c>
      <c r="B229" s="10" t="s">
        <v>16</v>
      </c>
      <c r="C229" s="10" t="s">
        <v>17</v>
      </c>
      <c r="D229" s="16">
        <v>43235.37222222222</v>
      </c>
      <c r="E229" s="16">
        <v>43238.416666666664</v>
      </c>
      <c r="G229" s="16">
        <v>43252.176388888889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190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3940355</v>
      </c>
      <c r="B230" s="10" t="s">
        <v>16</v>
      </c>
      <c r="C230" s="10" t="s">
        <v>17</v>
      </c>
      <c r="D230" s="16">
        <v>43235.37222222222</v>
      </c>
      <c r="E230" s="16">
        <v>43238.416666666664</v>
      </c>
      <c r="G230" s="16">
        <v>43252.176388888889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36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3940355</v>
      </c>
      <c r="B231" s="10" t="s">
        <v>16</v>
      </c>
      <c r="C231" s="10" t="s">
        <v>17</v>
      </c>
      <c r="D231" s="16">
        <v>43235.37222222222</v>
      </c>
      <c r="E231" s="16">
        <v>43238.416666666664</v>
      </c>
      <c r="G231" s="16">
        <v>43252.176388888889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3940355</v>
      </c>
      <c r="B232" s="10" t="s">
        <v>16</v>
      </c>
      <c r="C232" s="10" t="s">
        <v>17</v>
      </c>
      <c r="D232" s="16">
        <v>43235.37222222222</v>
      </c>
      <c r="E232" s="16">
        <v>43238.416666666664</v>
      </c>
      <c r="G232" s="16">
        <v>43252.176388888889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3940355</v>
      </c>
      <c r="B233" s="10" t="s">
        <v>16</v>
      </c>
      <c r="C233" s="10" t="s">
        <v>17</v>
      </c>
      <c r="D233" s="16">
        <v>43235.37222222222</v>
      </c>
      <c r="E233" s="16">
        <v>43238.416666666664</v>
      </c>
      <c r="G233" s="16">
        <v>43252.176388888889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3940355</v>
      </c>
      <c r="B234" s="10" t="s">
        <v>16</v>
      </c>
      <c r="C234" s="10" t="s">
        <v>17</v>
      </c>
      <c r="D234" s="16">
        <v>43235.37222222222</v>
      </c>
      <c r="E234" s="16">
        <v>43238.416666666664</v>
      </c>
      <c r="G234" s="16">
        <v>43252.176388888889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3940355</v>
      </c>
      <c r="B235" s="10" t="s">
        <v>16</v>
      </c>
      <c r="C235" s="10" t="s">
        <v>17</v>
      </c>
      <c r="D235" s="16">
        <v>43235.37222222222</v>
      </c>
      <c r="E235" s="16">
        <v>43238.416666666664</v>
      </c>
      <c r="G235" s="16">
        <v>43252.176388888889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200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3940355</v>
      </c>
      <c r="B236" s="10" t="s">
        <v>16</v>
      </c>
      <c r="C236" s="10" t="s">
        <v>17</v>
      </c>
      <c r="D236" s="16">
        <v>43235.37222222222</v>
      </c>
      <c r="E236" s="16">
        <v>43238.416666666664</v>
      </c>
      <c r="G236" s="16">
        <v>43252.176388888889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53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3940355</v>
      </c>
      <c r="B237" s="10" t="s">
        <v>16</v>
      </c>
      <c r="C237" s="10" t="s">
        <v>17</v>
      </c>
      <c r="D237" s="16">
        <v>43235.37222222222</v>
      </c>
      <c r="E237" s="16">
        <v>43238.416666666664</v>
      </c>
      <c r="G237" s="16">
        <v>43252.176388888889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220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3940355</v>
      </c>
      <c r="B238" s="10" t="s">
        <v>16</v>
      </c>
      <c r="C238" s="10" t="s">
        <v>17</v>
      </c>
      <c r="D238" s="16">
        <v>43235.37222222222</v>
      </c>
      <c r="E238" s="16">
        <v>43238.416666666664</v>
      </c>
      <c r="G238" s="16">
        <v>43252.176388888889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120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3940355</v>
      </c>
      <c r="B239" s="10" t="s">
        <v>16</v>
      </c>
      <c r="C239" s="10" t="s">
        <v>17</v>
      </c>
      <c r="D239" s="16">
        <v>43235.37222222222</v>
      </c>
      <c r="E239" s="16">
        <v>43238.416666666664</v>
      </c>
      <c r="G239" s="16">
        <v>43252.176388888889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29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3940355</v>
      </c>
      <c r="B240" s="10" t="s">
        <v>16</v>
      </c>
      <c r="C240" s="10" t="s">
        <v>17</v>
      </c>
      <c r="D240" s="16">
        <v>43235.37222222222</v>
      </c>
      <c r="E240" s="16">
        <v>43238.416666666664</v>
      </c>
      <c r="G240" s="16">
        <v>43252.176388888889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17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3940355</v>
      </c>
      <c r="B241" s="10" t="s">
        <v>16</v>
      </c>
      <c r="C241" s="10" t="s">
        <v>17</v>
      </c>
      <c r="D241" s="16">
        <v>43235.37222222222</v>
      </c>
      <c r="E241" s="16">
        <v>43238.416666666664</v>
      </c>
      <c r="G241" s="16">
        <v>43252.176388888889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3940355</v>
      </c>
      <c r="B242" s="10" t="s">
        <v>16</v>
      </c>
      <c r="C242" s="10" t="s">
        <v>17</v>
      </c>
      <c r="D242" s="16">
        <v>43235.37222222222</v>
      </c>
      <c r="E242" s="16">
        <v>43238.416666666664</v>
      </c>
      <c r="G242" s="16">
        <v>43252.176388888889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3940355</v>
      </c>
      <c r="B243" s="10" t="s">
        <v>16</v>
      </c>
      <c r="C243" s="10" t="s">
        <v>17</v>
      </c>
      <c r="D243" s="16">
        <v>43235.37222222222</v>
      </c>
      <c r="E243" s="16">
        <v>43238.416666666664</v>
      </c>
      <c r="G243" s="16">
        <v>43252.176388888889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700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3940355</v>
      </c>
      <c r="B244" s="10" t="s">
        <v>16</v>
      </c>
      <c r="C244" s="10" t="s">
        <v>17</v>
      </c>
      <c r="D244" s="16">
        <v>43235.37222222222</v>
      </c>
      <c r="E244" s="16">
        <v>43238.416666666664</v>
      </c>
      <c r="G244" s="16">
        <v>43252.176388888889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3940355</v>
      </c>
      <c r="B245" s="10" t="s">
        <v>16</v>
      </c>
      <c r="C245" s="10" t="s">
        <v>17</v>
      </c>
      <c r="D245" s="16">
        <v>43235.37222222222</v>
      </c>
      <c r="E245" s="16">
        <v>43238.416666666664</v>
      </c>
      <c r="G245" s="16">
        <v>43252.176388888889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3940355</v>
      </c>
      <c r="B246" s="10" t="s">
        <v>16</v>
      </c>
      <c r="C246" s="10" t="s">
        <v>17</v>
      </c>
      <c r="D246" s="16">
        <v>43235.37222222222</v>
      </c>
      <c r="E246" s="16">
        <v>43238.416666666664</v>
      </c>
      <c r="G246" s="16">
        <v>43252.176388888889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3940355</v>
      </c>
      <c r="B247" s="10" t="s">
        <v>16</v>
      </c>
      <c r="C247" s="10" t="s">
        <v>17</v>
      </c>
      <c r="D247" s="16">
        <v>43235.37222222222</v>
      </c>
      <c r="E247" s="16">
        <v>43238.416666666664</v>
      </c>
      <c r="G247" s="16">
        <v>43252.176388888889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110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3940355</v>
      </c>
      <c r="B248" s="10" t="s">
        <v>16</v>
      </c>
      <c r="C248" s="10" t="s">
        <v>17</v>
      </c>
      <c r="D248" s="16">
        <v>43235.37222222222</v>
      </c>
      <c r="E248" s="16">
        <v>43238.416666666664</v>
      </c>
      <c r="G248" s="16">
        <v>43252.176388888889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1000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3940355</v>
      </c>
      <c r="B249" s="10" t="s">
        <v>16</v>
      </c>
      <c r="C249" s="10" t="s">
        <v>17</v>
      </c>
      <c r="D249" s="16">
        <v>43235.37222222222</v>
      </c>
      <c r="E249" s="16">
        <v>43238.416666666664</v>
      </c>
      <c r="G249" s="16">
        <v>43252.176388888889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26</v>
      </c>
      <c r="M249" s="10">
        <v>10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3940355</v>
      </c>
      <c r="B250" s="10" t="s">
        <v>16</v>
      </c>
      <c r="C250" s="10" t="s">
        <v>17</v>
      </c>
      <c r="D250" s="16">
        <v>43235.37222222222</v>
      </c>
      <c r="E250" s="16">
        <v>43238.416666666664</v>
      </c>
      <c r="G250" s="16">
        <v>43252.176388888889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2800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3940355</v>
      </c>
      <c r="B251" s="10" t="s">
        <v>16</v>
      </c>
      <c r="C251" s="10" t="s">
        <v>17</v>
      </c>
      <c r="D251" s="16">
        <v>43235.37222222222</v>
      </c>
      <c r="E251" s="16">
        <v>43238.416666666664</v>
      </c>
      <c r="G251" s="16">
        <v>43252.176388888889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3940355</v>
      </c>
      <c r="B252" s="10" t="s">
        <v>16</v>
      </c>
      <c r="C252" s="10" t="s">
        <v>17</v>
      </c>
      <c r="D252" s="16">
        <v>43235.37222222222</v>
      </c>
      <c r="E252" s="16">
        <v>43238.416666666664</v>
      </c>
      <c r="G252" s="16">
        <v>43252.176388888889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3940355</v>
      </c>
      <c r="B253" s="10" t="s">
        <v>16</v>
      </c>
      <c r="C253" s="10" t="s">
        <v>17</v>
      </c>
      <c r="D253" s="16">
        <v>43235.37222222222</v>
      </c>
      <c r="E253" s="16">
        <v>43238.416666666664</v>
      </c>
      <c r="G253" s="16">
        <v>43252.176388888889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3940355</v>
      </c>
      <c r="B254" s="10" t="s">
        <v>16</v>
      </c>
      <c r="C254" s="10" t="s">
        <v>17</v>
      </c>
      <c r="D254" s="16">
        <v>43235.37222222222</v>
      </c>
      <c r="E254" s="16">
        <v>43238.416666666664</v>
      </c>
      <c r="G254" s="16">
        <v>43252.176388888889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39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3940355</v>
      </c>
      <c r="B255" s="10" t="s">
        <v>16</v>
      </c>
      <c r="C255" s="10" t="s">
        <v>17</v>
      </c>
      <c r="D255" s="16">
        <v>43235.37222222222</v>
      </c>
      <c r="E255" s="16">
        <v>43238.416666666664</v>
      </c>
      <c r="G255" s="16">
        <v>43252.176388888889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28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3940355</v>
      </c>
      <c r="B256" s="10" t="s">
        <v>16</v>
      </c>
      <c r="C256" s="10" t="s">
        <v>17</v>
      </c>
      <c r="D256" s="16">
        <v>43235.37222222222</v>
      </c>
      <c r="E256" s="16">
        <v>43238.416666666664</v>
      </c>
      <c r="G256" s="16">
        <v>43252.176388888889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870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3940355</v>
      </c>
      <c r="B257" s="10" t="s">
        <v>16</v>
      </c>
      <c r="C257" s="10" t="s">
        <v>17</v>
      </c>
      <c r="D257" s="16">
        <v>43235.37222222222</v>
      </c>
      <c r="E257" s="16">
        <v>43238.416666666664</v>
      </c>
      <c r="G257" s="16">
        <v>43252.176388888889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3940355</v>
      </c>
      <c r="B258" s="10" t="s">
        <v>16</v>
      </c>
      <c r="C258" s="10" t="s">
        <v>17</v>
      </c>
      <c r="D258" s="16">
        <v>43235.37222222222</v>
      </c>
      <c r="E258" s="16">
        <v>43238.416666666664</v>
      </c>
      <c r="G258" s="16">
        <v>43252.176388888889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3940355</v>
      </c>
      <c r="B259" s="10" t="s">
        <v>16</v>
      </c>
      <c r="C259" s="10" t="s">
        <v>17</v>
      </c>
      <c r="D259" s="16">
        <v>43235.37222222222</v>
      </c>
      <c r="E259" s="16">
        <v>43238.416666666664</v>
      </c>
      <c r="G259" s="16">
        <v>43252.176388888889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910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3940355</v>
      </c>
      <c r="B260" s="10" t="s">
        <v>16</v>
      </c>
      <c r="C260" s="10" t="s">
        <v>17</v>
      </c>
      <c r="D260" s="16">
        <v>43235.37222222222</v>
      </c>
      <c r="E260" s="16">
        <v>43238.416666666664</v>
      </c>
      <c r="G260" s="16">
        <v>43252.176388888889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3940355</v>
      </c>
      <c r="B261" s="10" t="s">
        <v>16</v>
      </c>
      <c r="C261" s="10" t="s">
        <v>17</v>
      </c>
      <c r="D261" s="16">
        <v>43235.37222222222</v>
      </c>
      <c r="E261" s="16">
        <v>43238.416666666664</v>
      </c>
      <c r="G261" s="16">
        <v>43252.176388888889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50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3940355</v>
      </c>
      <c r="B262" s="10" t="s">
        <v>16</v>
      </c>
      <c r="C262" s="10" t="s">
        <v>17</v>
      </c>
      <c r="D262" s="16">
        <v>43235.37222222222</v>
      </c>
      <c r="E262" s="16">
        <v>43238.416666666664</v>
      </c>
      <c r="G262" s="16">
        <v>43252.176388888889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3940355</v>
      </c>
      <c r="B263" s="10" t="s">
        <v>16</v>
      </c>
      <c r="C263" s="10" t="s">
        <v>17</v>
      </c>
      <c r="D263" s="16">
        <v>43235.37222222222</v>
      </c>
      <c r="E263" s="16">
        <v>43238.416666666664</v>
      </c>
      <c r="G263" s="16">
        <v>43252.176388888889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3940355</v>
      </c>
      <c r="B264" s="10" t="s">
        <v>16</v>
      </c>
      <c r="C264" s="10" t="s">
        <v>17</v>
      </c>
      <c r="D264" s="16">
        <v>43235.37222222222</v>
      </c>
      <c r="E264" s="16">
        <v>43238.416666666664</v>
      </c>
      <c r="G264" s="16">
        <v>43252.176388888889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3940355</v>
      </c>
      <c r="B265" s="10" t="s">
        <v>16</v>
      </c>
      <c r="C265" s="10" t="s">
        <v>17</v>
      </c>
      <c r="D265" s="16">
        <v>43235.37222222222</v>
      </c>
      <c r="E265" s="16">
        <v>43238.416666666664</v>
      </c>
      <c r="G265" s="16">
        <v>43252.176388888889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80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3940355</v>
      </c>
      <c r="B266" s="10" t="s">
        <v>16</v>
      </c>
      <c r="C266" s="10" t="s">
        <v>17</v>
      </c>
      <c r="D266" s="16">
        <v>43235.37222222222</v>
      </c>
      <c r="E266" s="16">
        <v>43238.416666666664</v>
      </c>
      <c r="G266" s="16">
        <v>43252.176388888889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26</v>
      </c>
      <c r="M266" s="10">
        <v>20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3940355</v>
      </c>
      <c r="B267" s="10" t="s">
        <v>16</v>
      </c>
      <c r="C267" s="10" t="s">
        <v>17</v>
      </c>
      <c r="D267" s="16">
        <v>43235.37222222222</v>
      </c>
      <c r="E267" s="16">
        <v>43238.416666666664</v>
      </c>
      <c r="G267" s="16">
        <v>43252.176388888889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10000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3940355</v>
      </c>
      <c r="B268" s="10" t="s">
        <v>16</v>
      </c>
      <c r="C268" s="10" t="s">
        <v>17</v>
      </c>
      <c r="D268" s="16">
        <v>43235.37222222222</v>
      </c>
      <c r="E268" s="16">
        <v>43238.416666666664</v>
      </c>
      <c r="G268" s="16">
        <v>43252.176388888889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3940355</v>
      </c>
      <c r="B269" s="10" t="s">
        <v>16</v>
      </c>
      <c r="C269" s="10" t="s">
        <v>17</v>
      </c>
      <c r="D269" s="16">
        <v>43235.37222222222</v>
      </c>
      <c r="E269" s="16">
        <v>43238.416666666664</v>
      </c>
      <c r="G269" s="16">
        <v>43252.176388888889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3940355</v>
      </c>
      <c r="B270" s="10" t="s">
        <v>16</v>
      </c>
      <c r="C270" s="10" t="s">
        <v>17</v>
      </c>
      <c r="D270" s="16">
        <v>43235.37222222222</v>
      </c>
      <c r="E270" s="16">
        <v>43238.416666666664</v>
      </c>
      <c r="G270" s="16">
        <v>43252.176388888889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22</v>
      </c>
      <c r="M270" s="10">
        <v>710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3940355</v>
      </c>
      <c r="B271" s="10" t="s">
        <v>16</v>
      </c>
      <c r="C271" s="10" t="s">
        <v>17</v>
      </c>
      <c r="D271" s="16">
        <v>43235.37222222222</v>
      </c>
      <c r="E271" s="16">
        <v>43238.416666666664</v>
      </c>
      <c r="G271" s="16">
        <v>43252.176388888889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3940355</v>
      </c>
      <c r="B272" s="10" t="s">
        <v>16</v>
      </c>
      <c r="C272" s="10" t="s">
        <v>17</v>
      </c>
      <c r="D272" s="16">
        <v>43235.37222222222</v>
      </c>
      <c r="E272" s="16">
        <v>43238.416666666664</v>
      </c>
      <c r="G272" s="16">
        <v>43252.176388888889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190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3940355</v>
      </c>
      <c r="B273" s="10" t="s">
        <v>16</v>
      </c>
      <c r="C273" s="10" t="s">
        <v>17</v>
      </c>
      <c r="D273" s="16">
        <v>43235.37222222222</v>
      </c>
      <c r="E273" s="16">
        <v>43238.416666666664</v>
      </c>
      <c r="G273" s="16">
        <v>43252.176388888889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3940355</v>
      </c>
      <c r="B274" s="10" t="s">
        <v>16</v>
      </c>
      <c r="C274" s="10" t="s">
        <v>17</v>
      </c>
      <c r="D274" s="16">
        <v>43235.37222222222</v>
      </c>
      <c r="E274" s="16">
        <v>43238.416666666664</v>
      </c>
      <c r="G274" s="16">
        <v>43252.176388888889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3940355</v>
      </c>
      <c r="B275" s="10" t="s">
        <v>16</v>
      </c>
      <c r="C275" s="10" t="s">
        <v>17</v>
      </c>
      <c r="D275" s="16">
        <v>43235.37222222222</v>
      </c>
      <c r="E275" s="16">
        <v>43238.416666666664</v>
      </c>
      <c r="G275" s="16">
        <v>43252.176388888889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33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3940355</v>
      </c>
      <c r="B276" s="10" t="s">
        <v>16</v>
      </c>
      <c r="C276" s="10" t="s">
        <v>17</v>
      </c>
      <c r="D276" s="16">
        <v>43235.37222222222</v>
      </c>
      <c r="E276" s="16">
        <v>43238.416666666664</v>
      </c>
      <c r="G276" s="16">
        <v>43252.176388888889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44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3940355</v>
      </c>
      <c r="B277" s="10" t="s">
        <v>16</v>
      </c>
      <c r="C277" s="10" t="s">
        <v>17</v>
      </c>
      <c r="D277" s="16">
        <v>43235.37222222222</v>
      </c>
      <c r="E277" s="16">
        <v>43238.416666666664</v>
      </c>
      <c r="G277" s="16">
        <v>43252.176388888889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3940355</v>
      </c>
      <c r="B278" s="10" t="s">
        <v>16</v>
      </c>
      <c r="C278" s="10" t="s">
        <v>17</v>
      </c>
      <c r="D278" s="16">
        <v>43235.37222222222</v>
      </c>
      <c r="E278" s="16">
        <v>43238.416666666664</v>
      </c>
      <c r="G278" s="16">
        <v>43252.176388888889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3940355</v>
      </c>
      <c r="B279" s="10" t="s">
        <v>16</v>
      </c>
      <c r="C279" s="10" t="s">
        <v>17</v>
      </c>
      <c r="D279" s="16">
        <v>43235.37222222222</v>
      </c>
      <c r="E279" s="16">
        <v>43238.416666666664</v>
      </c>
      <c r="G279" s="16">
        <v>43252.176388888889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51000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3940355</v>
      </c>
      <c r="B280" s="10" t="s">
        <v>16</v>
      </c>
      <c r="C280" s="10" t="s">
        <v>17</v>
      </c>
      <c r="D280" s="16">
        <v>43235.37222222222</v>
      </c>
      <c r="E280" s="16">
        <v>43238.416666666664</v>
      </c>
      <c r="G280" s="16">
        <v>43252.176388888889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3940355</v>
      </c>
      <c r="B281" s="10" t="s">
        <v>16</v>
      </c>
      <c r="C281" s="10" t="s">
        <v>17</v>
      </c>
      <c r="D281" s="16">
        <v>43235.37222222222</v>
      </c>
      <c r="E281" s="16">
        <v>43238.416666666664</v>
      </c>
      <c r="G281" s="16">
        <v>43252.176388888889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3940355</v>
      </c>
      <c r="B282" s="10" t="s">
        <v>16</v>
      </c>
      <c r="C282" s="10" t="s">
        <v>17</v>
      </c>
      <c r="D282" s="16">
        <v>43235.37222222222</v>
      </c>
      <c r="E282" s="16">
        <v>43238.416666666664</v>
      </c>
      <c r="G282" s="16">
        <v>43252.176388888889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3940355</v>
      </c>
      <c r="B283" s="10" t="s">
        <v>16</v>
      </c>
      <c r="C283" s="10" t="s">
        <v>17</v>
      </c>
      <c r="D283" s="16">
        <v>43235.37222222222</v>
      </c>
      <c r="E283" s="16">
        <v>43238.416666666664</v>
      </c>
      <c r="G283" s="16">
        <v>43252.176388888889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3940355</v>
      </c>
      <c r="B284" s="10" t="s">
        <v>16</v>
      </c>
      <c r="C284" s="10" t="s">
        <v>17</v>
      </c>
      <c r="D284" s="16">
        <v>43235.37222222222</v>
      </c>
      <c r="E284" s="16">
        <v>43238.416666666664</v>
      </c>
      <c r="G284" s="16">
        <v>43252.176388888889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3940355</v>
      </c>
      <c r="B285" s="10" t="s">
        <v>16</v>
      </c>
      <c r="C285" s="10" t="s">
        <v>17</v>
      </c>
      <c r="D285" s="16">
        <v>43235.37222222222</v>
      </c>
      <c r="E285" s="16">
        <v>43238.416666666664</v>
      </c>
      <c r="G285" s="16">
        <v>43252.176388888889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3940355</v>
      </c>
      <c r="B286" s="10" t="s">
        <v>16</v>
      </c>
      <c r="C286" s="10" t="s">
        <v>17</v>
      </c>
      <c r="D286" s="16">
        <v>43235.37222222222</v>
      </c>
      <c r="E286" s="16">
        <v>43238.416666666664</v>
      </c>
      <c r="G286" s="16">
        <v>43252.176388888889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960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3940355</v>
      </c>
      <c r="B287" s="10" t="s">
        <v>16</v>
      </c>
      <c r="C287" s="10" t="s">
        <v>17</v>
      </c>
      <c r="D287" s="16">
        <v>43235.37222222222</v>
      </c>
      <c r="E287" s="16">
        <v>43238.416666666664</v>
      </c>
      <c r="G287" s="16">
        <v>43252.176388888889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3940355</v>
      </c>
      <c r="B288" s="10" t="s">
        <v>16</v>
      </c>
      <c r="C288" s="10" t="s">
        <v>17</v>
      </c>
      <c r="D288" s="16">
        <v>43235.37222222222</v>
      </c>
      <c r="E288" s="16">
        <v>43238.416666666664</v>
      </c>
      <c r="G288" s="16">
        <v>43252.176388888889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3940355</v>
      </c>
      <c r="B289" s="10" t="s">
        <v>16</v>
      </c>
      <c r="C289" s="10" t="s">
        <v>17</v>
      </c>
      <c r="D289" s="16">
        <v>43235.37222222222</v>
      </c>
      <c r="E289" s="16">
        <v>43238.416666666664</v>
      </c>
      <c r="G289" s="16">
        <v>43252.176388888889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3940355</v>
      </c>
      <c r="B290" s="10" t="s">
        <v>16</v>
      </c>
      <c r="C290" s="10" t="s">
        <v>17</v>
      </c>
      <c r="D290" s="16">
        <v>43235.37222222222</v>
      </c>
      <c r="E290" s="16">
        <v>43238.416666666664</v>
      </c>
      <c r="G290" s="16">
        <v>43252.176388888889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520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3940355</v>
      </c>
      <c r="B291" s="10" t="s">
        <v>16</v>
      </c>
      <c r="C291" s="10" t="s">
        <v>17</v>
      </c>
      <c r="D291" s="16">
        <v>43235.37222222222</v>
      </c>
      <c r="E291" s="16">
        <v>43238.416666666664</v>
      </c>
      <c r="G291" s="16">
        <v>43252.176388888889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400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3940355</v>
      </c>
      <c r="B292" s="10" t="s">
        <v>16</v>
      </c>
      <c r="C292" s="10" t="s">
        <v>17</v>
      </c>
      <c r="D292" s="16">
        <v>43235.37222222222</v>
      </c>
      <c r="E292" s="16">
        <v>43238.416666666664</v>
      </c>
      <c r="G292" s="16">
        <v>43252.176388888889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3940355</v>
      </c>
      <c r="B293" s="10" t="s">
        <v>16</v>
      </c>
      <c r="C293" s="10" t="s">
        <v>17</v>
      </c>
      <c r="D293" s="16">
        <v>43235.37222222222</v>
      </c>
      <c r="E293" s="16">
        <v>43238.416666666664</v>
      </c>
      <c r="G293" s="16">
        <v>43252.176388888889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22</v>
      </c>
      <c r="M293" s="10">
        <v>58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3940355</v>
      </c>
      <c r="B294" s="10" t="s">
        <v>16</v>
      </c>
      <c r="C294" s="10" t="s">
        <v>17</v>
      </c>
      <c r="D294" s="16">
        <v>43235.37222222222</v>
      </c>
      <c r="E294" s="16">
        <v>43238.416666666664</v>
      </c>
      <c r="G294" s="16">
        <v>43252.176388888889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840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3940355</v>
      </c>
      <c r="B295" s="10" t="s">
        <v>16</v>
      </c>
      <c r="C295" s="10" t="s">
        <v>17</v>
      </c>
      <c r="D295" s="16">
        <v>43235.37222222222</v>
      </c>
      <c r="E295" s="16">
        <v>43238.416666666664</v>
      </c>
      <c r="G295" s="16">
        <v>43252.176388888889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730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3940355</v>
      </c>
      <c r="B296" s="10" t="s">
        <v>16</v>
      </c>
      <c r="C296" s="10" t="s">
        <v>17</v>
      </c>
      <c r="D296" s="16">
        <v>43235.37222222222</v>
      </c>
      <c r="E296" s="16">
        <v>43238.416666666664</v>
      </c>
      <c r="G296" s="16">
        <v>43252.176388888889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170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3940355</v>
      </c>
      <c r="B297" s="10" t="s">
        <v>16</v>
      </c>
      <c r="C297" s="10" t="s">
        <v>17</v>
      </c>
      <c r="D297" s="16">
        <v>43235.37222222222</v>
      </c>
      <c r="E297" s="16">
        <v>43238.416666666664</v>
      </c>
      <c r="G297" s="16">
        <v>43252.176388888889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510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3940355</v>
      </c>
      <c r="B298" s="10" t="s">
        <v>16</v>
      </c>
      <c r="C298" s="10" t="s">
        <v>17</v>
      </c>
      <c r="D298" s="16">
        <v>43235.37222222222</v>
      </c>
      <c r="E298" s="16">
        <v>43238.416666666664</v>
      </c>
      <c r="G298" s="16">
        <v>43252.176388888889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18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3940356</v>
      </c>
      <c r="B299" s="10" t="s">
        <v>267</v>
      </c>
      <c r="C299" s="10" t="s">
        <v>224</v>
      </c>
      <c r="D299" s="16">
        <v>43235.368055555555</v>
      </c>
      <c r="E299" s="16">
        <v>43238.416666666664</v>
      </c>
      <c r="G299" s="16">
        <v>43252.192361111112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3940356</v>
      </c>
      <c r="B300" s="10" t="s">
        <v>267</v>
      </c>
      <c r="C300" s="10" t="s">
        <v>224</v>
      </c>
      <c r="D300" s="16">
        <v>43235.368055555555</v>
      </c>
      <c r="E300" s="16">
        <v>43238.416666666664</v>
      </c>
      <c r="G300" s="16">
        <v>43252.192361111112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22</v>
      </c>
      <c r="M300" s="10">
        <v>18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3940356</v>
      </c>
      <c r="B301" s="10" t="s">
        <v>267</v>
      </c>
      <c r="C301" s="10" t="s">
        <v>224</v>
      </c>
      <c r="D301" s="16">
        <v>43235.368055555555</v>
      </c>
      <c r="E301" s="16">
        <v>43238.416666666664</v>
      </c>
      <c r="G301" s="16">
        <v>43252.192361111112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3940356</v>
      </c>
      <c r="B302" s="10" t="s">
        <v>267</v>
      </c>
      <c r="C302" s="10" t="s">
        <v>224</v>
      </c>
      <c r="D302" s="16">
        <v>43235.368055555555</v>
      </c>
      <c r="E302" s="16">
        <v>43238.416666666664</v>
      </c>
      <c r="G302" s="16">
        <v>43252.192361111112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3940356</v>
      </c>
      <c r="B303" s="10" t="s">
        <v>267</v>
      </c>
      <c r="C303" s="10" t="s">
        <v>224</v>
      </c>
      <c r="D303" s="16">
        <v>43235.368055555555</v>
      </c>
      <c r="E303" s="16">
        <v>43238.416666666664</v>
      </c>
      <c r="G303" s="16">
        <v>43252.192361111112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3940356</v>
      </c>
      <c r="B304" s="10" t="s">
        <v>267</v>
      </c>
      <c r="C304" s="10" t="s">
        <v>224</v>
      </c>
      <c r="D304" s="16">
        <v>43235.368055555555</v>
      </c>
      <c r="E304" s="16">
        <v>43238.416666666664</v>
      </c>
      <c r="G304" s="16">
        <v>43252.192361111112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3940356</v>
      </c>
      <c r="B305" s="10" t="s">
        <v>267</v>
      </c>
      <c r="C305" s="10" t="s">
        <v>224</v>
      </c>
      <c r="D305" s="16">
        <v>43235.368055555555</v>
      </c>
      <c r="E305" s="16">
        <v>43238.416666666664</v>
      </c>
      <c r="G305" s="16">
        <v>43252.192361111112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3940356</v>
      </c>
      <c r="B306" s="10" t="s">
        <v>267</v>
      </c>
      <c r="C306" s="10" t="s">
        <v>224</v>
      </c>
      <c r="D306" s="16">
        <v>43235.368055555555</v>
      </c>
      <c r="E306" s="16">
        <v>43238.416666666664</v>
      </c>
      <c r="G306" s="16">
        <v>43252.192361111112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3940356</v>
      </c>
      <c r="B307" s="10" t="s">
        <v>267</v>
      </c>
      <c r="C307" s="10" t="s">
        <v>224</v>
      </c>
      <c r="D307" s="16">
        <v>43235.368055555555</v>
      </c>
      <c r="E307" s="16">
        <v>43238.416666666664</v>
      </c>
      <c r="G307" s="16">
        <v>43252.192361111112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3940356</v>
      </c>
      <c r="B308" s="10" t="s">
        <v>267</v>
      </c>
      <c r="C308" s="10" t="s">
        <v>224</v>
      </c>
      <c r="D308" s="16">
        <v>43235.368055555555</v>
      </c>
      <c r="E308" s="16">
        <v>43238.416666666664</v>
      </c>
      <c r="G308" s="16">
        <v>43252.192361111112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3940356</v>
      </c>
      <c r="B309" s="10" t="s">
        <v>267</v>
      </c>
      <c r="C309" s="10" t="s">
        <v>224</v>
      </c>
      <c r="D309" s="16">
        <v>43235.368055555555</v>
      </c>
      <c r="E309" s="16">
        <v>43238.416666666664</v>
      </c>
      <c r="G309" s="16">
        <v>43252.192361111112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3940356</v>
      </c>
      <c r="B310" s="10" t="s">
        <v>267</v>
      </c>
      <c r="C310" s="10" t="s">
        <v>224</v>
      </c>
      <c r="D310" s="16">
        <v>43235.368055555555</v>
      </c>
      <c r="E310" s="16">
        <v>43238.416666666664</v>
      </c>
      <c r="G310" s="16">
        <v>43252.192361111112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3940356</v>
      </c>
      <c r="B311" s="10" t="s">
        <v>267</v>
      </c>
      <c r="C311" s="10" t="s">
        <v>224</v>
      </c>
      <c r="D311" s="16">
        <v>43235.368055555555</v>
      </c>
      <c r="E311" s="16">
        <v>43238.416666666664</v>
      </c>
      <c r="G311" s="16">
        <v>43252.192361111112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3940356</v>
      </c>
      <c r="B312" s="10" t="s">
        <v>267</v>
      </c>
      <c r="C312" s="10" t="s">
        <v>224</v>
      </c>
      <c r="D312" s="16">
        <v>43235.368055555555</v>
      </c>
      <c r="E312" s="16">
        <v>43238.416666666664</v>
      </c>
      <c r="G312" s="16">
        <v>43252.192361111112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3940356</v>
      </c>
      <c r="B313" s="10" t="s">
        <v>267</v>
      </c>
      <c r="C313" s="10" t="s">
        <v>224</v>
      </c>
      <c r="D313" s="16">
        <v>43235.368055555555</v>
      </c>
      <c r="E313" s="16">
        <v>43238.416666666664</v>
      </c>
      <c r="G313" s="16">
        <v>43252.192361111112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3940356</v>
      </c>
      <c r="B314" s="10" t="s">
        <v>267</v>
      </c>
      <c r="C314" s="10" t="s">
        <v>224</v>
      </c>
      <c r="D314" s="16">
        <v>43235.368055555555</v>
      </c>
      <c r="E314" s="16">
        <v>43238.416666666664</v>
      </c>
      <c r="G314" s="16">
        <v>43252.192361111112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3940356</v>
      </c>
      <c r="B315" s="10" t="s">
        <v>267</v>
      </c>
      <c r="C315" s="10" t="s">
        <v>224</v>
      </c>
      <c r="D315" s="16">
        <v>43235.368055555555</v>
      </c>
      <c r="E315" s="16">
        <v>43238.416666666664</v>
      </c>
      <c r="G315" s="16">
        <v>43252.192361111112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3940356</v>
      </c>
      <c r="B316" s="10" t="s">
        <v>267</v>
      </c>
      <c r="C316" s="10" t="s">
        <v>224</v>
      </c>
      <c r="D316" s="16">
        <v>43235.368055555555</v>
      </c>
      <c r="E316" s="16">
        <v>43238.416666666664</v>
      </c>
      <c r="G316" s="16">
        <v>43252.192361111112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3940356</v>
      </c>
      <c r="B317" s="10" t="s">
        <v>267</v>
      </c>
      <c r="C317" s="10" t="s">
        <v>224</v>
      </c>
      <c r="D317" s="16">
        <v>43235.368055555555</v>
      </c>
      <c r="E317" s="16">
        <v>43238.416666666664</v>
      </c>
      <c r="G317" s="16">
        <v>43252.192361111112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3940356</v>
      </c>
      <c r="B318" s="10" t="s">
        <v>267</v>
      </c>
      <c r="C318" s="10" t="s">
        <v>224</v>
      </c>
      <c r="D318" s="16">
        <v>43235.368055555555</v>
      </c>
      <c r="E318" s="16">
        <v>43238.416666666664</v>
      </c>
      <c r="G318" s="16">
        <v>43252.192361111112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3940356</v>
      </c>
      <c r="B319" s="10" t="s">
        <v>267</v>
      </c>
      <c r="C319" s="10" t="s">
        <v>224</v>
      </c>
      <c r="D319" s="16">
        <v>43235.368055555555</v>
      </c>
      <c r="E319" s="16">
        <v>43238.416666666664</v>
      </c>
      <c r="G319" s="16">
        <v>43252.192361111112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3940356</v>
      </c>
      <c r="B320" s="10" t="s">
        <v>267</v>
      </c>
      <c r="C320" s="10" t="s">
        <v>224</v>
      </c>
      <c r="D320" s="16">
        <v>43235.368055555555</v>
      </c>
      <c r="E320" s="16">
        <v>43238.416666666664</v>
      </c>
      <c r="G320" s="16">
        <v>43252.192361111112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3940356</v>
      </c>
      <c r="B321" s="10" t="s">
        <v>267</v>
      </c>
      <c r="C321" s="10" t="s">
        <v>224</v>
      </c>
      <c r="D321" s="16">
        <v>43235.368055555555</v>
      </c>
      <c r="E321" s="16">
        <v>43238.416666666664</v>
      </c>
      <c r="G321" s="16">
        <v>43252.192361111112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3940356</v>
      </c>
      <c r="B322" s="10" t="s">
        <v>267</v>
      </c>
      <c r="C322" s="10" t="s">
        <v>224</v>
      </c>
      <c r="D322" s="16">
        <v>43235.368055555555</v>
      </c>
      <c r="E322" s="16">
        <v>43238.416666666664</v>
      </c>
      <c r="G322" s="16">
        <v>43252.192361111112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3940356</v>
      </c>
      <c r="B323" s="10" t="s">
        <v>267</v>
      </c>
      <c r="C323" s="10" t="s">
        <v>224</v>
      </c>
      <c r="D323" s="16">
        <v>43235.368055555555</v>
      </c>
      <c r="E323" s="16">
        <v>43238.416666666664</v>
      </c>
      <c r="G323" s="16">
        <v>43252.192361111112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3940356</v>
      </c>
      <c r="B324" s="10" t="s">
        <v>267</v>
      </c>
      <c r="C324" s="10" t="s">
        <v>224</v>
      </c>
      <c r="D324" s="16">
        <v>43235.368055555555</v>
      </c>
      <c r="E324" s="16">
        <v>43238.416666666664</v>
      </c>
      <c r="G324" s="16">
        <v>43252.192361111112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3940356</v>
      </c>
      <c r="B325" s="10" t="s">
        <v>267</v>
      </c>
      <c r="C325" s="10" t="s">
        <v>224</v>
      </c>
      <c r="D325" s="16">
        <v>43235.368055555555</v>
      </c>
      <c r="E325" s="16">
        <v>43238.416666666664</v>
      </c>
      <c r="G325" s="16">
        <v>43252.192361111112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3940356</v>
      </c>
      <c r="B326" s="10" t="s">
        <v>267</v>
      </c>
      <c r="C326" s="10" t="s">
        <v>224</v>
      </c>
      <c r="D326" s="16">
        <v>43235.368055555555</v>
      </c>
      <c r="E326" s="16">
        <v>43238.416666666664</v>
      </c>
      <c r="G326" s="16">
        <v>43252.192361111112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3940356</v>
      </c>
      <c r="B327" s="10" t="s">
        <v>267</v>
      </c>
      <c r="C327" s="10" t="s">
        <v>224</v>
      </c>
      <c r="D327" s="16">
        <v>43235.368055555555</v>
      </c>
      <c r="E327" s="16">
        <v>43238.416666666664</v>
      </c>
      <c r="G327" s="16">
        <v>43252.192361111112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3940356</v>
      </c>
      <c r="B328" s="10" t="s">
        <v>267</v>
      </c>
      <c r="C328" s="10" t="s">
        <v>224</v>
      </c>
      <c r="D328" s="16">
        <v>43235.368055555555</v>
      </c>
      <c r="E328" s="16">
        <v>43238.416666666664</v>
      </c>
      <c r="G328" s="16">
        <v>43252.192361111112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3940356</v>
      </c>
      <c r="B329" s="10" t="s">
        <v>267</v>
      </c>
      <c r="C329" s="10" t="s">
        <v>224</v>
      </c>
      <c r="D329" s="16">
        <v>43235.368055555555</v>
      </c>
      <c r="E329" s="16">
        <v>43238.416666666664</v>
      </c>
      <c r="G329" s="16">
        <v>43252.192361111112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3940356</v>
      </c>
      <c r="B330" s="10" t="s">
        <v>267</v>
      </c>
      <c r="C330" s="10" t="s">
        <v>224</v>
      </c>
      <c r="D330" s="16">
        <v>43235.368055555555</v>
      </c>
      <c r="E330" s="16">
        <v>43238.416666666664</v>
      </c>
      <c r="G330" s="16">
        <v>43252.192361111112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3940356</v>
      </c>
      <c r="B331" s="10" t="s">
        <v>267</v>
      </c>
      <c r="C331" s="10" t="s">
        <v>224</v>
      </c>
      <c r="D331" s="16">
        <v>43235.368055555555</v>
      </c>
      <c r="E331" s="16">
        <v>43238.416666666664</v>
      </c>
      <c r="G331" s="16">
        <v>43252.192361111112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3940356</v>
      </c>
      <c r="B332" s="10" t="s">
        <v>267</v>
      </c>
      <c r="C332" s="10" t="s">
        <v>224</v>
      </c>
      <c r="D332" s="16">
        <v>43235.368055555555</v>
      </c>
      <c r="E332" s="16">
        <v>43238.416666666664</v>
      </c>
      <c r="G332" s="16">
        <v>43252.192361111112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3940356</v>
      </c>
      <c r="B333" s="10" t="s">
        <v>267</v>
      </c>
      <c r="C333" s="10" t="s">
        <v>224</v>
      </c>
      <c r="D333" s="16">
        <v>43235.368055555555</v>
      </c>
      <c r="E333" s="16">
        <v>43238.416666666664</v>
      </c>
      <c r="G333" s="16">
        <v>43252.192361111112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3940356</v>
      </c>
      <c r="B334" s="10" t="s">
        <v>267</v>
      </c>
      <c r="C334" s="10" t="s">
        <v>224</v>
      </c>
      <c r="D334" s="16">
        <v>43235.368055555555</v>
      </c>
      <c r="E334" s="16">
        <v>43238.416666666664</v>
      </c>
      <c r="G334" s="16">
        <v>43252.192361111112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3940356</v>
      </c>
      <c r="B335" s="10" t="s">
        <v>267</v>
      </c>
      <c r="C335" s="10" t="s">
        <v>224</v>
      </c>
      <c r="D335" s="16">
        <v>43235.368055555555</v>
      </c>
      <c r="E335" s="16">
        <v>43238.416666666664</v>
      </c>
      <c r="G335" s="16">
        <v>43252.192361111112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3940356</v>
      </c>
      <c r="B336" s="10" t="s">
        <v>267</v>
      </c>
      <c r="C336" s="10" t="s">
        <v>224</v>
      </c>
      <c r="D336" s="16">
        <v>43235.368055555555</v>
      </c>
      <c r="E336" s="16">
        <v>43238.416666666664</v>
      </c>
      <c r="G336" s="16">
        <v>43252.192361111112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3940356</v>
      </c>
      <c r="B337" s="10" t="s">
        <v>267</v>
      </c>
      <c r="C337" s="10" t="s">
        <v>224</v>
      </c>
      <c r="D337" s="16">
        <v>43235.368055555555</v>
      </c>
      <c r="E337" s="16">
        <v>43238.416666666664</v>
      </c>
      <c r="G337" s="16">
        <v>43252.192361111112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3940356</v>
      </c>
      <c r="B338" s="10" t="s">
        <v>267</v>
      </c>
      <c r="C338" s="10" t="s">
        <v>224</v>
      </c>
      <c r="D338" s="16">
        <v>43235.368055555555</v>
      </c>
      <c r="E338" s="16">
        <v>43238.416666666664</v>
      </c>
      <c r="G338" s="16">
        <v>43252.192361111112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3940356</v>
      </c>
      <c r="B339" s="10" t="s">
        <v>267</v>
      </c>
      <c r="C339" s="10" t="s">
        <v>224</v>
      </c>
      <c r="D339" s="16">
        <v>43235.368055555555</v>
      </c>
      <c r="E339" s="16">
        <v>43238.416666666664</v>
      </c>
      <c r="G339" s="16">
        <v>43252.192361111112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3940356</v>
      </c>
      <c r="B340" s="10" t="s">
        <v>267</v>
      </c>
      <c r="C340" s="10" t="s">
        <v>224</v>
      </c>
      <c r="D340" s="16">
        <v>43235.368055555555</v>
      </c>
      <c r="E340" s="16">
        <v>43238.416666666664</v>
      </c>
      <c r="G340" s="16">
        <v>43252.192361111112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3940356</v>
      </c>
      <c r="B341" s="10" t="s">
        <v>267</v>
      </c>
      <c r="C341" s="10" t="s">
        <v>224</v>
      </c>
      <c r="D341" s="16">
        <v>43235.368055555555</v>
      </c>
      <c r="E341" s="16">
        <v>43238.416666666664</v>
      </c>
      <c r="G341" s="16">
        <v>43252.192361111112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3940356</v>
      </c>
      <c r="B342" s="10" t="s">
        <v>267</v>
      </c>
      <c r="C342" s="10" t="s">
        <v>224</v>
      </c>
      <c r="D342" s="16">
        <v>43235.368055555555</v>
      </c>
      <c r="E342" s="16">
        <v>43238.416666666664</v>
      </c>
      <c r="G342" s="16">
        <v>43252.192361111112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3940356</v>
      </c>
      <c r="B343" s="10" t="s">
        <v>267</v>
      </c>
      <c r="C343" s="10" t="s">
        <v>224</v>
      </c>
      <c r="D343" s="16">
        <v>43235.368055555555</v>
      </c>
      <c r="E343" s="16">
        <v>43238.416666666664</v>
      </c>
      <c r="G343" s="16">
        <v>43252.192361111112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3940356</v>
      </c>
      <c r="B344" s="10" t="s">
        <v>267</v>
      </c>
      <c r="C344" s="10" t="s">
        <v>224</v>
      </c>
      <c r="D344" s="16">
        <v>43235.368055555555</v>
      </c>
      <c r="E344" s="16">
        <v>43238.416666666664</v>
      </c>
      <c r="G344" s="16">
        <v>43252.192361111112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3940356</v>
      </c>
      <c r="B345" s="10" t="s">
        <v>267</v>
      </c>
      <c r="C345" s="10" t="s">
        <v>224</v>
      </c>
      <c r="D345" s="16">
        <v>43235.368055555555</v>
      </c>
      <c r="E345" s="16">
        <v>43238.416666666664</v>
      </c>
      <c r="G345" s="16">
        <v>43252.192361111112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9.3000000000000007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3940356</v>
      </c>
      <c r="B346" s="10" t="s">
        <v>267</v>
      </c>
      <c r="C346" s="10" t="s">
        <v>224</v>
      </c>
      <c r="D346" s="16">
        <v>43235.368055555555</v>
      </c>
      <c r="E346" s="16">
        <v>43238.416666666664</v>
      </c>
      <c r="G346" s="16">
        <v>43252.192361111112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3940356</v>
      </c>
      <c r="B347" s="10" t="s">
        <v>267</v>
      </c>
      <c r="C347" s="10" t="s">
        <v>224</v>
      </c>
      <c r="D347" s="16">
        <v>43235.368055555555</v>
      </c>
      <c r="E347" s="16">
        <v>43238.416666666664</v>
      </c>
      <c r="G347" s="16">
        <v>43252.192361111112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3940356</v>
      </c>
      <c r="B348" s="10" t="s">
        <v>267</v>
      </c>
      <c r="C348" s="10" t="s">
        <v>224</v>
      </c>
      <c r="D348" s="16">
        <v>43235.368055555555</v>
      </c>
      <c r="E348" s="16">
        <v>43238.416666666664</v>
      </c>
      <c r="G348" s="16">
        <v>43252.192361111112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3940356</v>
      </c>
      <c r="B349" s="10" t="s">
        <v>267</v>
      </c>
      <c r="C349" s="10" t="s">
        <v>224</v>
      </c>
      <c r="D349" s="16">
        <v>43235.368055555555</v>
      </c>
      <c r="E349" s="16">
        <v>43238.416666666664</v>
      </c>
      <c r="G349" s="16">
        <v>43252.192361111112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3940356</v>
      </c>
      <c r="B350" s="10" t="s">
        <v>267</v>
      </c>
      <c r="C350" s="10" t="s">
        <v>224</v>
      </c>
      <c r="D350" s="16">
        <v>43235.368055555555</v>
      </c>
      <c r="E350" s="16">
        <v>43238.416666666664</v>
      </c>
      <c r="G350" s="16">
        <v>43252.192361111112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3940356</v>
      </c>
      <c r="B351" s="10" t="s">
        <v>267</v>
      </c>
      <c r="C351" s="10" t="s">
        <v>224</v>
      </c>
      <c r="D351" s="16">
        <v>43235.368055555555</v>
      </c>
      <c r="E351" s="16">
        <v>43238.416666666664</v>
      </c>
      <c r="G351" s="16">
        <v>43252.192361111112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3940356</v>
      </c>
      <c r="B352" s="10" t="s">
        <v>267</v>
      </c>
      <c r="C352" s="10" t="s">
        <v>224</v>
      </c>
      <c r="D352" s="16">
        <v>43235.368055555555</v>
      </c>
      <c r="E352" s="16">
        <v>43238.416666666664</v>
      </c>
      <c r="G352" s="16">
        <v>43252.192361111112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3940356</v>
      </c>
      <c r="B353" s="10" t="s">
        <v>267</v>
      </c>
      <c r="C353" s="10" t="s">
        <v>224</v>
      </c>
      <c r="D353" s="16">
        <v>43235.368055555555</v>
      </c>
      <c r="E353" s="16">
        <v>43238.416666666664</v>
      </c>
      <c r="G353" s="16">
        <v>43252.192361111112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3940356</v>
      </c>
      <c r="B354" s="10" t="s">
        <v>267</v>
      </c>
      <c r="C354" s="10" t="s">
        <v>224</v>
      </c>
      <c r="D354" s="16">
        <v>43235.368055555555</v>
      </c>
      <c r="E354" s="16">
        <v>43238.416666666664</v>
      </c>
      <c r="G354" s="16">
        <v>43252.192361111112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3940356</v>
      </c>
      <c r="B355" s="10" t="s">
        <v>267</v>
      </c>
      <c r="C355" s="10" t="s">
        <v>224</v>
      </c>
      <c r="D355" s="16">
        <v>43235.368055555555</v>
      </c>
      <c r="E355" s="16">
        <v>43238.416666666664</v>
      </c>
      <c r="G355" s="16">
        <v>43252.192361111112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3940356</v>
      </c>
      <c r="B356" s="10" t="s">
        <v>267</v>
      </c>
      <c r="C356" s="10" t="s">
        <v>224</v>
      </c>
      <c r="D356" s="16">
        <v>43235.368055555555</v>
      </c>
      <c r="E356" s="16">
        <v>43238.416666666664</v>
      </c>
      <c r="G356" s="16">
        <v>43252.192361111112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3940356</v>
      </c>
      <c r="B357" s="10" t="s">
        <v>267</v>
      </c>
      <c r="C357" s="10" t="s">
        <v>224</v>
      </c>
      <c r="D357" s="16">
        <v>43235.368055555555</v>
      </c>
      <c r="E357" s="16">
        <v>43238.416666666664</v>
      </c>
      <c r="G357" s="16">
        <v>43252.192361111112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3940356</v>
      </c>
      <c r="B358" s="10" t="s">
        <v>267</v>
      </c>
      <c r="C358" s="10" t="s">
        <v>224</v>
      </c>
      <c r="D358" s="16">
        <v>43235.368055555555</v>
      </c>
      <c r="E358" s="16">
        <v>43238.416666666664</v>
      </c>
      <c r="G358" s="16">
        <v>43252.192361111112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3940356</v>
      </c>
      <c r="B359" s="10" t="s">
        <v>267</v>
      </c>
      <c r="C359" s="10" t="s">
        <v>224</v>
      </c>
      <c r="D359" s="16">
        <v>43235.368055555555</v>
      </c>
      <c r="E359" s="16">
        <v>43238.416666666664</v>
      </c>
      <c r="G359" s="16">
        <v>43252.192361111112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3940356</v>
      </c>
      <c r="B360" s="10" t="s">
        <v>267</v>
      </c>
      <c r="C360" s="10" t="s">
        <v>224</v>
      </c>
      <c r="D360" s="16">
        <v>43235.368055555555</v>
      </c>
      <c r="E360" s="16">
        <v>43238.416666666664</v>
      </c>
      <c r="G360" s="16">
        <v>43252.192361111112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3940356</v>
      </c>
      <c r="B361" s="10" t="s">
        <v>267</v>
      </c>
      <c r="C361" s="10" t="s">
        <v>224</v>
      </c>
      <c r="D361" s="16">
        <v>43235.368055555555</v>
      </c>
      <c r="E361" s="16">
        <v>43238.416666666664</v>
      </c>
      <c r="G361" s="16">
        <v>43252.192361111112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3940356</v>
      </c>
      <c r="B362" s="10" t="s">
        <v>267</v>
      </c>
      <c r="C362" s="10" t="s">
        <v>224</v>
      </c>
      <c r="D362" s="16">
        <v>43235.368055555555</v>
      </c>
      <c r="E362" s="16">
        <v>43238.416666666664</v>
      </c>
      <c r="G362" s="16">
        <v>43252.192361111112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3940356</v>
      </c>
      <c r="B363" s="10" t="s">
        <v>267</v>
      </c>
      <c r="C363" s="10" t="s">
        <v>224</v>
      </c>
      <c r="D363" s="16">
        <v>43235.368055555555</v>
      </c>
      <c r="E363" s="16">
        <v>43238.416666666664</v>
      </c>
      <c r="G363" s="16">
        <v>43252.192361111112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3940356</v>
      </c>
      <c r="B364" s="10" t="s">
        <v>267</v>
      </c>
      <c r="C364" s="10" t="s">
        <v>224</v>
      </c>
      <c r="D364" s="16">
        <v>43235.368055555555</v>
      </c>
      <c r="E364" s="16">
        <v>43238.416666666664</v>
      </c>
      <c r="G364" s="16">
        <v>43252.192361111112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3940356</v>
      </c>
      <c r="B365" s="10" t="s">
        <v>267</v>
      </c>
      <c r="C365" s="10" t="s">
        <v>224</v>
      </c>
      <c r="D365" s="16">
        <v>43235.368055555555</v>
      </c>
      <c r="E365" s="16">
        <v>43238.416666666664</v>
      </c>
      <c r="G365" s="16">
        <v>43252.192361111112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3940356</v>
      </c>
      <c r="B366" s="10" t="s">
        <v>267</v>
      </c>
      <c r="C366" s="10" t="s">
        <v>224</v>
      </c>
      <c r="D366" s="16">
        <v>43235.368055555555</v>
      </c>
      <c r="E366" s="16">
        <v>43238.416666666664</v>
      </c>
      <c r="G366" s="16">
        <v>43252.192361111112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3940356</v>
      </c>
      <c r="B367" s="10" t="s">
        <v>267</v>
      </c>
      <c r="C367" s="10" t="s">
        <v>224</v>
      </c>
      <c r="D367" s="16">
        <v>43235.368055555555</v>
      </c>
      <c r="E367" s="16">
        <v>43238.416666666664</v>
      </c>
      <c r="G367" s="16">
        <v>43252.192361111112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3940356</v>
      </c>
      <c r="B368" s="10" t="s">
        <v>267</v>
      </c>
      <c r="C368" s="10" t="s">
        <v>224</v>
      </c>
      <c r="D368" s="16">
        <v>43235.368055555555</v>
      </c>
      <c r="E368" s="16">
        <v>43238.416666666664</v>
      </c>
      <c r="G368" s="16">
        <v>43252.192361111112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3940356</v>
      </c>
      <c r="B369" s="10" t="s">
        <v>267</v>
      </c>
      <c r="C369" s="10" t="s">
        <v>224</v>
      </c>
      <c r="D369" s="16">
        <v>43235.368055555555</v>
      </c>
      <c r="E369" s="16">
        <v>43238.416666666664</v>
      </c>
      <c r="G369" s="16">
        <v>43252.192361111112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3940356</v>
      </c>
      <c r="B370" s="10" t="s">
        <v>267</v>
      </c>
      <c r="C370" s="10" t="s">
        <v>224</v>
      </c>
      <c r="D370" s="16">
        <v>43235.368055555555</v>
      </c>
      <c r="E370" s="16">
        <v>43238.416666666664</v>
      </c>
      <c r="G370" s="16">
        <v>43252.192361111112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3940356</v>
      </c>
      <c r="B371" s="10" t="s">
        <v>267</v>
      </c>
      <c r="C371" s="10" t="s">
        <v>224</v>
      </c>
      <c r="D371" s="16">
        <v>43235.368055555555</v>
      </c>
      <c r="E371" s="16">
        <v>43238.416666666664</v>
      </c>
      <c r="G371" s="16">
        <v>43252.192361111112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3940356</v>
      </c>
      <c r="B372" s="10" t="s">
        <v>267</v>
      </c>
      <c r="C372" s="10" t="s">
        <v>224</v>
      </c>
      <c r="D372" s="16">
        <v>43235.368055555555</v>
      </c>
      <c r="E372" s="16">
        <v>43238.416666666664</v>
      </c>
      <c r="G372" s="16">
        <v>43252.192361111112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3940356</v>
      </c>
      <c r="B373" s="10" t="s">
        <v>267</v>
      </c>
      <c r="C373" s="10" t="s">
        <v>224</v>
      </c>
      <c r="D373" s="16">
        <v>43235.368055555555</v>
      </c>
      <c r="E373" s="16">
        <v>43238.416666666664</v>
      </c>
      <c r="G373" s="16">
        <v>43252.192361111112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3940356</v>
      </c>
      <c r="B374" s="10" t="s">
        <v>267</v>
      </c>
      <c r="C374" s="10" t="s">
        <v>224</v>
      </c>
      <c r="D374" s="16">
        <v>43235.368055555555</v>
      </c>
      <c r="E374" s="16">
        <v>43238.416666666664</v>
      </c>
      <c r="G374" s="16">
        <v>43252.192361111112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3940356</v>
      </c>
      <c r="B375" s="10" t="s">
        <v>267</v>
      </c>
      <c r="C375" s="10" t="s">
        <v>224</v>
      </c>
      <c r="D375" s="16">
        <v>43235.368055555555</v>
      </c>
      <c r="E375" s="16">
        <v>43238.416666666664</v>
      </c>
      <c r="G375" s="16">
        <v>43252.192361111112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3940356</v>
      </c>
      <c r="B376" s="10" t="s">
        <v>267</v>
      </c>
      <c r="C376" s="10" t="s">
        <v>224</v>
      </c>
      <c r="D376" s="16">
        <v>43235.368055555555</v>
      </c>
      <c r="E376" s="16">
        <v>43238.416666666664</v>
      </c>
      <c r="G376" s="16">
        <v>43252.192361111112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3940356</v>
      </c>
      <c r="B377" s="10" t="s">
        <v>267</v>
      </c>
      <c r="C377" s="10" t="s">
        <v>224</v>
      </c>
      <c r="D377" s="16">
        <v>43235.368055555555</v>
      </c>
      <c r="E377" s="16">
        <v>43238.416666666664</v>
      </c>
      <c r="G377" s="16">
        <v>43252.192361111112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3940356</v>
      </c>
      <c r="B378" s="10" t="s">
        <v>267</v>
      </c>
      <c r="C378" s="10" t="s">
        <v>224</v>
      </c>
      <c r="D378" s="16">
        <v>43235.368055555555</v>
      </c>
      <c r="E378" s="16">
        <v>43238.416666666664</v>
      </c>
      <c r="G378" s="16">
        <v>43252.192361111112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3940356</v>
      </c>
      <c r="B379" s="10" t="s">
        <v>267</v>
      </c>
      <c r="C379" s="10" t="s">
        <v>224</v>
      </c>
      <c r="D379" s="16">
        <v>43235.368055555555</v>
      </c>
      <c r="E379" s="16">
        <v>43238.416666666664</v>
      </c>
      <c r="G379" s="16">
        <v>43252.192361111112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3940356</v>
      </c>
      <c r="B380" s="10" t="s">
        <v>267</v>
      </c>
      <c r="C380" s="10" t="s">
        <v>224</v>
      </c>
      <c r="D380" s="16">
        <v>43235.368055555555</v>
      </c>
      <c r="E380" s="16">
        <v>43238.416666666664</v>
      </c>
      <c r="G380" s="16">
        <v>43252.192361111112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3940356</v>
      </c>
      <c r="B381" s="10" t="s">
        <v>267</v>
      </c>
      <c r="C381" s="10" t="s">
        <v>224</v>
      </c>
      <c r="D381" s="16">
        <v>43235.368055555555</v>
      </c>
      <c r="E381" s="16">
        <v>43238.416666666664</v>
      </c>
      <c r="G381" s="16">
        <v>43252.192361111112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3940356</v>
      </c>
      <c r="B382" s="10" t="s">
        <v>267</v>
      </c>
      <c r="C382" s="10" t="s">
        <v>224</v>
      </c>
      <c r="D382" s="16">
        <v>43235.368055555555</v>
      </c>
      <c r="E382" s="16">
        <v>43238.416666666664</v>
      </c>
      <c r="G382" s="16">
        <v>43252.192361111112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3940356</v>
      </c>
      <c r="B383" s="10" t="s">
        <v>267</v>
      </c>
      <c r="C383" s="10" t="s">
        <v>224</v>
      </c>
      <c r="D383" s="16">
        <v>43235.368055555555</v>
      </c>
      <c r="E383" s="16">
        <v>43238.416666666664</v>
      </c>
      <c r="G383" s="16">
        <v>43252.192361111112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3940356</v>
      </c>
      <c r="B384" s="10" t="s">
        <v>267</v>
      </c>
      <c r="C384" s="10" t="s">
        <v>224</v>
      </c>
      <c r="D384" s="16">
        <v>43235.368055555555</v>
      </c>
      <c r="E384" s="16">
        <v>43238.416666666664</v>
      </c>
      <c r="G384" s="16">
        <v>43252.192361111112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3940356</v>
      </c>
      <c r="B385" s="10" t="s">
        <v>267</v>
      </c>
      <c r="C385" s="10" t="s">
        <v>224</v>
      </c>
      <c r="D385" s="16">
        <v>43235.368055555555</v>
      </c>
      <c r="E385" s="16">
        <v>43238.416666666664</v>
      </c>
      <c r="G385" s="16">
        <v>43252.192361111112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3940356</v>
      </c>
      <c r="B386" s="10" t="s">
        <v>267</v>
      </c>
      <c r="C386" s="10" t="s">
        <v>224</v>
      </c>
      <c r="D386" s="16">
        <v>43235.368055555555</v>
      </c>
      <c r="E386" s="16">
        <v>43238.416666666664</v>
      </c>
      <c r="G386" s="16">
        <v>43252.192361111112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3940356</v>
      </c>
      <c r="B387" s="10" t="s">
        <v>267</v>
      </c>
      <c r="C387" s="10" t="s">
        <v>224</v>
      </c>
      <c r="D387" s="16">
        <v>43235.368055555555</v>
      </c>
      <c r="E387" s="16">
        <v>43238.416666666664</v>
      </c>
      <c r="G387" s="16">
        <v>43252.192361111112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3940356</v>
      </c>
      <c r="B388" s="10" t="s">
        <v>267</v>
      </c>
      <c r="C388" s="10" t="s">
        <v>224</v>
      </c>
      <c r="D388" s="16">
        <v>43235.368055555555</v>
      </c>
      <c r="E388" s="16">
        <v>43238.416666666664</v>
      </c>
      <c r="G388" s="16">
        <v>43252.192361111112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3940356</v>
      </c>
      <c r="B389" s="10" t="s">
        <v>267</v>
      </c>
      <c r="C389" s="10" t="s">
        <v>224</v>
      </c>
      <c r="D389" s="16">
        <v>43235.368055555555</v>
      </c>
      <c r="E389" s="16">
        <v>43238.416666666664</v>
      </c>
      <c r="G389" s="16">
        <v>43252.192361111112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3940356</v>
      </c>
      <c r="B390" s="10" t="s">
        <v>267</v>
      </c>
      <c r="C390" s="10" t="s">
        <v>224</v>
      </c>
      <c r="D390" s="16">
        <v>43235.368055555555</v>
      </c>
      <c r="E390" s="16">
        <v>43238.416666666664</v>
      </c>
      <c r="G390" s="16">
        <v>43252.192361111112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3940356</v>
      </c>
      <c r="B391" s="10" t="s">
        <v>267</v>
      </c>
      <c r="C391" s="10" t="s">
        <v>224</v>
      </c>
      <c r="D391" s="16">
        <v>43235.368055555555</v>
      </c>
      <c r="E391" s="16">
        <v>43238.416666666664</v>
      </c>
      <c r="G391" s="16">
        <v>43252.192361111112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22</v>
      </c>
      <c r="M391" s="10">
        <v>26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3940356</v>
      </c>
      <c r="B392" s="10" t="s">
        <v>267</v>
      </c>
      <c r="C392" s="10" t="s">
        <v>224</v>
      </c>
      <c r="D392" s="16">
        <v>43235.368055555555</v>
      </c>
      <c r="E392" s="16">
        <v>43238.416666666664</v>
      </c>
      <c r="G392" s="16">
        <v>43252.192361111112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3940356</v>
      </c>
      <c r="B393" s="10" t="s">
        <v>267</v>
      </c>
      <c r="C393" s="10" t="s">
        <v>224</v>
      </c>
      <c r="D393" s="16">
        <v>43235.368055555555</v>
      </c>
      <c r="E393" s="16">
        <v>43238.416666666664</v>
      </c>
      <c r="G393" s="16">
        <v>43252.192361111112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3940356</v>
      </c>
      <c r="B394" s="10" t="s">
        <v>267</v>
      </c>
      <c r="C394" s="10" t="s">
        <v>224</v>
      </c>
      <c r="D394" s="16">
        <v>43235.368055555555</v>
      </c>
      <c r="E394" s="16">
        <v>43238.416666666664</v>
      </c>
      <c r="G394" s="16">
        <v>43252.192361111112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3940356</v>
      </c>
      <c r="B395" s="10" t="s">
        <v>267</v>
      </c>
      <c r="C395" s="10" t="s">
        <v>224</v>
      </c>
      <c r="D395" s="16">
        <v>43235.368055555555</v>
      </c>
      <c r="E395" s="16">
        <v>43238.416666666664</v>
      </c>
      <c r="G395" s="16">
        <v>43252.192361111112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  <mergeCell ref="AG138:AM138"/>
    <mergeCell ref="AH139:AI139"/>
    <mergeCell ref="AJ139:AK139"/>
    <mergeCell ref="AL139:AM139"/>
    <mergeCell ref="AH140:AI140"/>
    <mergeCell ref="AJ140:AK140"/>
    <mergeCell ref="AL140:AM140"/>
    <mergeCell ref="AH141:AI141"/>
    <mergeCell ref="AJ141:AK141"/>
    <mergeCell ref="AL141:AM141"/>
    <mergeCell ref="AH106:AI106"/>
    <mergeCell ref="AJ106:AK106"/>
    <mergeCell ref="AL106:AM106"/>
    <mergeCell ref="AH107:AI107"/>
    <mergeCell ref="AJ107:AK107"/>
    <mergeCell ref="AL107:AM107"/>
    <mergeCell ref="AH108:AI108"/>
    <mergeCell ref="AJ108:AK108"/>
    <mergeCell ref="AL108:AM108"/>
    <mergeCell ref="AH73:AI73"/>
    <mergeCell ref="AJ73:AK73"/>
    <mergeCell ref="AL73:AM73"/>
    <mergeCell ref="AH74:AI74"/>
    <mergeCell ref="AJ74:AK74"/>
    <mergeCell ref="AL74:AM74"/>
    <mergeCell ref="AG104:AM104"/>
    <mergeCell ref="AH105:AI105"/>
    <mergeCell ref="AJ105:AK105"/>
    <mergeCell ref="AL105:AM105"/>
    <mergeCell ref="AH40:AI40"/>
    <mergeCell ref="AJ40:AK40"/>
    <mergeCell ref="AL40:AM40"/>
    <mergeCell ref="AG70:AM70"/>
    <mergeCell ref="AH71:AI71"/>
    <mergeCell ref="AJ71:AK71"/>
    <mergeCell ref="AL71:AM71"/>
    <mergeCell ref="AH72:AI72"/>
    <mergeCell ref="AJ72:AK72"/>
    <mergeCell ref="AL72:AM72"/>
    <mergeCell ref="AG36:AM36"/>
    <mergeCell ref="AH37:AI37"/>
    <mergeCell ref="AJ37:AK37"/>
    <mergeCell ref="AL37:AM37"/>
    <mergeCell ref="AH38:AI38"/>
    <mergeCell ref="AJ38:AK38"/>
    <mergeCell ref="AL38:AM38"/>
    <mergeCell ref="AH39:AI39"/>
    <mergeCell ref="AJ39:AK39"/>
    <mergeCell ref="AL39:AM39"/>
    <mergeCell ref="AG2:AM2"/>
    <mergeCell ref="AH3:AI3"/>
    <mergeCell ref="AJ3:AK3"/>
    <mergeCell ref="AL3:AM3"/>
    <mergeCell ref="AH4:AI4"/>
    <mergeCell ref="AJ4:AK4"/>
    <mergeCell ref="AL4:AM4"/>
    <mergeCell ref="AH5:AI5"/>
    <mergeCell ref="AJ5:AK5"/>
    <mergeCell ref="AL5:AM5"/>
    <mergeCell ref="AQ29:AR29"/>
    <mergeCell ref="AS29:AT29"/>
    <mergeCell ref="AU29:AV29"/>
    <mergeCell ref="AQ30:AR30"/>
    <mergeCell ref="AS30:AT30"/>
    <mergeCell ref="AU30:AV30"/>
    <mergeCell ref="AQ2:AV2"/>
    <mergeCell ref="AQ27:AV27"/>
    <mergeCell ref="AQ28:AR28"/>
    <mergeCell ref="AS28:AT28"/>
    <mergeCell ref="AU28:AV28"/>
    <mergeCell ref="AQ33:AR33"/>
    <mergeCell ref="AS33:AT33"/>
    <mergeCell ref="AU33:AV33"/>
    <mergeCell ref="AQ34:AR34"/>
    <mergeCell ref="AS34:AT34"/>
    <mergeCell ref="AU34:AV34"/>
    <mergeCell ref="AQ31:AR31"/>
    <mergeCell ref="AS31:AT31"/>
    <mergeCell ref="AU31:AV31"/>
    <mergeCell ref="AQ32:AR32"/>
    <mergeCell ref="AS32:AT32"/>
    <mergeCell ref="AU32:AV32"/>
    <mergeCell ref="AQ37:AR37"/>
    <mergeCell ref="AS37:AT37"/>
    <mergeCell ref="AU37:AV37"/>
    <mergeCell ref="AQ38:AR38"/>
    <mergeCell ref="AS38:AT38"/>
    <mergeCell ref="AU38:AV38"/>
    <mergeCell ref="AQ35:AR35"/>
    <mergeCell ref="AS35:AT35"/>
    <mergeCell ref="AU35:AV35"/>
    <mergeCell ref="AQ36:AR36"/>
    <mergeCell ref="AS36:AT36"/>
    <mergeCell ref="AU36:AV36"/>
    <mergeCell ref="AQ41:AR41"/>
    <mergeCell ref="AS41:AT41"/>
    <mergeCell ref="AU41:AV41"/>
    <mergeCell ref="AQ42:AR42"/>
    <mergeCell ref="AS42:AT42"/>
    <mergeCell ref="AU42:AV42"/>
    <mergeCell ref="AQ39:AR39"/>
    <mergeCell ref="AS39:AT39"/>
    <mergeCell ref="AU39:AV39"/>
    <mergeCell ref="AQ40:AR40"/>
    <mergeCell ref="AS40:AT40"/>
    <mergeCell ref="AU40:AV40"/>
    <mergeCell ref="AQ45:AR45"/>
    <mergeCell ref="AS45:AT45"/>
    <mergeCell ref="AU45:AV45"/>
    <mergeCell ref="AQ46:AR46"/>
    <mergeCell ref="AS46:AT46"/>
    <mergeCell ref="AU46:AV46"/>
    <mergeCell ref="AQ43:AR43"/>
    <mergeCell ref="AS43:AT43"/>
    <mergeCell ref="AU43:AV43"/>
    <mergeCell ref="AQ44:AR44"/>
    <mergeCell ref="AS44:AT44"/>
    <mergeCell ref="AU44:AV44"/>
    <mergeCell ref="AQ49:AR49"/>
    <mergeCell ref="AS49:AT49"/>
    <mergeCell ref="AU49:AV49"/>
    <mergeCell ref="AQ47:AR47"/>
    <mergeCell ref="AS47:AT47"/>
    <mergeCell ref="AU47:AV47"/>
    <mergeCell ref="AQ48:AR48"/>
    <mergeCell ref="AS48:AT48"/>
    <mergeCell ref="AU48:AV48"/>
  </mergeCell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870BEA-3698-4C35-993C-ADD696CE619C}">
  <dimension ref="A1:AV395"/>
  <sheetViews>
    <sheetView zoomScale="82" zoomScaleNormal="40" workbookViewId="0">
      <pane ySplit="1" topLeftCell="A365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5">
      <c r="A2" s="64"/>
      <c r="B2" s="64"/>
      <c r="C2" s="64"/>
      <c r="D2" s="65"/>
      <c r="E2" s="65"/>
      <c r="F2" s="65"/>
      <c r="G2" s="65"/>
      <c r="H2" s="64"/>
      <c r="I2" s="64"/>
      <c r="J2" s="64"/>
      <c r="K2" s="64"/>
      <c r="L2" s="64"/>
      <c r="M2" s="64"/>
      <c r="N2" s="64"/>
      <c r="O2" s="64"/>
      <c r="P2" s="64"/>
      <c r="AG2" s="70" t="s">
        <v>336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5">
      <c r="A3" s="64"/>
      <c r="B3" s="64"/>
      <c r="C3" s="64"/>
      <c r="D3" s="65"/>
      <c r="E3" s="65"/>
      <c r="F3" s="65"/>
      <c r="G3" s="65"/>
      <c r="H3" s="64"/>
      <c r="I3" s="64"/>
      <c r="J3" s="64"/>
      <c r="K3" s="64"/>
      <c r="L3" s="64"/>
      <c r="M3" s="64"/>
      <c r="N3" s="64"/>
      <c r="O3" s="64"/>
      <c r="P3" s="64"/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5">
      <c r="A4" s="64"/>
      <c r="B4" s="64"/>
      <c r="C4" s="64"/>
      <c r="D4" s="65"/>
      <c r="E4" s="65"/>
      <c r="F4" s="65"/>
      <c r="G4" s="65"/>
      <c r="H4" s="64"/>
      <c r="I4" s="64"/>
      <c r="J4" s="64"/>
      <c r="K4" s="64"/>
      <c r="L4" s="64"/>
      <c r="M4" s="64"/>
      <c r="N4" s="64"/>
      <c r="O4" s="64"/>
      <c r="P4" s="64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5">
      <c r="A5" s="64"/>
      <c r="B5" s="64"/>
      <c r="C5" s="64"/>
      <c r="D5" s="65"/>
      <c r="E5" s="65"/>
      <c r="F5" s="65"/>
      <c r="G5" s="65"/>
      <c r="H5" s="64"/>
      <c r="I5" s="64"/>
      <c r="J5" s="64"/>
      <c r="K5" s="64"/>
      <c r="L5" s="64"/>
      <c r="M5" s="64"/>
      <c r="N5" s="64"/>
      <c r="O5" s="64"/>
      <c r="P5" s="64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ht="12.75" customHeight="1" x14ac:dyDescent="0.25">
      <c r="A6" s="64"/>
      <c r="B6" s="64"/>
      <c r="C6" s="64"/>
      <c r="D6" s="65"/>
      <c r="E6" s="65"/>
      <c r="F6" s="65"/>
      <c r="G6" s="65"/>
      <c r="H6" s="64"/>
      <c r="I6" s="64"/>
      <c r="J6" s="64"/>
      <c r="K6" s="64"/>
      <c r="L6" s="64"/>
      <c r="M6" s="64"/>
      <c r="N6" s="64"/>
      <c r="O6" s="64"/>
      <c r="P6" s="64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ht="12.75" customHeight="1" x14ac:dyDescent="0.25">
      <c r="A7" s="64"/>
      <c r="B7" s="64"/>
      <c r="C7" s="64"/>
      <c r="D7" s="65"/>
      <c r="E7" s="65"/>
      <c r="F7" s="65"/>
      <c r="G7" s="65"/>
      <c r="H7" s="64"/>
      <c r="I7" s="64"/>
      <c r="J7" s="64"/>
      <c r="K7" s="64"/>
      <c r="L7" s="64"/>
      <c r="M7" s="64"/>
      <c r="N7" s="64"/>
      <c r="O7" s="64"/>
      <c r="P7" s="64"/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3985019</v>
      </c>
      <c r="B8" s="10" t="s">
        <v>325</v>
      </c>
      <c r="C8" s="10" t="s">
        <v>17</v>
      </c>
      <c r="D8" s="16">
        <v>43291.405555555553</v>
      </c>
      <c r="E8" s="16">
        <v>43292.333333333336</v>
      </c>
      <c r="G8" s="16">
        <v>43306.821527777778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2900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130</v>
      </c>
      <c r="AR8" s="13" t="s">
        <v>33</v>
      </c>
      <c r="AS8" s="13">
        <f>IF(ISBLANK(M164)=TRUE,"NO DATA",M164)</f>
        <v>150</v>
      </c>
      <c r="AT8" s="13" t="s">
        <v>33</v>
      </c>
      <c r="AU8" s="13">
        <f>IF(ISBLANK(M67)=TRUE,"NO DATA",M67)</f>
        <v>170</v>
      </c>
      <c r="AV8" s="13" t="s">
        <v>33</v>
      </c>
    </row>
    <row r="9" spans="1:48" ht="12.75" customHeight="1" x14ac:dyDescent="0.2">
      <c r="A9" s="10">
        <v>3985019</v>
      </c>
      <c r="B9" s="10" t="s">
        <v>325</v>
      </c>
      <c r="C9" s="10" t="s">
        <v>17</v>
      </c>
      <c r="D9" s="16">
        <v>43291.405555555553</v>
      </c>
      <c r="E9" s="16">
        <v>43292.333333333336</v>
      </c>
      <c r="G9" s="16">
        <v>43306.821527777778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20</v>
      </c>
      <c r="AR9" s="13" t="s">
        <v>33</v>
      </c>
      <c r="AS9" s="13">
        <f>IF(ISBLANK(M139)=TRUE,"NO DATA",M139)</f>
        <v>20</v>
      </c>
      <c r="AT9" s="13" t="s">
        <v>33</v>
      </c>
      <c r="AU9" s="13">
        <f>IF(ISBLANK(M42)=TRUE,"NO DATA",M42)</f>
        <v>20</v>
      </c>
      <c r="AV9" s="13" t="s">
        <v>33</v>
      </c>
    </row>
    <row r="10" spans="1:48" x14ac:dyDescent="0.2">
      <c r="A10" s="10">
        <v>3985019</v>
      </c>
      <c r="B10" s="10" t="s">
        <v>325</v>
      </c>
      <c r="C10" s="10" t="s">
        <v>17</v>
      </c>
      <c r="D10" s="16">
        <v>43291.405555555553</v>
      </c>
      <c r="E10" s="16">
        <v>43292.333333333336</v>
      </c>
      <c r="G10" s="16">
        <v>43306.821527777778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1800</v>
      </c>
      <c r="AR10" s="13" t="s">
        <v>33</v>
      </c>
      <c r="AS10" s="13">
        <f>IF(ISBLANK(M189)=TRUE,"NO DATA",M189)</f>
        <v>2100</v>
      </c>
      <c r="AT10" s="13" t="s">
        <v>33</v>
      </c>
      <c r="AU10" s="13">
        <f>IF(ISBLANK(M92)=TRUE,"NO DATA",M92)</f>
        <v>1900</v>
      </c>
      <c r="AV10" s="13" t="s">
        <v>33</v>
      </c>
    </row>
    <row r="11" spans="1:48" x14ac:dyDescent="0.2">
      <c r="A11" s="10">
        <v>3985019</v>
      </c>
      <c r="B11" s="10" t="s">
        <v>325</v>
      </c>
      <c r="C11" s="10" t="s">
        <v>17</v>
      </c>
      <c r="D11" s="16">
        <v>43291.405555555553</v>
      </c>
      <c r="E11" s="16">
        <v>43292.333333333336</v>
      </c>
      <c r="G11" s="16">
        <v>43306.821527777778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26</v>
      </c>
      <c r="M11" s="10">
        <v>20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3985019</v>
      </c>
      <c r="B12" s="10" t="s">
        <v>325</v>
      </c>
      <c r="C12" s="10" t="s">
        <v>17</v>
      </c>
      <c r="D12" s="16">
        <v>43291.405555555553</v>
      </c>
      <c r="E12" s="16">
        <v>43292.333333333336</v>
      </c>
      <c r="G12" s="16">
        <v>43306.821527777778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140</v>
      </c>
      <c r="AR12" s="13" t="s">
        <v>33</v>
      </c>
      <c r="AS12" s="13">
        <f>IF(ISBLANK(M199)=TRUE,"NO DATA",M199)</f>
        <v>160</v>
      </c>
      <c r="AT12" s="13" t="s">
        <v>33</v>
      </c>
      <c r="AU12" s="13">
        <f>IF(ISBLANK(M102)=TRUE,"NO DATA",M102)</f>
        <v>150</v>
      </c>
      <c r="AV12" s="13" t="s">
        <v>33</v>
      </c>
    </row>
    <row r="13" spans="1:48" x14ac:dyDescent="0.2">
      <c r="A13" s="10">
        <v>3985019</v>
      </c>
      <c r="B13" s="10" t="s">
        <v>325</v>
      </c>
      <c r="C13" s="10" t="s">
        <v>17</v>
      </c>
      <c r="D13" s="16">
        <v>43291.405555555553</v>
      </c>
      <c r="E13" s="16">
        <v>43292.333333333336</v>
      </c>
      <c r="G13" s="16">
        <v>43306.821527777778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750</v>
      </c>
      <c r="AR13" s="13" t="s">
        <v>33</v>
      </c>
      <c r="AS13" s="13">
        <f>IF(ISBLANK(M200)=TRUE,"NO DATA",M200)</f>
        <v>560</v>
      </c>
      <c r="AT13" s="13" t="s">
        <v>33</v>
      </c>
      <c r="AU13" s="13">
        <f>IF(ISBLANK(M103)=TRUE,"NO DATA",M103)</f>
        <v>690</v>
      </c>
      <c r="AV13" s="13" t="s">
        <v>33</v>
      </c>
    </row>
    <row r="14" spans="1:48" x14ac:dyDescent="0.2">
      <c r="A14" s="10">
        <v>3985019</v>
      </c>
      <c r="B14" s="10" t="s">
        <v>325</v>
      </c>
      <c r="C14" s="10" t="s">
        <v>17</v>
      </c>
      <c r="D14" s="16">
        <v>43291.405555555553</v>
      </c>
      <c r="E14" s="16">
        <v>43292.333333333336</v>
      </c>
      <c r="G14" s="16">
        <v>43306.821527777778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600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190</v>
      </c>
      <c r="AR14" s="13" t="s">
        <v>33</v>
      </c>
      <c r="AS14" s="13">
        <f>IF(ISBLANK(M122)=TRUE,"NO DATA",M122)</f>
        <v>180</v>
      </c>
      <c r="AT14" s="13" t="s">
        <v>33</v>
      </c>
      <c r="AU14" s="13">
        <f>IF(ISBLANK(M25)=TRUE,"NO DATA",M25)</f>
        <v>200</v>
      </c>
      <c r="AV14" s="13" t="s">
        <v>33</v>
      </c>
    </row>
    <row r="15" spans="1:48" x14ac:dyDescent="0.2">
      <c r="A15" s="10">
        <v>3985019</v>
      </c>
      <c r="B15" s="10" t="s">
        <v>325</v>
      </c>
      <c r="C15" s="10" t="s">
        <v>17</v>
      </c>
      <c r="D15" s="16">
        <v>43291.405555555553</v>
      </c>
      <c r="E15" s="16">
        <v>43292.333333333336</v>
      </c>
      <c r="G15" s="16">
        <v>43306.821527777778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11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3985019</v>
      </c>
      <c r="B16" s="10" t="s">
        <v>325</v>
      </c>
      <c r="C16" s="10" t="s">
        <v>17</v>
      </c>
      <c r="D16" s="16">
        <v>43291.405555555553</v>
      </c>
      <c r="E16" s="16">
        <v>43292.333333333336</v>
      </c>
      <c r="G16" s="16">
        <v>43306.821527777778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79000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3985019</v>
      </c>
      <c r="B17" s="10" t="s">
        <v>325</v>
      </c>
      <c r="C17" s="10" t="s">
        <v>17</v>
      </c>
      <c r="D17" s="16">
        <v>43291.405555555553</v>
      </c>
      <c r="E17" s="16">
        <v>43292.333333333336</v>
      </c>
      <c r="G17" s="16">
        <v>43306.821527777778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1400</v>
      </c>
      <c r="AR17" s="13" t="s">
        <v>33</v>
      </c>
      <c r="AS17" s="13">
        <f>IF(ISBLANK(M151)=TRUE,"NO DATA",M151)</f>
        <v>1400</v>
      </c>
      <c r="AT17" s="13" t="s">
        <v>33</v>
      </c>
      <c r="AU17" s="13">
        <f>IF(ISBLANK(M54)=TRUE,"NO DATA",M54)</f>
        <v>1400</v>
      </c>
      <c r="AV17" s="13" t="s">
        <v>33</v>
      </c>
    </row>
    <row r="18" spans="1:48" x14ac:dyDescent="0.2">
      <c r="A18" s="10">
        <v>3985019</v>
      </c>
      <c r="B18" s="10" t="s">
        <v>325</v>
      </c>
      <c r="C18" s="10" t="s">
        <v>17</v>
      </c>
      <c r="D18" s="16">
        <v>43291.405555555553</v>
      </c>
      <c r="E18" s="16">
        <v>43292.333333333336</v>
      </c>
      <c r="G18" s="16">
        <v>43306.821527777778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290</v>
      </c>
      <c r="AR18" s="13" t="s">
        <v>33</v>
      </c>
      <c r="AS18" s="13">
        <f>IF(ISBLANK(M152)=TRUE,"NO DATA",M152)</f>
        <v>170</v>
      </c>
      <c r="AT18" s="13" t="s">
        <v>33</v>
      </c>
      <c r="AU18" s="13">
        <f>IF(ISBLANK(M55)=TRUE,"NO DATA",M55)</f>
        <v>160</v>
      </c>
      <c r="AV18" s="13" t="s">
        <v>33</v>
      </c>
    </row>
    <row r="19" spans="1:48" x14ac:dyDescent="0.2">
      <c r="A19" s="10">
        <v>3985019</v>
      </c>
      <c r="B19" s="10" t="s">
        <v>325</v>
      </c>
      <c r="C19" s="10" t="s">
        <v>17</v>
      </c>
      <c r="D19" s="16">
        <v>43291.405555555553</v>
      </c>
      <c r="E19" s="16">
        <v>43292.333333333336</v>
      </c>
      <c r="G19" s="16">
        <v>43306.821527777778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66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3985019</v>
      </c>
      <c r="B20" s="10" t="s">
        <v>325</v>
      </c>
      <c r="C20" s="10" t="s">
        <v>17</v>
      </c>
      <c r="D20" s="16">
        <v>43291.405555555553</v>
      </c>
      <c r="E20" s="16">
        <v>43292.333333333336</v>
      </c>
      <c r="G20" s="16">
        <v>43306.821527777778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3985019</v>
      </c>
      <c r="B21" s="10" t="s">
        <v>325</v>
      </c>
      <c r="C21" s="10" t="s">
        <v>17</v>
      </c>
      <c r="D21" s="16">
        <v>43291.405555555553</v>
      </c>
      <c r="E21" s="16">
        <v>43292.333333333336</v>
      </c>
      <c r="G21" s="16">
        <v>43306.821527777778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44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98</v>
      </c>
      <c r="AR21" s="13" t="s">
        <v>33</v>
      </c>
      <c r="AS21" s="13">
        <f>IF(ISBLANK(M116)=TRUE,"NO DATA",M116)</f>
        <v>120</v>
      </c>
      <c r="AT21" s="13" t="s">
        <v>33</v>
      </c>
      <c r="AU21" s="13">
        <f>IF(ISBLANK(M19)=TRUE,"NO DATA",M19)</f>
        <v>66</v>
      </c>
      <c r="AV21" s="13" t="s">
        <v>33</v>
      </c>
    </row>
    <row r="22" spans="1:48" x14ac:dyDescent="0.2">
      <c r="A22" s="10">
        <v>3985019</v>
      </c>
      <c r="B22" s="10" t="s">
        <v>325</v>
      </c>
      <c r="C22" s="10" t="s">
        <v>17</v>
      </c>
      <c r="D22" s="16">
        <v>43291.405555555553</v>
      </c>
      <c r="E22" s="16">
        <v>43292.333333333336</v>
      </c>
      <c r="G22" s="16">
        <v>43306.821527777778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480</v>
      </c>
      <c r="AR22" s="13" t="s">
        <v>33</v>
      </c>
      <c r="AS22" s="13">
        <f>IF(ISBLANK(M197)=TRUE,"NO DATA",M197)</f>
        <v>510</v>
      </c>
      <c r="AT22" s="13" t="s">
        <v>33</v>
      </c>
      <c r="AU22" s="13">
        <f>IF(ISBLANK(M100)=TRUE,"NO DATA",M100)</f>
        <v>280</v>
      </c>
      <c r="AV22" s="13" t="s">
        <v>33</v>
      </c>
    </row>
    <row r="23" spans="1:48" x14ac:dyDescent="0.2">
      <c r="A23" s="10">
        <v>3985019</v>
      </c>
      <c r="B23" s="10" t="s">
        <v>325</v>
      </c>
      <c r="C23" s="10" t="s">
        <v>17</v>
      </c>
      <c r="D23" s="16">
        <v>43291.405555555553</v>
      </c>
      <c r="E23" s="16">
        <v>43292.333333333336</v>
      </c>
      <c r="G23" s="16">
        <v>43306.821527777778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2000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2500</v>
      </c>
      <c r="AR23" s="13" t="s">
        <v>33</v>
      </c>
      <c r="AS23" s="13">
        <f>IF(ISBLANK(M120)=TRUE,"NO DATA",M120)</f>
        <v>1900</v>
      </c>
      <c r="AT23" s="13" t="s">
        <v>33</v>
      </c>
      <c r="AU23" s="13">
        <f>IF(ISBLANK(M23)=TRUE,"NO DATA",M23)</f>
        <v>2000</v>
      </c>
      <c r="AV23" s="13" t="s">
        <v>33</v>
      </c>
    </row>
    <row r="24" spans="1:48" x14ac:dyDescent="0.2">
      <c r="A24" s="10">
        <v>3985019</v>
      </c>
      <c r="B24" s="10" t="s">
        <v>325</v>
      </c>
      <c r="C24" s="10" t="s">
        <v>17</v>
      </c>
      <c r="D24" s="16">
        <v>43291.405555555553</v>
      </c>
      <c r="E24" s="16">
        <v>43292.333333333336</v>
      </c>
      <c r="G24" s="16">
        <v>43306.821527777778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150</v>
      </c>
      <c r="AR24" s="13" t="s">
        <v>33</v>
      </c>
      <c r="AS24" s="13">
        <f>IF(ISBLANK(M150)=TRUE,"NO DATA",M150)</f>
        <v>96</v>
      </c>
      <c r="AT24" s="13" t="s">
        <v>33</v>
      </c>
      <c r="AU24" s="13">
        <f>IF(ISBLANK(M53)=TRUE,"NO DATA",M53)</f>
        <v>89</v>
      </c>
      <c r="AV24" s="13" t="s">
        <v>33</v>
      </c>
    </row>
    <row r="25" spans="1:48" x14ac:dyDescent="0.2">
      <c r="A25" s="10">
        <v>3985019</v>
      </c>
      <c r="B25" s="10" t="s">
        <v>325</v>
      </c>
      <c r="C25" s="10" t="s">
        <v>17</v>
      </c>
      <c r="D25" s="16">
        <v>43291.405555555553</v>
      </c>
      <c r="E25" s="16">
        <v>43292.333333333336</v>
      </c>
      <c r="G25" s="16">
        <v>43306.821527777778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200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3985019</v>
      </c>
      <c r="B26" s="10" t="s">
        <v>325</v>
      </c>
      <c r="C26" s="10" t="s">
        <v>17</v>
      </c>
      <c r="D26" s="16">
        <v>43291.405555555553</v>
      </c>
      <c r="E26" s="16">
        <v>43292.333333333336</v>
      </c>
      <c r="G26" s="16">
        <v>43306.821527777778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40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3985019</v>
      </c>
      <c r="B27" s="10" t="s">
        <v>325</v>
      </c>
      <c r="C27" s="10" t="s">
        <v>17</v>
      </c>
      <c r="D27" s="16">
        <v>43291.405555555553</v>
      </c>
      <c r="E27" s="16">
        <v>43292.333333333336</v>
      </c>
      <c r="G27" s="16">
        <v>43306.821527777778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3985019</v>
      </c>
      <c r="B28" s="10" t="s">
        <v>325</v>
      </c>
      <c r="C28" s="10" t="s">
        <v>17</v>
      </c>
      <c r="D28" s="16">
        <v>43291.405555555553</v>
      </c>
      <c r="E28" s="16">
        <v>43292.333333333336</v>
      </c>
      <c r="G28" s="16">
        <v>43306.821527777778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3985019</v>
      </c>
      <c r="B29" s="10" t="s">
        <v>325</v>
      </c>
      <c r="C29" s="10" t="s">
        <v>17</v>
      </c>
      <c r="D29" s="16">
        <v>43291.405555555553</v>
      </c>
      <c r="E29" s="16">
        <v>43292.333333333336</v>
      </c>
      <c r="G29" s="16">
        <v>43306.821527777778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3985019</v>
      </c>
      <c r="B30" s="10" t="s">
        <v>325</v>
      </c>
      <c r="C30" s="10" t="s">
        <v>17</v>
      </c>
      <c r="D30" s="16">
        <v>43291.405555555553</v>
      </c>
      <c r="E30" s="16">
        <v>43292.333333333336</v>
      </c>
      <c r="G30" s="16">
        <v>43306.821527777778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3985019</v>
      </c>
      <c r="B31" s="10" t="s">
        <v>325</v>
      </c>
      <c r="C31" s="10" t="s">
        <v>17</v>
      </c>
      <c r="D31" s="16">
        <v>43291.405555555553</v>
      </c>
      <c r="E31" s="16">
        <v>43292.333333333336</v>
      </c>
      <c r="G31" s="16">
        <v>43306.821527777778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3985019</v>
      </c>
      <c r="B32" s="10" t="s">
        <v>325</v>
      </c>
      <c r="C32" s="10" t="s">
        <v>17</v>
      </c>
      <c r="D32" s="16">
        <v>43291.405555555553</v>
      </c>
      <c r="E32" s="16">
        <v>43292.333333333336</v>
      </c>
      <c r="G32" s="16">
        <v>43306.821527777778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89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3985019</v>
      </c>
      <c r="B33" s="10" t="s">
        <v>325</v>
      </c>
      <c r="C33" s="10" t="s">
        <v>17</v>
      </c>
      <c r="D33" s="16">
        <v>43291.405555555553</v>
      </c>
      <c r="E33" s="16">
        <v>43292.333333333336</v>
      </c>
      <c r="G33" s="16">
        <v>43306.821527777778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 t="str">
        <f>IF(ISERR(AH38),"NO DATA",AH38)</f>
        <v>NR</v>
      </c>
      <c r="AR33" s="82"/>
      <c r="AS33" s="81" t="str">
        <f t="shared" ref="AS33:AS35" si="2">IF(ISERR(AJ38),"NO DATA",AJ38)</f>
        <v>NR</v>
      </c>
      <c r="AT33" s="82"/>
      <c r="AU33" s="81" t="str">
        <f t="shared" ref="AU33:AU35" si="3">IF(ISERR(AL38),"NO DATA",AL38)</f>
        <v>NR</v>
      </c>
      <c r="AV33" s="82"/>
    </row>
    <row r="34" spans="1:48" x14ac:dyDescent="0.2">
      <c r="A34" s="10">
        <v>3985019</v>
      </c>
      <c r="B34" s="10" t="s">
        <v>325</v>
      </c>
      <c r="C34" s="10" t="s">
        <v>17</v>
      </c>
      <c r="D34" s="16">
        <v>43291.405555555553</v>
      </c>
      <c r="E34" s="16">
        <v>43292.333333333336</v>
      </c>
      <c r="G34" s="16">
        <v>43306.821527777778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22</v>
      </c>
      <c r="M34" s="10">
        <v>12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0</v>
      </c>
      <c r="AR34" s="82"/>
      <c r="AS34" s="81">
        <f t="shared" si="2"/>
        <v>0</v>
      </c>
      <c r="AT34" s="82"/>
      <c r="AU34" s="81">
        <f t="shared" si="3"/>
        <v>0</v>
      </c>
      <c r="AV34" s="82"/>
    </row>
    <row r="35" spans="1:48" x14ac:dyDescent="0.2">
      <c r="A35" s="10">
        <v>3985019</v>
      </c>
      <c r="B35" s="10" t="s">
        <v>325</v>
      </c>
      <c r="C35" s="10" t="s">
        <v>17</v>
      </c>
      <c r="D35" s="16">
        <v>43291.405555555553</v>
      </c>
      <c r="E35" s="16">
        <v>43292.333333333336</v>
      </c>
      <c r="G35" s="16">
        <v>43306.821527777778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26</v>
      </c>
      <c r="M35" s="10">
        <v>10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11.111111111111111</v>
      </c>
      <c r="AT35" s="82"/>
      <c r="AU35" s="81" t="str">
        <f t="shared" si="3"/>
        <v>NR</v>
      </c>
      <c r="AV35" s="82"/>
    </row>
    <row r="36" spans="1:48" x14ac:dyDescent="0.2">
      <c r="A36" s="10">
        <v>3985019</v>
      </c>
      <c r="B36" s="10" t="s">
        <v>325</v>
      </c>
      <c r="C36" s="10" t="s">
        <v>17</v>
      </c>
      <c r="D36" s="16">
        <v>43291.405555555553</v>
      </c>
      <c r="E36" s="16">
        <v>43292.333333333336</v>
      </c>
      <c r="G36" s="16">
        <v>43306.821527777778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37</v>
      </c>
      <c r="N36" s="10" t="s">
        <v>33</v>
      </c>
      <c r="O36" s="10">
        <v>5</v>
      </c>
      <c r="P36" s="10">
        <v>1</v>
      </c>
      <c r="AG36" s="70" t="s">
        <v>337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3985019</v>
      </c>
      <c r="B37" s="10" t="s">
        <v>325</v>
      </c>
      <c r="C37" s="10" t="s">
        <v>17</v>
      </c>
      <c r="D37" s="16">
        <v>43291.405555555553</v>
      </c>
      <c r="E37" s="16">
        <v>43292.333333333336</v>
      </c>
      <c r="G37" s="16">
        <v>43306.821527777778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 t="str">
        <f>IF(ISERR(AH72),"NO DATA",AH72)</f>
        <v>NR</v>
      </c>
      <c r="AR37" s="82"/>
      <c r="AS37" s="81">
        <f t="shared" ref="AS37:AS39" si="5">IF(ISERR(AJ72),"NO DATA",AJ72)</f>
        <v>7.1428571428571423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3985019</v>
      </c>
      <c r="B38" s="10" t="s">
        <v>325</v>
      </c>
      <c r="C38" s="10" t="s">
        <v>17</v>
      </c>
      <c r="D38" s="16">
        <v>43291.405555555553</v>
      </c>
      <c r="E38" s="16">
        <v>43292.333333333336</v>
      </c>
      <c r="G38" s="16">
        <v>43306.821527777778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 t="str">
        <f>IF((M261-M164)/M261*100&lt;0,"NR",(M261-M164)/M261*100)</f>
        <v>NR</v>
      </c>
      <c r="AI38" s="93"/>
      <c r="AJ38" s="93" t="str">
        <f>IF((M164-M67)/M261*100&lt;0,"NR",(M164-M67)/M261*100)</f>
        <v>NR</v>
      </c>
      <c r="AK38" s="93"/>
      <c r="AL38" s="93" t="str">
        <f>IF((M261-M67)/M261*100&lt;0,"NR",(M261-M67)/M261*100)</f>
        <v>NR</v>
      </c>
      <c r="AM38" s="93"/>
      <c r="AP38" s="3" t="s">
        <v>219</v>
      </c>
      <c r="AQ38" s="81">
        <f t="shared" ref="AQ38:AQ39" si="7">IF(ISERR(AH73),"NO DATA",AH73)</f>
        <v>25.333333333333336</v>
      </c>
      <c r="AR38" s="82"/>
      <c r="AS38" s="81" t="str">
        <f t="shared" si="5"/>
        <v>NR</v>
      </c>
      <c r="AT38" s="82"/>
      <c r="AU38" s="81">
        <f t="shared" si="6"/>
        <v>8</v>
      </c>
      <c r="AV38" s="82"/>
    </row>
    <row r="39" spans="1:48" x14ac:dyDescent="0.2">
      <c r="A39" s="10">
        <v>3985019</v>
      </c>
      <c r="B39" s="10" t="s">
        <v>325</v>
      </c>
      <c r="C39" s="10" t="s">
        <v>17</v>
      </c>
      <c r="D39" s="16">
        <v>43291.405555555553</v>
      </c>
      <c r="E39" s="16">
        <v>43292.333333333336</v>
      </c>
      <c r="G39" s="16">
        <v>43306.821527777778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0</v>
      </c>
      <c r="AI39" s="93"/>
      <c r="AJ39" s="93">
        <f>IF((M139-M42)/M236*100&lt;0,"NR",(M139-M42)/M236*100)</f>
        <v>0</v>
      </c>
      <c r="AK39" s="93"/>
      <c r="AL39" s="93">
        <f>IF((M236-M42)/M236*100&lt;0,"NR",(M236-M42)/M236*100)</f>
        <v>0</v>
      </c>
      <c r="AM39" s="93"/>
      <c r="AP39" s="3" t="s">
        <v>65</v>
      </c>
      <c r="AQ39" s="81">
        <f t="shared" si="7"/>
        <v>5.2631578947368416</v>
      </c>
      <c r="AR39" s="82"/>
      <c r="AS39" s="81" t="str">
        <f t="shared" si="5"/>
        <v>NR</v>
      </c>
      <c r="AT39" s="82"/>
      <c r="AU39" s="81" t="str">
        <f t="shared" si="6"/>
        <v>NR</v>
      </c>
      <c r="AV39" s="82"/>
    </row>
    <row r="40" spans="1:48" x14ac:dyDescent="0.2">
      <c r="A40" s="10">
        <v>3985019</v>
      </c>
      <c r="B40" s="10" t="s">
        <v>325</v>
      </c>
      <c r="C40" s="10" t="s">
        <v>17</v>
      </c>
      <c r="D40" s="16">
        <v>43291.405555555553</v>
      </c>
      <c r="E40" s="16">
        <v>43292.333333333336</v>
      </c>
      <c r="G40" s="16">
        <v>43306.821527777778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11.111111111111111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3985019</v>
      </c>
      <c r="B41" s="10" t="s">
        <v>325</v>
      </c>
      <c r="C41" s="10" t="s">
        <v>17</v>
      </c>
      <c r="D41" s="16">
        <v>43291.405555555553</v>
      </c>
      <c r="E41" s="16">
        <v>43292.333333333336</v>
      </c>
      <c r="G41" s="16">
        <v>43306.821527777778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26</v>
      </c>
      <c r="M41" s="10">
        <v>5</v>
      </c>
      <c r="N41" s="10" t="s">
        <v>33</v>
      </c>
      <c r="O41" s="10">
        <v>5</v>
      </c>
      <c r="P41" s="10">
        <v>1</v>
      </c>
      <c r="AP41" s="3" t="s">
        <v>231</v>
      </c>
      <c r="AQ41" s="81" t="str">
        <f>IF(ISERR(AH106),"NO DATA",AH106)</f>
        <v>NR</v>
      </c>
      <c r="AR41" s="82"/>
      <c r="AS41" s="81">
        <f t="shared" ref="AS41:AS43" si="8">IF(ISERR(AJ106),"NO DATA",AJ106)</f>
        <v>78900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3985019</v>
      </c>
      <c r="B42" s="10" t="s">
        <v>325</v>
      </c>
      <c r="C42" s="10" t="s">
        <v>17</v>
      </c>
      <c r="D42" s="16">
        <v>43291.405555555553</v>
      </c>
      <c r="E42" s="16">
        <v>43292.333333333336</v>
      </c>
      <c r="G42" s="16">
        <v>43306.821527777778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26</v>
      </c>
      <c r="M42" s="10">
        <v>20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0</v>
      </c>
      <c r="AR42" s="82"/>
      <c r="AS42" s="81">
        <f t="shared" si="8"/>
        <v>0</v>
      </c>
      <c r="AT42" s="82"/>
      <c r="AU42" s="81">
        <f t="shared" si="9"/>
        <v>0</v>
      </c>
      <c r="AV42" s="82"/>
    </row>
    <row r="43" spans="1:48" x14ac:dyDescent="0.2">
      <c r="A43" s="10">
        <v>3985019</v>
      </c>
      <c r="B43" s="10" t="s">
        <v>325</v>
      </c>
      <c r="C43" s="10" t="s">
        <v>17</v>
      </c>
      <c r="D43" s="16">
        <v>43291.405555555553</v>
      </c>
      <c r="E43" s="16">
        <v>43292.333333333336</v>
      </c>
      <c r="G43" s="16">
        <v>43306.821527777778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220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41.379310344827587</v>
      </c>
      <c r="AR43" s="82"/>
      <c r="AS43" s="81">
        <f t="shared" si="8"/>
        <v>3.4482758620689653</v>
      </c>
      <c r="AT43" s="82"/>
      <c r="AU43" s="81">
        <f t="shared" si="9"/>
        <v>44.827586206896555</v>
      </c>
      <c r="AV43" s="82"/>
    </row>
    <row r="44" spans="1:48" x14ac:dyDescent="0.2">
      <c r="A44" s="10">
        <v>3985019</v>
      </c>
      <c r="B44" s="10" t="s">
        <v>325</v>
      </c>
      <c r="C44" s="10" t="s">
        <v>17</v>
      </c>
      <c r="D44" s="16">
        <v>43291.405555555553</v>
      </c>
      <c r="E44" s="16">
        <v>43292.333333333336</v>
      </c>
      <c r="G44" s="16">
        <v>43306.821527777778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3985019</v>
      </c>
      <c r="B45" s="10" t="s">
        <v>325</v>
      </c>
      <c r="C45" s="10" t="s">
        <v>17</v>
      </c>
      <c r="D45" s="16">
        <v>43291.405555555553</v>
      </c>
      <c r="E45" s="16">
        <v>43292.333333333336</v>
      </c>
      <c r="G45" s="16">
        <v>43306.821527777778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66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3985019</v>
      </c>
      <c r="B46" s="10" t="s">
        <v>325</v>
      </c>
      <c r="C46" s="10" t="s">
        <v>17</v>
      </c>
      <c r="D46" s="16">
        <v>43291.405555555553</v>
      </c>
      <c r="E46" s="16">
        <v>43292.333333333336</v>
      </c>
      <c r="G46" s="16">
        <v>43306.821527777778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49</v>
      </c>
      <c r="N46" s="10" t="s">
        <v>33</v>
      </c>
      <c r="O46" s="10">
        <v>10</v>
      </c>
      <c r="P46" s="10">
        <v>1</v>
      </c>
      <c r="AP46" s="3" t="s">
        <v>233</v>
      </c>
      <c r="AQ46" s="81" t="str">
        <f t="shared" ref="AQ46:AQ49" si="13">IF(ISERR(AH141),"NO DATA",AH141)</f>
        <v>NR</v>
      </c>
      <c r="AR46" s="82"/>
      <c r="AS46" s="81">
        <f t="shared" si="11"/>
        <v>55.102040816326522</v>
      </c>
      <c r="AT46" s="82"/>
      <c r="AU46" s="81">
        <f t="shared" si="12"/>
        <v>32.653061224489797</v>
      </c>
      <c r="AV46" s="82"/>
    </row>
    <row r="47" spans="1:48" x14ac:dyDescent="0.2">
      <c r="A47" s="10">
        <v>3985019</v>
      </c>
      <c r="B47" s="10" t="s">
        <v>325</v>
      </c>
      <c r="C47" s="10" t="s">
        <v>17</v>
      </c>
      <c r="D47" s="16">
        <v>43291.405555555553</v>
      </c>
      <c r="E47" s="16">
        <v>43292.333333333336</v>
      </c>
      <c r="G47" s="16">
        <v>43306.821527777778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47.916666666666671</v>
      </c>
      <c r="AT47" s="82"/>
      <c r="AU47" s="81">
        <f t="shared" si="12"/>
        <v>41.666666666666671</v>
      </c>
      <c r="AV47" s="82"/>
    </row>
    <row r="48" spans="1:48" x14ac:dyDescent="0.2">
      <c r="A48" s="10">
        <v>3985019</v>
      </c>
      <c r="B48" s="10" t="s">
        <v>325</v>
      </c>
      <c r="C48" s="10" t="s">
        <v>17</v>
      </c>
      <c r="D48" s="16">
        <v>43291.405555555553</v>
      </c>
      <c r="E48" s="16">
        <v>43292.333333333336</v>
      </c>
      <c r="G48" s="16">
        <v>43306.821527777778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24</v>
      </c>
      <c r="AR48" s="82"/>
      <c r="AS48" s="81" t="str">
        <f t="shared" si="11"/>
        <v>NR</v>
      </c>
      <c r="AT48" s="82"/>
      <c r="AU48" s="81">
        <f t="shared" si="12"/>
        <v>20</v>
      </c>
      <c r="AV48" s="82"/>
    </row>
    <row r="49" spans="1:48" x14ac:dyDescent="0.2">
      <c r="A49" s="10">
        <v>3985019</v>
      </c>
      <c r="B49" s="10" t="s">
        <v>325</v>
      </c>
      <c r="C49" s="10" t="s">
        <v>17</v>
      </c>
      <c r="D49" s="16">
        <v>43291.405555555553</v>
      </c>
      <c r="E49" s="16">
        <v>43292.333333333336</v>
      </c>
      <c r="G49" s="16">
        <v>43306.821527777778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23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36</v>
      </c>
      <c r="AR49" s="82"/>
      <c r="AS49" s="81">
        <f t="shared" si="11"/>
        <v>4.666666666666667</v>
      </c>
      <c r="AT49" s="82"/>
      <c r="AU49" s="81">
        <f t="shared" si="12"/>
        <v>40.666666666666664</v>
      </c>
      <c r="AV49" s="82"/>
    </row>
    <row r="50" spans="1:48" x14ac:dyDescent="0.2">
      <c r="A50" s="10">
        <v>3985019</v>
      </c>
      <c r="B50" s="10" t="s">
        <v>325</v>
      </c>
      <c r="C50" s="10" t="s">
        <v>17</v>
      </c>
      <c r="D50" s="16">
        <v>43291.405555555553</v>
      </c>
      <c r="E50" s="16">
        <v>43292.333333333336</v>
      </c>
      <c r="G50" s="16">
        <v>43306.821527777778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3985019</v>
      </c>
      <c r="B51" s="10" t="s">
        <v>325</v>
      </c>
      <c r="C51" s="10" t="s">
        <v>17</v>
      </c>
      <c r="D51" s="16">
        <v>43291.405555555553</v>
      </c>
      <c r="E51" s="16">
        <v>43292.333333333336</v>
      </c>
      <c r="G51" s="16">
        <v>43306.821527777778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3985019</v>
      </c>
      <c r="B52" s="10" t="s">
        <v>325</v>
      </c>
      <c r="C52" s="10" t="s">
        <v>17</v>
      </c>
      <c r="D52" s="16">
        <v>43291.405555555553</v>
      </c>
      <c r="E52" s="16">
        <v>43292.333333333336</v>
      </c>
      <c r="G52" s="16">
        <v>43306.821527777778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3985019</v>
      </c>
      <c r="B53" s="10" t="s">
        <v>325</v>
      </c>
      <c r="C53" s="10" t="s">
        <v>17</v>
      </c>
      <c r="D53" s="16">
        <v>43291.405555555553</v>
      </c>
      <c r="E53" s="16">
        <v>43292.333333333336</v>
      </c>
      <c r="G53" s="16">
        <v>43306.821527777778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89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3985019</v>
      </c>
      <c r="B54" s="10" t="s">
        <v>325</v>
      </c>
      <c r="C54" s="10" t="s">
        <v>17</v>
      </c>
      <c r="D54" s="16">
        <v>43291.405555555553</v>
      </c>
      <c r="E54" s="16">
        <v>43292.333333333336</v>
      </c>
      <c r="G54" s="16">
        <v>43306.821527777778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1400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3985019</v>
      </c>
      <c r="B55" s="10" t="s">
        <v>325</v>
      </c>
      <c r="C55" s="10" t="s">
        <v>17</v>
      </c>
      <c r="D55" s="16">
        <v>43291.405555555553</v>
      </c>
      <c r="E55" s="16">
        <v>43292.333333333336</v>
      </c>
      <c r="G55" s="16">
        <v>43306.821527777778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160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3985019</v>
      </c>
      <c r="B56" s="10" t="s">
        <v>325</v>
      </c>
      <c r="C56" s="10" t="s">
        <v>17</v>
      </c>
      <c r="D56" s="16">
        <v>43291.405555555553</v>
      </c>
      <c r="E56" s="16">
        <v>43292.333333333336</v>
      </c>
      <c r="G56" s="16">
        <v>43306.821527777778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1700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3985019</v>
      </c>
      <c r="B57" s="10" t="s">
        <v>325</v>
      </c>
      <c r="C57" s="10" t="s">
        <v>17</v>
      </c>
      <c r="D57" s="16">
        <v>43291.405555555553</v>
      </c>
      <c r="E57" s="16">
        <v>43292.333333333336</v>
      </c>
      <c r="G57" s="16">
        <v>43306.821527777778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3985019</v>
      </c>
      <c r="B58" s="10" t="s">
        <v>325</v>
      </c>
      <c r="C58" s="10" t="s">
        <v>17</v>
      </c>
      <c r="D58" s="16">
        <v>43291.405555555553</v>
      </c>
      <c r="E58" s="16">
        <v>43292.333333333336</v>
      </c>
      <c r="G58" s="16">
        <v>43306.821527777778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3985019</v>
      </c>
      <c r="B59" s="10" t="s">
        <v>325</v>
      </c>
      <c r="C59" s="10" t="s">
        <v>17</v>
      </c>
      <c r="D59" s="16">
        <v>43291.405555555553</v>
      </c>
      <c r="E59" s="16">
        <v>43292.333333333336</v>
      </c>
      <c r="G59" s="16">
        <v>43306.821527777778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3985019</v>
      </c>
      <c r="B60" s="10" t="s">
        <v>325</v>
      </c>
      <c r="C60" s="10" t="s">
        <v>17</v>
      </c>
      <c r="D60" s="16">
        <v>43291.405555555553</v>
      </c>
      <c r="E60" s="16">
        <v>43292.333333333336</v>
      </c>
      <c r="G60" s="16">
        <v>43306.821527777778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26</v>
      </c>
      <c r="M60" s="10">
        <v>5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3985019</v>
      </c>
      <c r="B61" s="10" t="s">
        <v>325</v>
      </c>
      <c r="C61" s="10" t="s">
        <v>17</v>
      </c>
      <c r="D61" s="16">
        <v>43291.405555555553</v>
      </c>
      <c r="E61" s="16">
        <v>43292.333333333336</v>
      </c>
      <c r="G61" s="16">
        <v>43306.821527777778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22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3985019</v>
      </c>
      <c r="B62" s="10" t="s">
        <v>325</v>
      </c>
      <c r="C62" s="10" t="s">
        <v>17</v>
      </c>
      <c r="D62" s="16">
        <v>43291.405555555553</v>
      </c>
      <c r="E62" s="16">
        <v>43292.333333333336</v>
      </c>
      <c r="G62" s="16">
        <v>43306.821527777778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620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3985019</v>
      </c>
      <c r="B63" s="10" t="s">
        <v>325</v>
      </c>
      <c r="C63" s="10" t="s">
        <v>17</v>
      </c>
      <c r="D63" s="16">
        <v>43291.405555555553</v>
      </c>
      <c r="E63" s="16">
        <v>43292.333333333336</v>
      </c>
      <c r="G63" s="16">
        <v>43306.821527777778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3985019</v>
      </c>
      <c r="B64" s="10" t="s">
        <v>325</v>
      </c>
      <c r="C64" s="10" t="s">
        <v>17</v>
      </c>
      <c r="D64" s="16">
        <v>43291.405555555553</v>
      </c>
      <c r="E64" s="16">
        <v>43292.333333333336</v>
      </c>
      <c r="G64" s="16">
        <v>43306.821527777778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3985019</v>
      </c>
      <c r="B65" s="10" t="s">
        <v>325</v>
      </c>
      <c r="C65" s="10" t="s">
        <v>17</v>
      </c>
      <c r="D65" s="16">
        <v>43291.405555555553</v>
      </c>
      <c r="E65" s="16">
        <v>43292.333333333336</v>
      </c>
      <c r="G65" s="16">
        <v>43306.821527777778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1200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3985019</v>
      </c>
      <c r="B66" s="10" t="s">
        <v>325</v>
      </c>
      <c r="C66" s="10" t="s">
        <v>17</v>
      </c>
      <c r="D66" s="16">
        <v>43291.405555555553</v>
      </c>
      <c r="E66" s="16">
        <v>43292.333333333336</v>
      </c>
      <c r="G66" s="16">
        <v>43306.821527777778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3985019</v>
      </c>
      <c r="B67" s="10" t="s">
        <v>325</v>
      </c>
      <c r="C67" s="10" t="s">
        <v>17</v>
      </c>
      <c r="D67" s="16">
        <v>43291.405555555553</v>
      </c>
      <c r="E67" s="16">
        <v>43292.333333333336</v>
      </c>
      <c r="G67" s="16">
        <v>43306.821527777778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170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3985019</v>
      </c>
      <c r="B68" s="10" t="s">
        <v>325</v>
      </c>
      <c r="C68" s="10" t="s">
        <v>17</v>
      </c>
      <c r="D68" s="16">
        <v>43291.405555555553</v>
      </c>
      <c r="E68" s="16">
        <v>43292.333333333336</v>
      </c>
      <c r="G68" s="16">
        <v>43306.821527777778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3985019</v>
      </c>
      <c r="B69" s="10" t="s">
        <v>325</v>
      </c>
      <c r="C69" s="10" t="s">
        <v>17</v>
      </c>
      <c r="D69" s="16">
        <v>43291.405555555553</v>
      </c>
      <c r="E69" s="16">
        <v>43292.333333333336</v>
      </c>
      <c r="G69" s="16">
        <v>43306.821527777778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3985019</v>
      </c>
      <c r="B70" s="10" t="s">
        <v>325</v>
      </c>
      <c r="C70" s="10" t="s">
        <v>17</v>
      </c>
      <c r="D70" s="16">
        <v>43291.405555555553</v>
      </c>
      <c r="E70" s="16">
        <v>43292.333333333336</v>
      </c>
      <c r="G70" s="16">
        <v>43306.821527777778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338</v>
      </c>
      <c r="AH70" s="70"/>
      <c r="AI70" s="70"/>
      <c r="AJ70" s="70"/>
      <c r="AK70" s="70"/>
      <c r="AL70" s="70"/>
      <c r="AM70" s="70"/>
    </row>
    <row r="71" spans="1:39" x14ac:dyDescent="0.2">
      <c r="A71" s="10">
        <v>3985019</v>
      </c>
      <c r="B71" s="10" t="s">
        <v>325</v>
      </c>
      <c r="C71" s="10" t="s">
        <v>17</v>
      </c>
      <c r="D71" s="16">
        <v>43291.405555555553</v>
      </c>
      <c r="E71" s="16">
        <v>43292.333333333336</v>
      </c>
      <c r="G71" s="16">
        <v>43306.821527777778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220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3985019</v>
      </c>
      <c r="B72" s="10" t="s">
        <v>325</v>
      </c>
      <c r="C72" s="10" t="s">
        <v>17</v>
      </c>
      <c r="D72" s="16">
        <v>43291.405555555553</v>
      </c>
      <c r="E72" s="16">
        <v>43292.333333333336</v>
      </c>
      <c r="G72" s="16">
        <v>43306.821527777778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26</v>
      </c>
      <c r="M72" s="10">
        <v>20</v>
      </c>
      <c r="N72" s="10" t="s">
        <v>33</v>
      </c>
      <c r="O72" s="10">
        <v>20</v>
      </c>
      <c r="P72" s="10">
        <v>1</v>
      </c>
      <c r="AG72" s="11" t="s">
        <v>217</v>
      </c>
      <c r="AH72" s="93" t="str">
        <f>IF((M296-M199)/M296*100&lt;0,"NR",(M296-M199)/M296*100)</f>
        <v>NR</v>
      </c>
      <c r="AI72" s="93"/>
      <c r="AJ72" s="93">
        <f>IF((M199-M102)/M296*100&lt;0,"NR",(M199-M102)/M296*100)</f>
        <v>7.1428571428571423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3985019</v>
      </c>
      <c r="B73" s="10" t="s">
        <v>325</v>
      </c>
      <c r="C73" s="10" t="s">
        <v>17</v>
      </c>
      <c r="D73" s="16">
        <v>43291.405555555553</v>
      </c>
      <c r="E73" s="16">
        <v>43292.333333333336</v>
      </c>
      <c r="G73" s="16">
        <v>43306.821527777778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5500</v>
      </c>
      <c r="N73" s="10" t="s">
        <v>33</v>
      </c>
      <c r="O73" s="10">
        <v>100</v>
      </c>
      <c r="P73" s="10">
        <v>1</v>
      </c>
      <c r="AG73" s="17" t="s">
        <v>219</v>
      </c>
      <c r="AH73" s="93">
        <f>IF((M297-M200)/M297*100&lt;0,"NR",(M297-M200)/M297*100)</f>
        <v>25.333333333333336</v>
      </c>
      <c r="AI73" s="93"/>
      <c r="AJ73" s="93" t="str">
        <f>IF((M200-M103)/M297*100&lt;0,"NR",(M200-M103)/M297*100)</f>
        <v>NR</v>
      </c>
      <c r="AK73" s="93"/>
      <c r="AL73" s="93">
        <f>IF((M297-M103)/M297*100&lt;0,"NR",(M297-M103)/M297*100)</f>
        <v>8</v>
      </c>
      <c r="AM73" s="93"/>
    </row>
    <row r="74" spans="1:39" x14ac:dyDescent="0.2">
      <c r="A74" s="10">
        <v>3985019</v>
      </c>
      <c r="B74" s="10" t="s">
        <v>325</v>
      </c>
      <c r="C74" s="10" t="s">
        <v>17</v>
      </c>
      <c r="D74" s="16">
        <v>43291.405555555553</v>
      </c>
      <c r="E74" s="16">
        <v>43292.333333333336</v>
      </c>
      <c r="G74" s="16">
        <v>43306.821527777778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5.2631578947368416</v>
      </c>
      <c r="AI74" s="93"/>
      <c r="AJ74" s="93" t="str">
        <f>IF((M122-M25)/M219*100&lt;0,"NR",(M122-M25)/M219*100)</f>
        <v>NR</v>
      </c>
      <c r="AK74" s="93"/>
      <c r="AL74" s="93" t="str">
        <f>IF((M219-M25)/M219*100&lt;0,"NR",(M219-M25)/M219*100)</f>
        <v>NR</v>
      </c>
      <c r="AM74" s="93"/>
    </row>
    <row r="75" spans="1:39" x14ac:dyDescent="0.2">
      <c r="A75" s="10">
        <v>3985019</v>
      </c>
      <c r="B75" s="10" t="s">
        <v>325</v>
      </c>
      <c r="C75" s="10" t="s">
        <v>17</v>
      </c>
      <c r="D75" s="16">
        <v>43291.405555555553</v>
      </c>
      <c r="E75" s="16">
        <v>43292.333333333336</v>
      </c>
      <c r="G75" s="16">
        <v>43306.821527777778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3985019</v>
      </c>
      <c r="B76" s="10" t="s">
        <v>325</v>
      </c>
      <c r="C76" s="10" t="s">
        <v>17</v>
      </c>
      <c r="D76" s="16">
        <v>43291.405555555553</v>
      </c>
      <c r="E76" s="16">
        <v>43292.333333333336</v>
      </c>
      <c r="G76" s="16">
        <v>43306.821527777778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3985019</v>
      </c>
      <c r="B77" s="10" t="s">
        <v>325</v>
      </c>
      <c r="C77" s="10" t="s">
        <v>17</v>
      </c>
      <c r="D77" s="16">
        <v>43291.405555555553</v>
      </c>
      <c r="E77" s="16">
        <v>43292.333333333336</v>
      </c>
      <c r="G77" s="16">
        <v>43306.821527777778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3985019</v>
      </c>
      <c r="B78" s="10" t="s">
        <v>325</v>
      </c>
      <c r="C78" s="10" t="s">
        <v>17</v>
      </c>
      <c r="D78" s="16">
        <v>43291.405555555553</v>
      </c>
      <c r="E78" s="16">
        <v>43292.333333333336</v>
      </c>
      <c r="G78" s="16">
        <v>43306.821527777778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170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3985019</v>
      </c>
      <c r="B79" s="10" t="s">
        <v>325</v>
      </c>
      <c r="C79" s="10" t="s">
        <v>17</v>
      </c>
      <c r="D79" s="16">
        <v>43291.405555555553</v>
      </c>
      <c r="E79" s="16">
        <v>43292.333333333336</v>
      </c>
      <c r="G79" s="16">
        <v>43306.821527777778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3985019</v>
      </c>
      <c r="B80" s="10" t="s">
        <v>325</v>
      </c>
      <c r="C80" s="10" t="s">
        <v>17</v>
      </c>
      <c r="D80" s="16">
        <v>43291.405555555553</v>
      </c>
      <c r="E80" s="16">
        <v>43292.333333333336</v>
      </c>
      <c r="G80" s="16">
        <v>43306.821527777778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3985019</v>
      </c>
      <c r="B81" s="10" t="s">
        <v>325</v>
      </c>
      <c r="C81" s="10" t="s">
        <v>17</v>
      </c>
      <c r="D81" s="16">
        <v>43291.405555555553</v>
      </c>
      <c r="E81" s="16">
        <v>43292.333333333336</v>
      </c>
      <c r="G81" s="16">
        <v>43306.821527777778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3985019</v>
      </c>
      <c r="B82" s="10" t="s">
        <v>325</v>
      </c>
      <c r="C82" s="10" t="s">
        <v>17</v>
      </c>
      <c r="D82" s="16">
        <v>43291.405555555553</v>
      </c>
      <c r="E82" s="16">
        <v>43292.333333333336</v>
      </c>
      <c r="G82" s="16">
        <v>43306.821527777778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7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3985019</v>
      </c>
      <c r="B83" s="10" t="s">
        <v>325</v>
      </c>
      <c r="C83" s="10" t="s">
        <v>17</v>
      </c>
      <c r="D83" s="16">
        <v>43291.405555555553</v>
      </c>
      <c r="E83" s="16">
        <v>43292.333333333336</v>
      </c>
      <c r="G83" s="16">
        <v>43306.821527777778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3985019</v>
      </c>
      <c r="B84" s="10" t="s">
        <v>325</v>
      </c>
      <c r="C84" s="10" t="s">
        <v>17</v>
      </c>
      <c r="D84" s="16">
        <v>43291.405555555553</v>
      </c>
      <c r="E84" s="16">
        <v>43292.333333333336</v>
      </c>
      <c r="G84" s="16">
        <v>43306.821527777778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3985019</v>
      </c>
      <c r="B85" s="10" t="s">
        <v>325</v>
      </c>
      <c r="C85" s="10" t="s">
        <v>17</v>
      </c>
      <c r="D85" s="16">
        <v>43291.405555555553</v>
      </c>
      <c r="E85" s="16">
        <v>43292.333333333336</v>
      </c>
      <c r="G85" s="16">
        <v>43306.821527777778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65000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3985019</v>
      </c>
      <c r="B86" s="10" t="s">
        <v>325</v>
      </c>
      <c r="C86" s="10" t="s">
        <v>17</v>
      </c>
      <c r="D86" s="16">
        <v>43291.405555555553</v>
      </c>
      <c r="E86" s="16">
        <v>43292.333333333336</v>
      </c>
      <c r="G86" s="16">
        <v>43306.821527777778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3985019</v>
      </c>
      <c r="B87" s="10" t="s">
        <v>325</v>
      </c>
      <c r="C87" s="10" t="s">
        <v>17</v>
      </c>
      <c r="D87" s="16">
        <v>43291.405555555553</v>
      </c>
      <c r="E87" s="16">
        <v>43292.333333333336</v>
      </c>
      <c r="G87" s="16">
        <v>43306.821527777778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3985019</v>
      </c>
      <c r="B88" s="10" t="s">
        <v>325</v>
      </c>
      <c r="C88" s="10" t="s">
        <v>17</v>
      </c>
      <c r="D88" s="16">
        <v>43291.405555555553</v>
      </c>
      <c r="E88" s="16">
        <v>43292.333333333336</v>
      </c>
      <c r="G88" s="16">
        <v>43306.821527777778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3985019</v>
      </c>
      <c r="B89" s="10" t="s">
        <v>325</v>
      </c>
      <c r="C89" s="10" t="s">
        <v>17</v>
      </c>
      <c r="D89" s="16">
        <v>43291.405555555553</v>
      </c>
      <c r="E89" s="16">
        <v>43292.333333333336</v>
      </c>
      <c r="G89" s="16">
        <v>43306.821527777778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3985019</v>
      </c>
      <c r="B90" s="10" t="s">
        <v>325</v>
      </c>
      <c r="C90" s="10" t="s">
        <v>17</v>
      </c>
      <c r="D90" s="16">
        <v>43291.405555555553</v>
      </c>
      <c r="E90" s="16">
        <v>43292.333333333336</v>
      </c>
      <c r="G90" s="16">
        <v>43306.821527777778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3985019</v>
      </c>
      <c r="B91" s="10" t="s">
        <v>325</v>
      </c>
      <c r="C91" s="10" t="s">
        <v>17</v>
      </c>
      <c r="D91" s="16">
        <v>43291.405555555553</v>
      </c>
      <c r="E91" s="16">
        <v>43292.333333333336</v>
      </c>
      <c r="G91" s="16">
        <v>43306.821527777778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3985019</v>
      </c>
      <c r="B92" s="10" t="s">
        <v>325</v>
      </c>
      <c r="C92" s="10" t="s">
        <v>17</v>
      </c>
      <c r="D92" s="16">
        <v>43291.405555555553</v>
      </c>
      <c r="E92" s="16">
        <v>43292.333333333336</v>
      </c>
      <c r="G92" s="16">
        <v>43306.821527777778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1900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3985019</v>
      </c>
      <c r="B93" s="10" t="s">
        <v>325</v>
      </c>
      <c r="C93" s="10" t="s">
        <v>17</v>
      </c>
      <c r="D93" s="16">
        <v>43291.405555555553</v>
      </c>
      <c r="E93" s="16">
        <v>43292.333333333336</v>
      </c>
      <c r="G93" s="16">
        <v>43306.821527777778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3985019</v>
      </c>
      <c r="B94" s="10" t="s">
        <v>325</v>
      </c>
      <c r="C94" s="10" t="s">
        <v>17</v>
      </c>
      <c r="D94" s="16">
        <v>43291.405555555553</v>
      </c>
      <c r="E94" s="16">
        <v>43292.333333333336</v>
      </c>
      <c r="G94" s="16">
        <v>43306.821527777778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3985019</v>
      </c>
      <c r="B95" s="10" t="s">
        <v>325</v>
      </c>
      <c r="C95" s="10" t="s">
        <v>17</v>
      </c>
      <c r="D95" s="16">
        <v>43291.405555555553</v>
      </c>
      <c r="E95" s="16">
        <v>43292.333333333336</v>
      </c>
      <c r="G95" s="16">
        <v>43306.821527777778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3985019</v>
      </c>
      <c r="B96" s="10" t="s">
        <v>325</v>
      </c>
      <c r="C96" s="10" t="s">
        <v>17</v>
      </c>
      <c r="D96" s="16">
        <v>43291.405555555553</v>
      </c>
      <c r="E96" s="16">
        <v>43292.333333333336</v>
      </c>
      <c r="G96" s="16">
        <v>43306.821527777778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340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3985019</v>
      </c>
      <c r="B97" s="10" t="s">
        <v>325</v>
      </c>
      <c r="C97" s="10" t="s">
        <v>17</v>
      </c>
      <c r="D97" s="16">
        <v>43291.405555555553</v>
      </c>
      <c r="E97" s="16">
        <v>43292.333333333336</v>
      </c>
      <c r="G97" s="16">
        <v>43306.821527777778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660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3985019</v>
      </c>
      <c r="B98" s="10" t="s">
        <v>325</v>
      </c>
      <c r="C98" s="10" t="s">
        <v>17</v>
      </c>
      <c r="D98" s="16">
        <v>43291.405555555553</v>
      </c>
      <c r="E98" s="16">
        <v>43292.333333333336</v>
      </c>
      <c r="G98" s="16">
        <v>43306.821527777778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3985019</v>
      </c>
      <c r="B99" s="10" t="s">
        <v>325</v>
      </c>
      <c r="C99" s="10" t="s">
        <v>17</v>
      </c>
      <c r="D99" s="16">
        <v>43291.405555555553</v>
      </c>
      <c r="E99" s="16">
        <v>43292.333333333336</v>
      </c>
      <c r="G99" s="16">
        <v>43306.821527777778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3985019</v>
      </c>
      <c r="B100" s="10" t="s">
        <v>325</v>
      </c>
      <c r="C100" s="10" t="s">
        <v>17</v>
      </c>
      <c r="D100" s="16">
        <v>43291.405555555553</v>
      </c>
      <c r="E100" s="16">
        <v>43292.333333333336</v>
      </c>
      <c r="G100" s="16">
        <v>43306.821527777778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280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3985019</v>
      </c>
      <c r="B101" s="10" t="s">
        <v>325</v>
      </c>
      <c r="C101" s="10" t="s">
        <v>17</v>
      </c>
      <c r="D101" s="16">
        <v>43291.405555555553</v>
      </c>
      <c r="E101" s="16">
        <v>43292.333333333336</v>
      </c>
      <c r="G101" s="16">
        <v>43306.821527777778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480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3985019</v>
      </c>
      <c r="B102" s="10" t="s">
        <v>325</v>
      </c>
      <c r="C102" s="10" t="s">
        <v>17</v>
      </c>
      <c r="D102" s="16">
        <v>43291.405555555553</v>
      </c>
      <c r="E102" s="16">
        <v>43292.333333333336</v>
      </c>
      <c r="G102" s="16">
        <v>43306.821527777778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150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3985019</v>
      </c>
      <c r="B103" s="10" t="s">
        <v>325</v>
      </c>
      <c r="C103" s="10" t="s">
        <v>17</v>
      </c>
      <c r="D103" s="16">
        <v>43291.405555555553</v>
      </c>
      <c r="E103" s="16">
        <v>43292.333333333336</v>
      </c>
      <c r="G103" s="16">
        <v>43306.821527777778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690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3985019</v>
      </c>
      <c r="B104" s="10" t="s">
        <v>325</v>
      </c>
      <c r="C104" s="10" t="s">
        <v>17</v>
      </c>
      <c r="D104" s="16">
        <v>43291.405555555553</v>
      </c>
      <c r="E104" s="16">
        <v>43292.333333333336</v>
      </c>
      <c r="G104" s="16">
        <v>43306.821527777778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339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3985022</v>
      </c>
      <c r="B105" s="10" t="s">
        <v>326</v>
      </c>
      <c r="C105" s="10" t="s">
        <v>17</v>
      </c>
      <c r="D105" s="16">
        <v>43291.387499999997</v>
      </c>
      <c r="E105" s="16">
        <v>43292.333333333336</v>
      </c>
      <c r="G105" s="16">
        <v>43306.868750000001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3100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3985022</v>
      </c>
      <c r="B106" s="10" t="s">
        <v>326</v>
      </c>
      <c r="C106" s="10" t="s">
        <v>17</v>
      </c>
      <c r="D106" s="16">
        <v>43291.387499999997</v>
      </c>
      <c r="E106" s="16">
        <v>43292.333333333336</v>
      </c>
      <c r="G106" s="16">
        <v>43306.868750000001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 t="str">
        <f>IF((M277-M180)/M277*100&lt;0,"NR",(M277-M180)/M277*100)</f>
        <v>NR</v>
      </c>
      <c r="AI106" s="98"/>
      <c r="AJ106" s="98">
        <f>IF((M180-M83)/M277*100&lt;0,"NR",(M180-M83)/M277*100)</f>
        <v>78900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3985022</v>
      </c>
      <c r="B107" s="10" t="s">
        <v>326</v>
      </c>
      <c r="C107" s="10" t="s">
        <v>17</v>
      </c>
      <c r="D107" s="16">
        <v>43291.387499999997</v>
      </c>
      <c r="E107" s="16">
        <v>43292.333333333336</v>
      </c>
      <c r="G107" s="16">
        <v>43306.868750000001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26</v>
      </c>
      <c r="M107" s="10">
        <v>5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0</v>
      </c>
      <c r="AI107" s="98"/>
      <c r="AJ107" s="98">
        <f>IF((M151-M54)/M248*100&lt;0,"NR",(M151-M54)/M248*100)</f>
        <v>0</v>
      </c>
      <c r="AK107" s="98"/>
      <c r="AL107" s="98">
        <f>IF((M248-M54)/M248*100&lt;0,"NR",(M248-M54)/M248*100)</f>
        <v>0</v>
      </c>
      <c r="AM107" s="98"/>
    </row>
    <row r="108" spans="1:39" x14ac:dyDescent="0.2">
      <c r="A108" s="10">
        <v>3985022</v>
      </c>
      <c r="B108" s="10" t="s">
        <v>326</v>
      </c>
      <c r="C108" s="10" t="s">
        <v>17</v>
      </c>
      <c r="D108" s="16">
        <v>43291.387499999997</v>
      </c>
      <c r="E108" s="16">
        <v>43292.333333333336</v>
      </c>
      <c r="G108" s="16">
        <v>43306.868750000001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26</v>
      </c>
      <c r="M108" s="10">
        <v>20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41.379310344827587</v>
      </c>
      <c r="AI108" s="98"/>
      <c r="AJ108" s="98">
        <f>IF((M152-M55)/M249*100&lt;0,"NR",(M152-M55)/M249*100)</f>
        <v>3.4482758620689653</v>
      </c>
      <c r="AK108" s="98"/>
      <c r="AL108" s="98">
        <f>IF((M249-M55)/M249*100&lt;0,"NR",(M249-M55)/M249*100)</f>
        <v>44.827586206896555</v>
      </c>
      <c r="AM108" s="98"/>
    </row>
    <row r="109" spans="1:39" x14ac:dyDescent="0.2">
      <c r="A109" s="10">
        <v>3985022</v>
      </c>
      <c r="B109" s="10" t="s">
        <v>326</v>
      </c>
      <c r="C109" s="10" t="s">
        <v>17</v>
      </c>
      <c r="D109" s="16">
        <v>43291.387499999997</v>
      </c>
      <c r="E109" s="16">
        <v>43292.333333333336</v>
      </c>
      <c r="G109" s="16">
        <v>43306.868750000001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3985022</v>
      </c>
      <c r="B110" s="10" t="s">
        <v>326</v>
      </c>
      <c r="C110" s="10" t="s">
        <v>17</v>
      </c>
      <c r="D110" s="16">
        <v>43291.387499999997</v>
      </c>
      <c r="E110" s="16">
        <v>43292.333333333336</v>
      </c>
      <c r="G110" s="16">
        <v>43306.868750000001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3985022</v>
      </c>
      <c r="B111" s="10" t="s">
        <v>326</v>
      </c>
      <c r="C111" s="10" t="s">
        <v>17</v>
      </c>
      <c r="D111" s="16">
        <v>43291.387499999997</v>
      </c>
      <c r="E111" s="16">
        <v>43292.333333333336</v>
      </c>
      <c r="G111" s="16">
        <v>43306.868750000001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520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3985022</v>
      </c>
      <c r="B112" s="10" t="s">
        <v>326</v>
      </c>
      <c r="C112" s="10" t="s">
        <v>17</v>
      </c>
      <c r="D112" s="16">
        <v>43291.387499999997</v>
      </c>
      <c r="E112" s="16">
        <v>43292.333333333336</v>
      </c>
      <c r="G112" s="16">
        <v>43306.868750000001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11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3985022</v>
      </c>
      <c r="B113" s="10" t="s">
        <v>326</v>
      </c>
      <c r="C113" s="10" t="s">
        <v>17</v>
      </c>
      <c r="D113" s="16">
        <v>43291.387499999997</v>
      </c>
      <c r="E113" s="16">
        <v>43292.333333333336</v>
      </c>
      <c r="G113" s="16">
        <v>43306.868750000001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3985022</v>
      </c>
      <c r="B114" s="10" t="s">
        <v>326</v>
      </c>
      <c r="C114" s="10" t="s">
        <v>17</v>
      </c>
      <c r="D114" s="16">
        <v>43291.387499999997</v>
      </c>
      <c r="E114" s="16">
        <v>43292.333333333336</v>
      </c>
      <c r="G114" s="16">
        <v>43306.868750000001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3985022</v>
      </c>
      <c r="B115" s="10" t="s">
        <v>326</v>
      </c>
      <c r="C115" s="10" t="s">
        <v>17</v>
      </c>
      <c r="D115" s="16">
        <v>43291.387499999997</v>
      </c>
      <c r="E115" s="16">
        <v>43292.333333333336</v>
      </c>
      <c r="G115" s="16">
        <v>43306.868750000001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3985022</v>
      </c>
      <c r="B116" s="10" t="s">
        <v>326</v>
      </c>
      <c r="C116" s="10" t="s">
        <v>17</v>
      </c>
      <c r="D116" s="16">
        <v>43291.387499999997</v>
      </c>
      <c r="E116" s="16">
        <v>43292.333333333336</v>
      </c>
      <c r="G116" s="16">
        <v>43306.868750000001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120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3985022</v>
      </c>
      <c r="B117" s="10" t="s">
        <v>326</v>
      </c>
      <c r="C117" s="10" t="s">
        <v>17</v>
      </c>
      <c r="D117" s="16">
        <v>43291.387499999997</v>
      </c>
      <c r="E117" s="16">
        <v>43292.333333333336</v>
      </c>
      <c r="G117" s="16">
        <v>43306.868750000001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3985022</v>
      </c>
      <c r="B118" s="10" t="s">
        <v>326</v>
      </c>
      <c r="C118" s="10" t="s">
        <v>17</v>
      </c>
      <c r="D118" s="16">
        <v>43291.387499999997</v>
      </c>
      <c r="E118" s="16">
        <v>43292.333333333336</v>
      </c>
      <c r="G118" s="16">
        <v>43306.868750000001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44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3985022</v>
      </c>
      <c r="B119" s="10" t="s">
        <v>326</v>
      </c>
      <c r="C119" s="10" t="s">
        <v>17</v>
      </c>
      <c r="D119" s="16">
        <v>43291.387499999997</v>
      </c>
      <c r="E119" s="16">
        <v>43292.333333333336</v>
      </c>
      <c r="G119" s="16">
        <v>43306.868750000001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3985022</v>
      </c>
      <c r="B120" s="10" t="s">
        <v>326</v>
      </c>
      <c r="C120" s="10" t="s">
        <v>17</v>
      </c>
      <c r="D120" s="16">
        <v>43291.387499999997</v>
      </c>
      <c r="E120" s="16">
        <v>43292.333333333336</v>
      </c>
      <c r="G120" s="16">
        <v>43306.868750000001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1900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3985022</v>
      </c>
      <c r="B121" s="10" t="s">
        <v>326</v>
      </c>
      <c r="C121" s="10" t="s">
        <v>17</v>
      </c>
      <c r="D121" s="16">
        <v>43291.387499999997</v>
      </c>
      <c r="E121" s="16">
        <v>43292.333333333336</v>
      </c>
      <c r="G121" s="16">
        <v>43306.868750000001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3985022</v>
      </c>
      <c r="B122" s="10" t="s">
        <v>326</v>
      </c>
      <c r="C122" s="10" t="s">
        <v>17</v>
      </c>
      <c r="D122" s="16">
        <v>43291.387499999997</v>
      </c>
      <c r="E122" s="16">
        <v>43292.333333333336</v>
      </c>
      <c r="G122" s="16">
        <v>43306.868750000001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180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3985022</v>
      </c>
      <c r="B123" s="10" t="s">
        <v>326</v>
      </c>
      <c r="C123" s="10" t="s">
        <v>17</v>
      </c>
      <c r="D123" s="16">
        <v>43291.387499999997</v>
      </c>
      <c r="E123" s="16">
        <v>43292.333333333336</v>
      </c>
      <c r="G123" s="16">
        <v>43306.868750000001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35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3985022</v>
      </c>
      <c r="B124" s="10" t="s">
        <v>326</v>
      </c>
      <c r="C124" s="10" t="s">
        <v>17</v>
      </c>
      <c r="D124" s="16">
        <v>43291.387499999997</v>
      </c>
      <c r="E124" s="16">
        <v>43292.333333333336</v>
      </c>
      <c r="G124" s="16">
        <v>43306.868750000001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3985022</v>
      </c>
      <c r="B125" s="10" t="s">
        <v>326</v>
      </c>
      <c r="C125" s="10" t="s">
        <v>17</v>
      </c>
      <c r="D125" s="16">
        <v>43291.387499999997</v>
      </c>
      <c r="E125" s="16">
        <v>43292.333333333336</v>
      </c>
      <c r="G125" s="16">
        <v>43306.868750000001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3985022</v>
      </c>
      <c r="B126" s="10" t="s">
        <v>326</v>
      </c>
      <c r="C126" s="10" t="s">
        <v>17</v>
      </c>
      <c r="D126" s="16">
        <v>43291.387499999997</v>
      </c>
      <c r="E126" s="16">
        <v>43292.333333333336</v>
      </c>
      <c r="G126" s="16">
        <v>43306.868750000001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3985022</v>
      </c>
      <c r="B127" s="10" t="s">
        <v>326</v>
      </c>
      <c r="C127" s="10" t="s">
        <v>17</v>
      </c>
      <c r="D127" s="16">
        <v>43291.387499999997</v>
      </c>
      <c r="E127" s="16">
        <v>43292.333333333336</v>
      </c>
      <c r="G127" s="16">
        <v>43306.868750000001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380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3985022</v>
      </c>
      <c r="B128" s="10" t="s">
        <v>326</v>
      </c>
      <c r="C128" s="10" t="s">
        <v>17</v>
      </c>
      <c r="D128" s="16">
        <v>43291.387499999997</v>
      </c>
      <c r="E128" s="16">
        <v>43292.333333333336</v>
      </c>
      <c r="G128" s="16">
        <v>43306.868750000001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3985022</v>
      </c>
      <c r="B129" s="10" t="s">
        <v>326</v>
      </c>
      <c r="C129" s="10" t="s">
        <v>17</v>
      </c>
      <c r="D129" s="16">
        <v>43291.387499999997</v>
      </c>
      <c r="E129" s="16">
        <v>43292.333333333336</v>
      </c>
      <c r="G129" s="16">
        <v>43306.868750000001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80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3985022</v>
      </c>
      <c r="B130" s="10" t="s">
        <v>326</v>
      </c>
      <c r="C130" s="10" t="s">
        <v>17</v>
      </c>
      <c r="D130" s="16">
        <v>43291.387499999997</v>
      </c>
      <c r="E130" s="16">
        <v>43292.333333333336</v>
      </c>
      <c r="G130" s="16">
        <v>43306.868750000001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3985022</v>
      </c>
      <c r="B131" s="10" t="s">
        <v>326</v>
      </c>
      <c r="C131" s="10" t="s">
        <v>17</v>
      </c>
      <c r="D131" s="16">
        <v>43291.387499999997</v>
      </c>
      <c r="E131" s="16">
        <v>43292.333333333336</v>
      </c>
      <c r="G131" s="16">
        <v>43306.868750000001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22</v>
      </c>
      <c r="M131" s="10">
        <v>7.7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3985022</v>
      </c>
      <c r="B132" s="10" t="s">
        <v>326</v>
      </c>
      <c r="C132" s="10" t="s">
        <v>17</v>
      </c>
      <c r="D132" s="16">
        <v>43291.387499999997</v>
      </c>
      <c r="E132" s="16">
        <v>43292.333333333336</v>
      </c>
      <c r="G132" s="16">
        <v>43306.868750000001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100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3985022</v>
      </c>
      <c r="B133" s="10" t="s">
        <v>326</v>
      </c>
      <c r="C133" s="10" t="s">
        <v>17</v>
      </c>
      <c r="D133" s="16">
        <v>43291.387499999997</v>
      </c>
      <c r="E133" s="16">
        <v>43292.333333333336</v>
      </c>
      <c r="G133" s="16">
        <v>43306.868750000001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26</v>
      </c>
      <c r="M133" s="10">
        <v>5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3985022</v>
      </c>
      <c r="B134" s="10" t="s">
        <v>326</v>
      </c>
      <c r="C134" s="10" t="s">
        <v>17</v>
      </c>
      <c r="D134" s="16">
        <v>43291.387499999997</v>
      </c>
      <c r="E134" s="16">
        <v>43292.333333333336</v>
      </c>
      <c r="G134" s="16">
        <v>43306.868750000001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3985022</v>
      </c>
      <c r="B135" s="10" t="s">
        <v>326</v>
      </c>
      <c r="C135" s="10" t="s">
        <v>17</v>
      </c>
      <c r="D135" s="16">
        <v>43291.387499999997</v>
      </c>
      <c r="E135" s="16">
        <v>43292.333333333336</v>
      </c>
      <c r="G135" s="16">
        <v>43306.868750000001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3985022</v>
      </c>
      <c r="B136" s="10" t="s">
        <v>326</v>
      </c>
      <c r="C136" s="10" t="s">
        <v>17</v>
      </c>
      <c r="D136" s="16">
        <v>43291.387499999997</v>
      </c>
      <c r="E136" s="16">
        <v>43292.333333333336</v>
      </c>
      <c r="G136" s="16">
        <v>43306.868750000001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3985022</v>
      </c>
      <c r="B137" s="10" t="s">
        <v>326</v>
      </c>
      <c r="C137" s="10" t="s">
        <v>17</v>
      </c>
      <c r="D137" s="16">
        <v>43291.387499999997</v>
      </c>
      <c r="E137" s="16">
        <v>43292.333333333336</v>
      </c>
      <c r="G137" s="16">
        <v>43306.868750000001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3985022</v>
      </c>
      <c r="B138" s="10" t="s">
        <v>326</v>
      </c>
      <c r="C138" s="10" t="s">
        <v>17</v>
      </c>
      <c r="D138" s="16">
        <v>43291.387499999997</v>
      </c>
      <c r="E138" s="16">
        <v>43292.333333333336</v>
      </c>
      <c r="G138" s="16">
        <v>43306.868750000001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200</v>
      </c>
      <c r="N138" s="10" t="s">
        <v>33</v>
      </c>
      <c r="O138" s="10">
        <v>5</v>
      </c>
      <c r="P138" s="10">
        <v>1</v>
      </c>
      <c r="AG138" s="70" t="s">
        <v>340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3985022</v>
      </c>
      <c r="B139" s="10" t="s">
        <v>326</v>
      </c>
      <c r="C139" s="10" t="s">
        <v>17</v>
      </c>
      <c r="D139" s="16">
        <v>43291.387499999997</v>
      </c>
      <c r="E139" s="16">
        <v>43292.333333333336</v>
      </c>
      <c r="G139" s="16">
        <v>43306.868750000001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26</v>
      </c>
      <c r="M139" s="10">
        <v>20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3985022</v>
      </c>
      <c r="B140" s="10" t="s">
        <v>326</v>
      </c>
      <c r="C140" s="10" t="s">
        <v>17</v>
      </c>
      <c r="D140" s="16">
        <v>43291.387499999997</v>
      </c>
      <c r="E140" s="16">
        <v>43292.333333333336</v>
      </c>
      <c r="G140" s="16">
        <v>43306.868750000001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340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3985022</v>
      </c>
      <c r="B141" s="10" t="s">
        <v>326</v>
      </c>
      <c r="C141" s="10" t="s">
        <v>17</v>
      </c>
      <c r="D141" s="16">
        <v>43291.387499999997</v>
      </c>
      <c r="E141" s="16">
        <v>43292.333333333336</v>
      </c>
      <c r="G141" s="16">
        <v>43306.868750000001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26</v>
      </c>
      <c r="M141" s="10">
        <v>10</v>
      </c>
      <c r="N141" s="10" t="s">
        <v>33</v>
      </c>
      <c r="O141" s="10">
        <v>10</v>
      </c>
      <c r="P141" s="10">
        <v>1</v>
      </c>
      <c r="AG141" s="17" t="s">
        <v>233</v>
      </c>
      <c r="AH141" s="93" t="str">
        <f>IF((M213-M116)/M116*100&lt;0,"NR",(M213-M116)/M116*100)</f>
        <v>NR</v>
      </c>
      <c r="AI141" s="93"/>
      <c r="AJ141" s="93">
        <f>IF((M116-M19)/M213*100&lt;0,"NR",(M116-M19)/M213*100)</f>
        <v>55.102040816326522</v>
      </c>
      <c r="AK141" s="93"/>
      <c r="AL141" s="93">
        <f>IF((M213-M19)/M213*100&lt;0,"NR",(M213-M19)/M213*100)</f>
        <v>32.653061224489797</v>
      </c>
      <c r="AM141" s="93"/>
    </row>
    <row r="142" spans="1:39" x14ac:dyDescent="0.2">
      <c r="A142" s="10">
        <v>3985022</v>
      </c>
      <c r="B142" s="10" t="s">
        <v>326</v>
      </c>
      <c r="C142" s="10" t="s">
        <v>17</v>
      </c>
      <c r="D142" s="16">
        <v>43291.387499999997</v>
      </c>
      <c r="E142" s="16">
        <v>43292.333333333336</v>
      </c>
      <c r="G142" s="16">
        <v>43306.868750000001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68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47.916666666666671</v>
      </c>
      <c r="AK142" s="93"/>
      <c r="AL142" s="93">
        <f>IF((M294-M100)/M294*100&lt;0,"NR",(M294-M100)/M294*100)</f>
        <v>41.666666666666671</v>
      </c>
      <c r="AM142" s="93"/>
    </row>
    <row r="143" spans="1:39" x14ac:dyDescent="0.2">
      <c r="A143" s="10">
        <v>3985022</v>
      </c>
      <c r="B143" s="10" t="s">
        <v>326</v>
      </c>
      <c r="C143" s="10" t="s">
        <v>17</v>
      </c>
      <c r="D143" s="16">
        <v>43291.387499999997</v>
      </c>
      <c r="E143" s="16">
        <v>43292.333333333336</v>
      </c>
      <c r="G143" s="16">
        <v>43306.868750000001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44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24</v>
      </c>
      <c r="AI143" s="93"/>
      <c r="AJ143" s="93" t="str">
        <f>IF((M120-M23)/M217*100&lt;0,"NR",(M120-M23)/M217*100)</f>
        <v>NR</v>
      </c>
      <c r="AK143" s="93"/>
      <c r="AL143" s="93">
        <f>IF((M217-M23)/M217*100&lt;0,"NR",(M217-M23)/M217*100)</f>
        <v>20</v>
      </c>
      <c r="AM143" s="93"/>
    </row>
    <row r="144" spans="1:39" x14ac:dyDescent="0.2">
      <c r="A144" s="10">
        <v>3985022</v>
      </c>
      <c r="B144" s="10" t="s">
        <v>326</v>
      </c>
      <c r="C144" s="10" t="s">
        <v>17</v>
      </c>
      <c r="D144" s="16">
        <v>43291.387499999997</v>
      </c>
      <c r="E144" s="16">
        <v>43292.333333333336</v>
      </c>
      <c r="G144" s="16">
        <v>43306.868750000001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36</v>
      </c>
      <c r="AI144" s="93"/>
      <c r="AJ144" s="93">
        <f>IF((M150-M53)/M247*100&lt;0,"NR",(M150-M53)/M247*100)</f>
        <v>4.666666666666667</v>
      </c>
      <c r="AK144" s="93"/>
      <c r="AL144" s="93">
        <f>IF((M247-M53)/M247*100&lt;0,"NR",(M247-M53)/M247*100)</f>
        <v>40.666666666666664</v>
      </c>
      <c r="AM144" s="93"/>
    </row>
    <row r="145" spans="1:16" x14ac:dyDescent="0.2">
      <c r="A145" s="10">
        <v>3985022</v>
      </c>
      <c r="B145" s="10" t="s">
        <v>326</v>
      </c>
      <c r="C145" s="10" t="s">
        <v>17</v>
      </c>
      <c r="D145" s="16">
        <v>43291.387499999997</v>
      </c>
      <c r="E145" s="16">
        <v>43292.333333333336</v>
      </c>
      <c r="G145" s="16">
        <v>43306.868750000001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3985022</v>
      </c>
      <c r="B146" s="10" t="s">
        <v>326</v>
      </c>
      <c r="C146" s="10" t="s">
        <v>17</v>
      </c>
      <c r="D146" s="16">
        <v>43291.387499999997</v>
      </c>
      <c r="E146" s="16">
        <v>43292.333333333336</v>
      </c>
      <c r="G146" s="16">
        <v>43306.868750000001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35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3985022</v>
      </c>
      <c r="B147" s="10" t="s">
        <v>326</v>
      </c>
      <c r="C147" s="10" t="s">
        <v>17</v>
      </c>
      <c r="D147" s="16">
        <v>43291.387499999997</v>
      </c>
      <c r="E147" s="16">
        <v>43292.333333333336</v>
      </c>
      <c r="G147" s="16">
        <v>43306.868750000001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3985022</v>
      </c>
      <c r="B148" s="10" t="s">
        <v>326</v>
      </c>
      <c r="C148" s="10" t="s">
        <v>17</v>
      </c>
      <c r="D148" s="16">
        <v>43291.387499999997</v>
      </c>
      <c r="E148" s="16">
        <v>43292.333333333336</v>
      </c>
      <c r="G148" s="16">
        <v>43306.868750000001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3985022</v>
      </c>
      <c r="B149" s="10" t="s">
        <v>326</v>
      </c>
      <c r="C149" s="10" t="s">
        <v>17</v>
      </c>
      <c r="D149" s="16">
        <v>43291.387499999997</v>
      </c>
      <c r="E149" s="16">
        <v>43292.333333333336</v>
      </c>
      <c r="G149" s="16">
        <v>43306.868750000001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3985022</v>
      </c>
      <c r="B150" s="10" t="s">
        <v>326</v>
      </c>
      <c r="C150" s="10" t="s">
        <v>17</v>
      </c>
      <c r="D150" s="16">
        <v>43291.387499999997</v>
      </c>
      <c r="E150" s="16">
        <v>43292.333333333336</v>
      </c>
      <c r="G150" s="16">
        <v>43306.868750000001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96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3985022</v>
      </c>
      <c r="B151" s="10" t="s">
        <v>326</v>
      </c>
      <c r="C151" s="10" t="s">
        <v>17</v>
      </c>
      <c r="D151" s="16">
        <v>43291.387499999997</v>
      </c>
      <c r="E151" s="16">
        <v>43292.333333333336</v>
      </c>
      <c r="G151" s="16">
        <v>43306.868750000001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1400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3985022</v>
      </c>
      <c r="B152" s="10" t="s">
        <v>326</v>
      </c>
      <c r="C152" s="10" t="s">
        <v>17</v>
      </c>
      <c r="D152" s="16">
        <v>43291.387499999997</v>
      </c>
      <c r="E152" s="16">
        <v>43292.333333333336</v>
      </c>
      <c r="G152" s="16">
        <v>43306.868750000001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170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3985022</v>
      </c>
      <c r="B153" s="10" t="s">
        <v>326</v>
      </c>
      <c r="C153" s="10" t="s">
        <v>17</v>
      </c>
      <c r="D153" s="16">
        <v>43291.387499999997</v>
      </c>
      <c r="E153" s="16">
        <v>43292.333333333336</v>
      </c>
      <c r="G153" s="16">
        <v>43306.868750000001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1500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3985022</v>
      </c>
      <c r="B154" s="10" t="s">
        <v>326</v>
      </c>
      <c r="C154" s="10" t="s">
        <v>17</v>
      </c>
      <c r="D154" s="16">
        <v>43291.387499999997</v>
      </c>
      <c r="E154" s="16">
        <v>43292.333333333336</v>
      </c>
      <c r="G154" s="16">
        <v>43306.868750000001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3985022</v>
      </c>
      <c r="B155" s="10" t="s">
        <v>326</v>
      </c>
      <c r="C155" s="10" t="s">
        <v>17</v>
      </c>
      <c r="D155" s="16">
        <v>43291.387499999997</v>
      </c>
      <c r="E155" s="16">
        <v>43292.333333333336</v>
      </c>
      <c r="G155" s="16">
        <v>43306.868750000001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3985022</v>
      </c>
      <c r="B156" s="10" t="s">
        <v>326</v>
      </c>
      <c r="C156" s="10" t="s">
        <v>17</v>
      </c>
      <c r="D156" s="16">
        <v>43291.387499999997</v>
      </c>
      <c r="E156" s="16">
        <v>43292.333333333336</v>
      </c>
      <c r="G156" s="16">
        <v>43306.868750000001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3985022</v>
      </c>
      <c r="B157" s="10" t="s">
        <v>326</v>
      </c>
      <c r="C157" s="10" t="s">
        <v>17</v>
      </c>
      <c r="D157" s="16">
        <v>43291.387499999997</v>
      </c>
      <c r="E157" s="16">
        <v>43292.333333333336</v>
      </c>
      <c r="G157" s="16">
        <v>43306.868750000001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26</v>
      </c>
      <c r="M157" s="10">
        <v>5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3985022</v>
      </c>
      <c r="B158" s="10" t="s">
        <v>326</v>
      </c>
      <c r="C158" s="10" t="s">
        <v>17</v>
      </c>
      <c r="D158" s="16">
        <v>43291.387499999997</v>
      </c>
      <c r="E158" s="16">
        <v>43292.333333333336</v>
      </c>
      <c r="G158" s="16">
        <v>43306.868750000001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30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3985022</v>
      </c>
      <c r="B159" s="10" t="s">
        <v>326</v>
      </c>
      <c r="C159" s="10" t="s">
        <v>17</v>
      </c>
      <c r="D159" s="16">
        <v>43291.387499999997</v>
      </c>
      <c r="E159" s="16">
        <v>43292.333333333336</v>
      </c>
      <c r="G159" s="16">
        <v>43306.868750000001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760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3985022</v>
      </c>
      <c r="B160" s="10" t="s">
        <v>326</v>
      </c>
      <c r="C160" s="10" t="s">
        <v>17</v>
      </c>
      <c r="D160" s="16">
        <v>43291.387499999997</v>
      </c>
      <c r="E160" s="16">
        <v>43292.333333333336</v>
      </c>
      <c r="G160" s="16">
        <v>43306.868750000001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3985022</v>
      </c>
      <c r="B161" s="10" t="s">
        <v>326</v>
      </c>
      <c r="C161" s="10" t="s">
        <v>17</v>
      </c>
      <c r="D161" s="16">
        <v>43291.387499999997</v>
      </c>
      <c r="E161" s="16">
        <v>43292.333333333336</v>
      </c>
      <c r="G161" s="16">
        <v>43306.868750000001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3985022</v>
      </c>
      <c r="B162" s="10" t="s">
        <v>326</v>
      </c>
      <c r="C162" s="10" t="s">
        <v>17</v>
      </c>
      <c r="D162" s="16">
        <v>43291.387499999997</v>
      </c>
      <c r="E162" s="16">
        <v>43292.333333333336</v>
      </c>
      <c r="G162" s="16">
        <v>43306.868750000001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870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3985022</v>
      </c>
      <c r="B163" s="10" t="s">
        <v>326</v>
      </c>
      <c r="C163" s="10" t="s">
        <v>17</v>
      </c>
      <c r="D163" s="16">
        <v>43291.387499999997</v>
      </c>
      <c r="E163" s="16">
        <v>43292.333333333336</v>
      </c>
      <c r="G163" s="16">
        <v>43306.868750000001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3985022</v>
      </c>
      <c r="B164" s="10" t="s">
        <v>326</v>
      </c>
      <c r="C164" s="10" t="s">
        <v>17</v>
      </c>
      <c r="D164" s="16">
        <v>43291.387499999997</v>
      </c>
      <c r="E164" s="16">
        <v>43292.333333333336</v>
      </c>
      <c r="G164" s="16">
        <v>43306.868750000001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150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3985022</v>
      </c>
      <c r="B165" s="10" t="s">
        <v>326</v>
      </c>
      <c r="C165" s="10" t="s">
        <v>17</v>
      </c>
      <c r="D165" s="16">
        <v>43291.387499999997</v>
      </c>
      <c r="E165" s="16">
        <v>43292.333333333336</v>
      </c>
      <c r="G165" s="16">
        <v>43306.868750000001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3985022</v>
      </c>
      <c r="B166" s="10" t="s">
        <v>326</v>
      </c>
      <c r="C166" s="10" t="s">
        <v>17</v>
      </c>
      <c r="D166" s="16">
        <v>43291.387499999997</v>
      </c>
      <c r="E166" s="16">
        <v>43292.333333333336</v>
      </c>
      <c r="G166" s="16">
        <v>43306.868750000001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3985022</v>
      </c>
      <c r="B167" s="10" t="s">
        <v>326</v>
      </c>
      <c r="C167" s="10" t="s">
        <v>17</v>
      </c>
      <c r="D167" s="16">
        <v>43291.387499999997</v>
      </c>
      <c r="E167" s="16">
        <v>43292.333333333336</v>
      </c>
      <c r="G167" s="16">
        <v>43306.868750000001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3985022</v>
      </c>
      <c r="B168" s="10" t="s">
        <v>326</v>
      </c>
      <c r="C168" s="10" t="s">
        <v>17</v>
      </c>
      <c r="D168" s="16">
        <v>43291.387499999997</v>
      </c>
      <c r="E168" s="16">
        <v>43292.333333333336</v>
      </c>
      <c r="G168" s="16">
        <v>43306.868750000001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250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3985022</v>
      </c>
      <c r="B169" s="10" t="s">
        <v>326</v>
      </c>
      <c r="C169" s="10" t="s">
        <v>17</v>
      </c>
      <c r="D169" s="16">
        <v>43291.387499999997</v>
      </c>
      <c r="E169" s="16">
        <v>43292.333333333336</v>
      </c>
      <c r="G169" s="16">
        <v>43306.868750000001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34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3985022</v>
      </c>
      <c r="B170" s="10" t="s">
        <v>326</v>
      </c>
      <c r="C170" s="10" t="s">
        <v>17</v>
      </c>
      <c r="D170" s="16">
        <v>43291.387499999997</v>
      </c>
      <c r="E170" s="16">
        <v>43292.333333333336</v>
      </c>
      <c r="G170" s="16">
        <v>43306.868750000001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11000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3985022</v>
      </c>
      <c r="B171" s="10" t="s">
        <v>326</v>
      </c>
      <c r="C171" s="10" t="s">
        <v>17</v>
      </c>
      <c r="D171" s="16">
        <v>43291.387499999997</v>
      </c>
      <c r="E171" s="16">
        <v>43292.333333333336</v>
      </c>
      <c r="G171" s="16">
        <v>43306.868750000001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3985022</v>
      </c>
      <c r="B172" s="10" t="s">
        <v>326</v>
      </c>
      <c r="C172" s="10" t="s">
        <v>17</v>
      </c>
      <c r="D172" s="16">
        <v>43291.387499999997</v>
      </c>
      <c r="E172" s="16">
        <v>43292.333333333336</v>
      </c>
      <c r="G172" s="16">
        <v>43306.868750000001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3985022</v>
      </c>
      <c r="B173" s="10" t="s">
        <v>326</v>
      </c>
      <c r="C173" s="10" t="s">
        <v>17</v>
      </c>
      <c r="D173" s="16">
        <v>43291.387499999997</v>
      </c>
      <c r="E173" s="16">
        <v>43292.333333333336</v>
      </c>
      <c r="G173" s="16">
        <v>43306.868750000001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3985022</v>
      </c>
      <c r="B174" s="10" t="s">
        <v>326</v>
      </c>
      <c r="C174" s="10" t="s">
        <v>17</v>
      </c>
      <c r="D174" s="16">
        <v>43291.387499999997</v>
      </c>
      <c r="E174" s="16">
        <v>43292.333333333336</v>
      </c>
      <c r="G174" s="16">
        <v>43306.868750000001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3985022</v>
      </c>
      <c r="B175" s="10" t="s">
        <v>326</v>
      </c>
      <c r="C175" s="10" t="s">
        <v>17</v>
      </c>
      <c r="D175" s="16">
        <v>43291.387499999997</v>
      </c>
      <c r="E175" s="16">
        <v>43292.333333333336</v>
      </c>
      <c r="G175" s="16">
        <v>43306.868750000001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180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3985022</v>
      </c>
      <c r="B176" s="10" t="s">
        <v>326</v>
      </c>
      <c r="C176" s="10" t="s">
        <v>17</v>
      </c>
      <c r="D176" s="16">
        <v>43291.387499999997</v>
      </c>
      <c r="E176" s="16">
        <v>43292.333333333336</v>
      </c>
      <c r="G176" s="16">
        <v>43306.868750000001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3985022</v>
      </c>
      <c r="B177" s="10" t="s">
        <v>326</v>
      </c>
      <c r="C177" s="10" t="s">
        <v>17</v>
      </c>
      <c r="D177" s="16">
        <v>43291.387499999997</v>
      </c>
      <c r="E177" s="16">
        <v>43292.333333333336</v>
      </c>
      <c r="G177" s="16">
        <v>43306.868750000001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3985022</v>
      </c>
      <c r="B178" s="10" t="s">
        <v>326</v>
      </c>
      <c r="C178" s="10" t="s">
        <v>17</v>
      </c>
      <c r="D178" s="16">
        <v>43291.387499999997</v>
      </c>
      <c r="E178" s="16">
        <v>43292.333333333336</v>
      </c>
      <c r="G178" s="16">
        <v>43306.868750000001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3985022</v>
      </c>
      <c r="B179" s="10" t="s">
        <v>326</v>
      </c>
      <c r="C179" s="10" t="s">
        <v>17</v>
      </c>
      <c r="D179" s="16">
        <v>43291.387499999997</v>
      </c>
      <c r="E179" s="16">
        <v>43292.333333333336</v>
      </c>
      <c r="G179" s="16">
        <v>43306.868750000001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26</v>
      </c>
      <c r="M179" s="10">
        <v>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3985022</v>
      </c>
      <c r="B180" s="10" t="s">
        <v>326</v>
      </c>
      <c r="C180" s="10" t="s">
        <v>17</v>
      </c>
      <c r="D180" s="16">
        <v>43291.387499999997</v>
      </c>
      <c r="E180" s="16">
        <v>43292.333333333336</v>
      </c>
      <c r="G180" s="16">
        <v>43306.868750000001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22</v>
      </c>
      <c r="M180" s="10">
        <v>79000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3985022</v>
      </c>
      <c r="B181" s="10" t="s">
        <v>326</v>
      </c>
      <c r="C181" s="10" t="s">
        <v>17</v>
      </c>
      <c r="D181" s="16">
        <v>43291.387499999997</v>
      </c>
      <c r="E181" s="16">
        <v>43292.333333333336</v>
      </c>
      <c r="G181" s="16">
        <v>43306.868750000001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3985022</v>
      </c>
      <c r="B182" s="10" t="s">
        <v>326</v>
      </c>
      <c r="C182" s="10" t="s">
        <v>17</v>
      </c>
      <c r="D182" s="16">
        <v>43291.387499999997</v>
      </c>
      <c r="E182" s="16">
        <v>43292.333333333336</v>
      </c>
      <c r="G182" s="16">
        <v>43306.868750000001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55000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3985022</v>
      </c>
      <c r="B183" s="10" t="s">
        <v>326</v>
      </c>
      <c r="C183" s="10" t="s">
        <v>17</v>
      </c>
      <c r="D183" s="16">
        <v>43291.387499999997</v>
      </c>
      <c r="E183" s="16">
        <v>43292.333333333336</v>
      </c>
      <c r="G183" s="16">
        <v>43306.868750000001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3985022</v>
      </c>
      <c r="B184" s="10" t="s">
        <v>326</v>
      </c>
      <c r="C184" s="10" t="s">
        <v>17</v>
      </c>
      <c r="D184" s="16">
        <v>43291.387499999997</v>
      </c>
      <c r="E184" s="16">
        <v>43292.333333333336</v>
      </c>
      <c r="G184" s="16">
        <v>43306.868750000001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3985022</v>
      </c>
      <c r="B185" s="10" t="s">
        <v>326</v>
      </c>
      <c r="C185" s="10" t="s">
        <v>17</v>
      </c>
      <c r="D185" s="16">
        <v>43291.387499999997</v>
      </c>
      <c r="E185" s="16">
        <v>43292.333333333336</v>
      </c>
      <c r="G185" s="16">
        <v>43306.868750000001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3985022</v>
      </c>
      <c r="B186" s="10" t="s">
        <v>326</v>
      </c>
      <c r="C186" s="10" t="s">
        <v>17</v>
      </c>
      <c r="D186" s="16">
        <v>43291.387499999997</v>
      </c>
      <c r="E186" s="16">
        <v>43292.333333333336</v>
      </c>
      <c r="G186" s="16">
        <v>43306.868750000001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3985022</v>
      </c>
      <c r="B187" s="10" t="s">
        <v>326</v>
      </c>
      <c r="C187" s="10" t="s">
        <v>17</v>
      </c>
      <c r="D187" s="16">
        <v>43291.387499999997</v>
      </c>
      <c r="E187" s="16">
        <v>43292.333333333336</v>
      </c>
      <c r="G187" s="16">
        <v>43306.868750000001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3985022</v>
      </c>
      <c r="B188" s="10" t="s">
        <v>326</v>
      </c>
      <c r="C188" s="10" t="s">
        <v>17</v>
      </c>
      <c r="D188" s="16">
        <v>43291.387499999997</v>
      </c>
      <c r="E188" s="16">
        <v>43292.333333333336</v>
      </c>
      <c r="G188" s="16">
        <v>43306.868750000001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3985022</v>
      </c>
      <c r="B189" s="10" t="s">
        <v>326</v>
      </c>
      <c r="C189" s="10" t="s">
        <v>17</v>
      </c>
      <c r="D189" s="16">
        <v>43291.387499999997</v>
      </c>
      <c r="E189" s="16">
        <v>43292.333333333336</v>
      </c>
      <c r="G189" s="16">
        <v>43306.868750000001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2100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3985022</v>
      </c>
      <c r="B190" s="10" t="s">
        <v>326</v>
      </c>
      <c r="C190" s="10" t="s">
        <v>17</v>
      </c>
      <c r="D190" s="16">
        <v>43291.387499999997</v>
      </c>
      <c r="E190" s="16">
        <v>43292.333333333336</v>
      </c>
      <c r="G190" s="16">
        <v>43306.868750000001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3985022</v>
      </c>
      <c r="B191" s="10" t="s">
        <v>326</v>
      </c>
      <c r="C191" s="10" t="s">
        <v>17</v>
      </c>
      <c r="D191" s="16">
        <v>43291.387499999997</v>
      </c>
      <c r="E191" s="16">
        <v>43292.333333333336</v>
      </c>
      <c r="G191" s="16">
        <v>43306.868750000001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3985022</v>
      </c>
      <c r="B192" s="10" t="s">
        <v>326</v>
      </c>
      <c r="C192" s="10" t="s">
        <v>17</v>
      </c>
      <c r="D192" s="16">
        <v>43291.387499999997</v>
      </c>
      <c r="E192" s="16">
        <v>43292.333333333336</v>
      </c>
      <c r="G192" s="16">
        <v>43306.868750000001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3985022</v>
      </c>
      <c r="B193" s="10" t="s">
        <v>326</v>
      </c>
      <c r="C193" s="10" t="s">
        <v>17</v>
      </c>
      <c r="D193" s="16">
        <v>43291.387499999997</v>
      </c>
      <c r="E193" s="16">
        <v>43292.333333333336</v>
      </c>
      <c r="G193" s="16">
        <v>43306.868750000001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470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3985022</v>
      </c>
      <c r="B194" s="10" t="s">
        <v>326</v>
      </c>
      <c r="C194" s="10" t="s">
        <v>17</v>
      </c>
      <c r="D194" s="16">
        <v>43291.387499999997</v>
      </c>
      <c r="E194" s="16">
        <v>43292.333333333336</v>
      </c>
      <c r="G194" s="16">
        <v>43306.868750000001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980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3985022</v>
      </c>
      <c r="B195" s="10" t="s">
        <v>326</v>
      </c>
      <c r="C195" s="10" t="s">
        <v>17</v>
      </c>
      <c r="D195" s="16">
        <v>43291.387499999997</v>
      </c>
      <c r="E195" s="16">
        <v>43292.333333333336</v>
      </c>
      <c r="G195" s="16">
        <v>43306.868750000001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3985022</v>
      </c>
      <c r="B196" s="10" t="s">
        <v>326</v>
      </c>
      <c r="C196" s="10" t="s">
        <v>17</v>
      </c>
      <c r="D196" s="16">
        <v>43291.387499999997</v>
      </c>
      <c r="E196" s="16">
        <v>43292.333333333336</v>
      </c>
      <c r="G196" s="16">
        <v>43306.868750000001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3985022</v>
      </c>
      <c r="B197" s="10" t="s">
        <v>326</v>
      </c>
      <c r="C197" s="10" t="s">
        <v>17</v>
      </c>
      <c r="D197" s="16">
        <v>43291.387499999997</v>
      </c>
      <c r="E197" s="16">
        <v>43292.333333333336</v>
      </c>
      <c r="G197" s="16">
        <v>43306.868750000001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510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3985022</v>
      </c>
      <c r="B198" s="10" t="s">
        <v>326</v>
      </c>
      <c r="C198" s="10" t="s">
        <v>17</v>
      </c>
      <c r="D198" s="16">
        <v>43291.387499999997</v>
      </c>
      <c r="E198" s="16">
        <v>43292.333333333336</v>
      </c>
      <c r="G198" s="16">
        <v>43306.868750000001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450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3985022</v>
      </c>
      <c r="B199" s="10" t="s">
        <v>326</v>
      </c>
      <c r="C199" s="10" t="s">
        <v>17</v>
      </c>
      <c r="D199" s="16">
        <v>43291.387499999997</v>
      </c>
      <c r="E199" s="16">
        <v>43292.333333333336</v>
      </c>
      <c r="G199" s="16">
        <v>43306.868750000001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160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3985022</v>
      </c>
      <c r="B200" s="10" t="s">
        <v>326</v>
      </c>
      <c r="C200" s="10" t="s">
        <v>17</v>
      </c>
      <c r="D200" s="16">
        <v>43291.387499999997</v>
      </c>
      <c r="E200" s="16">
        <v>43292.333333333336</v>
      </c>
      <c r="G200" s="16">
        <v>43306.868750000001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560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3985022</v>
      </c>
      <c r="B201" s="10" t="s">
        <v>326</v>
      </c>
      <c r="C201" s="10" t="s">
        <v>17</v>
      </c>
      <c r="D201" s="16">
        <v>43291.387499999997</v>
      </c>
      <c r="E201" s="16">
        <v>43292.333333333336</v>
      </c>
      <c r="G201" s="16">
        <v>43306.868750000001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8.4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3985025</v>
      </c>
      <c r="B202" s="10" t="s">
        <v>327</v>
      </c>
      <c r="C202" s="10" t="s">
        <v>17</v>
      </c>
      <c r="D202" s="16">
        <v>43291.394444444442</v>
      </c>
      <c r="E202" s="16">
        <v>43292.333333333336</v>
      </c>
      <c r="G202" s="16">
        <v>43308.119444444441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14000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3985025</v>
      </c>
      <c r="B203" s="10" t="s">
        <v>327</v>
      </c>
      <c r="C203" s="10" t="s">
        <v>17</v>
      </c>
      <c r="D203" s="16">
        <v>43291.394444444442</v>
      </c>
      <c r="E203" s="16">
        <v>43292.333333333336</v>
      </c>
      <c r="G203" s="16">
        <v>43308.119444444441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3985025</v>
      </c>
      <c r="B204" s="10" t="s">
        <v>327</v>
      </c>
      <c r="C204" s="10" t="s">
        <v>17</v>
      </c>
      <c r="D204" s="16">
        <v>43291.394444444442</v>
      </c>
      <c r="E204" s="16">
        <v>43292.333333333336</v>
      </c>
      <c r="G204" s="16">
        <v>43308.119444444441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26</v>
      </c>
      <c r="M204" s="10">
        <v>5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3985025</v>
      </c>
      <c r="B205" s="10" t="s">
        <v>327</v>
      </c>
      <c r="C205" s="10" t="s">
        <v>17</v>
      </c>
      <c r="D205" s="16">
        <v>43291.394444444442</v>
      </c>
      <c r="E205" s="16">
        <v>43292.333333333336</v>
      </c>
      <c r="G205" s="16">
        <v>43308.119444444441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26</v>
      </c>
      <c r="M205" s="10">
        <v>20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3985025</v>
      </c>
      <c r="B206" s="10" t="s">
        <v>327</v>
      </c>
      <c r="C206" s="10" t="s">
        <v>17</v>
      </c>
      <c r="D206" s="16">
        <v>43291.394444444442</v>
      </c>
      <c r="E206" s="16">
        <v>43292.333333333336</v>
      </c>
      <c r="G206" s="16">
        <v>43308.119444444441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26</v>
      </c>
      <c r="M206" s="10">
        <v>5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3985025</v>
      </c>
      <c r="B207" s="10" t="s">
        <v>327</v>
      </c>
      <c r="C207" s="10" t="s">
        <v>17</v>
      </c>
      <c r="D207" s="16">
        <v>43291.394444444442</v>
      </c>
      <c r="E207" s="16">
        <v>43292.333333333336</v>
      </c>
      <c r="G207" s="16">
        <v>43308.119444444441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3985025</v>
      </c>
      <c r="B208" s="10" t="s">
        <v>327</v>
      </c>
      <c r="C208" s="10" t="s">
        <v>17</v>
      </c>
      <c r="D208" s="16">
        <v>43291.394444444442</v>
      </c>
      <c r="E208" s="16">
        <v>43292.333333333336</v>
      </c>
      <c r="G208" s="16">
        <v>43308.119444444441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1200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3985025</v>
      </c>
      <c r="B209" s="10" t="s">
        <v>327</v>
      </c>
      <c r="C209" s="10" t="s">
        <v>17</v>
      </c>
      <c r="D209" s="16">
        <v>43291.394444444442</v>
      </c>
      <c r="E209" s="16">
        <v>43292.333333333336</v>
      </c>
      <c r="G209" s="16">
        <v>43308.119444444441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15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3985025</v>
      </c>
      <c r="B210" s="10" t="s">
        <v>327</v>
      </c>
      <c r="C210" s="10" t="s">
        <v>17</v>
      </c>
      <c r="D210" s="16">
        <v>43291.394444444442</v>
      </c>
      <c r="E210" s="16">
        <v>43292.333333333336</v>
      </c>
      <c r="G210" s="16">
        <v>43308.119444444441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3985025</v>
      </c>
      <c r="B211" s="10" t="s">
        <v>327</v>
      </c>
      <c r="C211" s="10" t="s">
        <v>17</v>
      </c>
      <c r="D211" s="16">
        <v>43291.394444444442</v>
      </c>
      <c r="E211" s="16">
        <v>43292.333333333336</v>
      </c>
      <c r="G211" s="16">
        <v>43308.119444444441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3985025</v>
      </c>
      <c r="B212" s="10" t="s">
        <v>327</v>
      </c>
      <c r="C212" s="10" t="s">
        <v>17</v>
      </c>
      <c r="D212" s="16">
        <v>43291.394444444442</v>
      </c>
      <c r="E212" s="16">
        <v>43292.333333333336</v>
      </c>
      <c r="G212" s="16">
        <v>43308.119444444441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3985025</v>
      </c>
      <c r="B213" s="10" t="s">
        <v>327</v>
      </c>
      <c r="C213" s="10" t="s">
        <v>17</v>
      </c>
      <c r="D213" s="16">
        <v>43291.394444444442</v>
      </c>
      <c r="E213" s="16">
        <v>43292.333333333336</v>
      </c>
      <c r="G213" s="16">
        <v>43308.119444444441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98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3985025</v>
      </c>
      <c r="B214" s="10" t="s">
        <v>327</v>
      </c>
      <c r="C214" s="10" t="s">
        <v>17</v>
      </c>
      <c r="D214" s="16">
        <v>43291.394444444442</v>
      </c>
      <c r="E214" s="16">
        <v>43292.333333333336</v>
      </c>
      <c r="G214" s="16">
        <v>43308.119444444441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3985025</v>
      </c>
      <c r="B215" s="10" t="s">
        <v>327</v>
      </c>
      <c r="C215" s="10" t="s">
        <v>17</v>
      </c>
      <c r="D215" s="16">
        <v>43291.394444444442</v>
      </c>
      <c r="E215" s="16">
        <v>43292.333333333336</v>
      </c>
      <c r="G215" s="16">
        <v>43308.119444444441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76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3985025</v>
      </c>
      <c r="B216" s="10" t="s">
        <v>327</v>
      </c>
      <c r="C216" s="10" t="s">
        <v>17</v>
      </c>
      <c r="D216" s="16">
        <v>43291.394444444442</v>
      </c>
      <c r="E216" s="16">
        <v>43292.333333333336</v>
      </c>
      <c r="G216" s="16">
        <v>43308.119444444441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3985025</v>
      </c>
      <c r="B217" s="10" t="s">
        <v>327</v>
      </c>
      <c r="C217" s="10" t="s">
        <v>17</v>
      </c>
      <c r="D217" s="16">
        <v>43291.394444444442</v>
      </c>
      <c r="E217" s="16">
        <v>43292.333333333336</v>
      </c>
      <c r="G217" s="16">
        <v>43308.119444444441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2500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3985025</v>
      </c>
      <c r="B218" s="10" t="s">
        <v>327</v>
      </c>
      <c r="C218" s="10" t="s">
        <v>17</v>
      </c>
      <c r="D218" s="16">
        <v>43291.394444444442</v>
      </c>
      <c r="E218" s="16">
        <v>43292.333333333336</v>
      </c>
      <c r="G218" s="16">
        <v>43308.119444444441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3985025</v>
      </c>
      <c r="B219" s="10" t="s">
        <v>327</v>
      </c>
      <c r="C219" s="10" t="s">
        <v>17</v>
      </c>
      <c r="D219" s="16">
        <v>43291.394444444442</v>
      </c>
      <c r="E219" s="16">
        <v>43292.333333333336</v>
      </c>
      <c r="G219" s="16">
        <v>43308.119444444441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190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3985025</v>
      </c>
      <c r="B220" s="10" t="s">
        <v>327</v>
      </c>
      <c r="C220" s="10" t="s">
        <v>17</v>
      </c>
      <c r="D220" s="16">
        <v>43291.394444444442</v>
      </c>
      <c r="E220" s="16">
        <v>43292.333333333336</v>
      </c>
      <c r="G220" s="16">
        <v>43308.119444444441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30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3985025</v>
      </c>
      <c r="B221" s="10" t="s">
        <v>327</v>
      </c>
      <c r="C221" s="10" t="s">
        <v>17</v>
      </c>
      <c r="D221" s="16">
        <v>43291.394444444442</v>
      </c>
      <c r="E221" s="16">
        <v>43292.333333333336</v>
      </c>
      <c r="G221" s="16">
        <v>43308.119444444441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3985025</v>
      </c>
      <c r="B222" s="10" t="s">
        <v>327</v>
      </c>
      <c r="C222" s="10" t="s">
        <v>17</v>
      </c>
      <c r="D222" s="16">
        <v>43291.394444444442</v>
      </c>
      <c r="E222" s="16">
        <v>43292.333333333336</v>
      </c>
      <c r="G222" s="16">
        <v>43308.119444444441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3985025</v>
      </c>
      <c r="B223" s="10" t="s">
        <v>327</v>
      </c>
      <c r="C223" s="10" t="s">
        <v>17</v>
      </c>
      <c r="D223" s="16">
        <v>43291.394444444442</v>
      </c>
      <c r="E223" s="16">
        <v>43292.333333333336</v>
      </c>
      <c r="G223" s="16">
        <v>43308.119444444441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3985025</v>
      </c>
      <c r="B224" s="10" t="s">
        <v>327</v>
      </c>
      <c r="C224" s="10" t="s">
        <v>17</v>
      </c>
      <c r="D224" s="16">
        <v>43291.394444444442</v>
      </c>
      <c r="E224" s="16">
        <v>43292.333333333336</v>
      </c>
      <c r="G224" s="16">
        <v>43308.119444444441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410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3985025</v>
      </c>
      <c r="B225" s="10" t="s">
        <v>327</v>
      </c>
      <c r="C225" s="10" t="s">
        <v>17</v>
      </c>
      <c r="D225" s="16">
        <v>43291.394444444442</v>
      </c>
      <c r="E225" s="16">
        <v>43292.333333333336</v>
      </c>
      <c r="G225" s="16">
        <v>43308.119444444441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3985025</v>
      </c>
      <c r="B226" s="10" t="s">
        <v>327</v>
      </c>
      <c r="C226" s="10" t="s">
        <v>17</v>
      </c>
      <c r="D226" s="16">
        <v>43291.394444444442</v>
      </c>
      <c r="E226" s="16">
        <v>43292.333333333336</v>
      </c>
      <c r="G226" s="16">
        <v>43308.119444444441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150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3985025</v>
      </c>
      <c r="B227" s="10" t="s">
        <v>327</v>
      </c>
      <c r="C227" s="10" t="s">
        <v>17</v>
      </c>
      <c r="D227" s="16">
        <v>43291.394444444442</v>
      </c>
      <c r="E227" s="16">
        <v>43292.333333333336</v>
      </c>
      <c r="G227" s="16">
        <v>43308.119444444441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3985025</v>
      </c>
      <c r="B228" s="10" t="s">
        <v>327</v>
      </c>
      <c r="C228" s="10" t="s">
        <v>17</v>
      </c>
      <c r="D228" s="16">
        <v>43291.394444444442</v>
      </c>
      <c r="E228" s="16">
        <v>43292.333333333336</v>
      </c>
      <c r="G228" s="16">
        <v>43308.119444444441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3985025</v>
      </c>
      <c r="B229" s="10" t="s">
        <v>327</v>
      </c>
      <c r="C229" s="10" t="s">
        <v>17</v>
      </c>
      <c r="D229" s="16">
        <v>43291.394444444442</v>
      </c>
      <c r="E229" s="16">
        <v>43292.333333333336</v>
      </c>
      <c r="G229" s="16">
        <v>43308.119444444441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82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3985025</v>
      </c>
      <c r="B230" s="10" t="s">
        <v>327</v>
      </c>
      <c r="C230" s="10" t="s">
        <v>17</v>
      </c>
      <c r="D230" s="16">
        <v>43291.394444444442</v>
      </c>
      <c r="E230" s="16">
        <v>43292.333333333336</v>
      </c>
      <c r="G230" s="16">
        <v>43308.119444444441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27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3985025</v>
      </c>
      <c r="B231" s="10" t="s">
        <v>327</v>
      </c>
      <c r="C231" s="10" t="s">
        <v>17</v>
      </c>
      <c r="D231" s="16">
        <v>43291.394444444442</v>
      </c>
      <c r="E231" s="16">
        <v>43292.333333333336</v>
      </c>
      <c r="G231" s="16">
        <v>43308.119444444441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3985025</v>
      </c>
      <c r="B232" s="10" t="s">
        <v>327</v>
      </c>
      <c r="C232" s="10" t="s">
        <v>17</v>
      </c>
      <c r="D232" s="16">
        <v>43291.394444444442</v>
      </c>
      <c r="E232" s="16">
        <v>43292.333333333336</v>
      </c>
      <c r="G232" s="16">
        <v>43308.119444444441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3985025</v>
      </c>
      <c r="B233" s="10" t="s">
        <v>327</v>
      </c>
      <c r="C233" s="10" t="s">
        <v>17</v>
      </c>
      <c r="D233" s="16">
        <v>43291.394444444442</v>
      </c>
      <c r="E233" s="16">
        <v>43292.333333333336</v>
      </c>
      <c r="G233" s="16">
        <v>43308.119444444441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3985025</v>
      </c>
      <c r="B234" s="10" t="s">
        <v>327</v>
      </c>
      <c r="C234" s="10" t="s">
        <v>17</v>
      </c>
      <c r="D234" s="16">
        <v>43291.394444444442</v>
      </c>
      <c r="E234" s="16">
        <v>43292.333333333336</v>
      </c>
      <c r="G234" s="16">
        <v>43308.119444444441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3985025</v>
      </c>
      <c r="B235" s="10" t="s">
        <v>327</v>
      </c>
      <c r="C235" s="10" t="s">
        <v>17</v>
      </c>
      <c r="D235" s="16">
        <v>43291.394444444442</v>
      </c>
      <c r="E235" s="16">
        <v>43292.333333333336</v>
      </c>
      <c r="G235" s="16">
        <v>43308.119444444441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26</v>
      </c>
      <c r="M235" s="10">
        <v>5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3985025</v>
      </c>
      <c r="B236" s="10" t="s">
        <v>327</v>
      </c>
      <c r="C236" s="10" t="s">
        <v>17</v>
      </c>
      <c r="D236" s="16">
        <v>43291.394444444442</v>
      </c>
      <c r="E236" s="16">
        <v>43292.333333333336</v>
      </c>
      <c r="G236" s="16">
        <v>43308.119444444441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26</v>
      </c>
      <c r="M236" s="10">
        <v>20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3985025</v>
      </c>
      <c r="B237" s="10" t="s">
        <v>327</v>
      </c>
      <c r="C237" s="10" t="s">
        <v>17</v>
      </c>
      <c r="D237" s="16">
        <v>43291.394444444442</v>
      </c>
      <c r="E237" s="16">
        <v>43292.333333333336</v>
      </c>
      <c r="G237" s="16">
        <v>43308.119444444441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520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3985025</v>
      </c>
      <c r="B238" s="10" t="s">
        <v>327</v>
      </c>
      <c r="C238" s="10" t="s">
        <v>17</v>
      </c>
      <c r="D238" s="16">
        <v>43291.394444444442</v>
      </c>
      <c r="E238" s="16">
        <v>43292.333333333336</v>
      </c>
      <c r="G238" s="16">
        <v>43308.119444444441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26</v>
      </c>
      <c r="M238" s="10">
        <v>10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3985025</v>
      </c>
      <c r="B239" s="10" t="s">
        <v>327</v>
      </c>
      <c r="C239" s="10" t="s">
        <v>17</v>
      </c>
      <c r="D239" s="16">
        <v>43291.394444444442</v>
      </c>
      <c r="E239" s="16">
        <v>43292.333333333336</v>
      </c>
      <c r="G239" s="16">
        <v>43308.119444444441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59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3985025</v>
      </c>
      <c r="B240" s="10" t="s">
        <v>327</v>
      </c>
      <c r="C240" s="10" t="s">
        <v>17</v>
      </c>
      <c r="D240" s="16">
        <v>43291.394444444442</v>
      </c>
      <c r="E240" s="16">
        <v>43292.333333333336</v>
      </c>
      <c r="G240" s="16">
        <v>43308.119444444441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65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3985025</v>
      </c>
      <c r="B241" s="10" t="s">
        <v>327</v>
      </c>
      <c r="C241" s="10" t="s">
        <v>17</v>
      </c>
      <c r="D241" s="16">
        <v>43291.394444444442</v>
      </c>
      <c r="E241" s="16">
        <v>43292.333333333336</v>
      </c>
      <c r="G241" s="16">
        <v>43308.119444444441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3985025</v>
      </c>
      <c r="B242" s="10" t="s">
        <v>327</v>
      </c>
      <c r="C242" s="10" t="s">
        <v>17</v>
      </c>
      <c r="D242" s="16">
        <v>43291.394444444442</v>
      </c>
      <c r="E242" s="16">
        <v>43292.333333333336</v>
      </c>
      <c r="G242" s="16">
        <v>43308.119444444441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3985025</v>
      </c>
      <c r="B243" s="10" t="s">
        <v>327</v>
      </c>
      <c r="C243" s="10" t="s">
        <v>17</v>
      </c>
      <c r="D243" s="16">
        <v>43291.394444444442</v>
      </c>
      <c r="E243" s="16">
        <v>43292.333333333336</v>
      </c>
      <c r="G243" s="16">
        <v>43308.119444444441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490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3985025</v>
      </c>
      <c r="B244" s="10" t="s">
        <v>327</v>
      </c>
      <c r="C244" s="10" t="s">
        <v>17</v>
      </c>
      <c r="D244" s="16">
        <v>43291.394444444442</v>
      </c>
      <c r="E244" s="16">
        <v>43292.333333333336</v>
      </c>
      <c r="G244" s="16">
        <v>43308.119444444441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3985025</v>
      </c>
      <c r="B245" s="10" t="s">
        <v>327</v>
      </c>
      <c r="C245" s="10" t="s">
        <v>17</v>
      </c>
      <c r="D245" s="16">
        <v>43291.394444444442</v>
      </c>
      <c r="E245" s="16">
        <v>43292.333333333336</v>
      </c>
      <c r="G245" s="16">
        <v>43308.119444444441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3985025</v>
      </c>
      <c r="B246" s="10" t="s">
        <v>327</v>
      </c>
      <c r="C246" s="10" t="s">
        <v>17</v>
      </c>
      <c r="D246" s="16">
        <v>43291.394444444442</v>
      </c>
      <c r="E246" s="16">
        <v>43292.333333333336</v>
      </c>
      <c r="G246" s="16">
        <v>43308.119444444441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3985025</v>
      </c>
      <c r="B247" s="10" t="s">
        <v>327</v>
      </c>
      <c r="C247" s="10" t="s">
        <v>17</v>
      </c>
      <c r="D247" s="16">
        <v>43291.394444444442</v>
      </c>
      <c r="E247" s="16">
        <v>43292.333333333336</v>
      </c>
      <c r="G247" s="16">
        <v>43308.119444444441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150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3985025</v>
      </c>
      <c r="B248" s="10" t="s">
        <v>327</v>
      </c>
      <c r="C248" s="10" t="s">
        <v>17</v>
      </c>
      <c r="D248" s="16">
        <v>43291.394444444442</v>
      </c>
      <c r="E248" s="16">
        <v>43292.333333333336</v>
      </c>
      <c r="G248" s="16">
        <v>43308.119444444441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1400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3985025</v>
      </c>
      <c r="B249" s="10" t="s">
        <v>327</v>
      </c>
      <c r="C249" s="10" t="s">
        <v>17</v>
      </c>
      <c r="D249" s="16">
        <v>43291.394444444442</v>
      </c>
      <c r="E249" s="16">
        <v>43292.333333333336</v>
      </c>
      <c r="G249" s="16">
        <v>43308.119444444441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290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3985025</v>
      </c>
      <c r="B250" s="10" t="s">
        <v>327</v>
      </c>
      <c r="C250" s="10" t="s">
        <v>17</v>
      </c>
      <c r="D250" s="16">
        <v>43291.394444444442</v>
      </c>
      <c r="E250" s="16">
        <v>43292.333333333336</v>
      </c>
      <c r="G250" s="16">
        <v>43308.119444444441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1400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3985025</v>
      </c>
      <c r="B251" s="10" t="s">
        <v>327</v>
      </c>
      <c r="C251" s="10" t="s">
        <v>17</v>
      </c>
      <c r="D251" s="16">
        <v>43291.394444444442</v>
      </c>
      <c r="E251" s="16">
        <v>43292.333333333336</v>
      </c>
      <c r="G251" s="16">
        <v>43308.119444444441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3985025</v>
      </c>
      <c r="B252" s="10" t="s">
        <v>327</v>
      </c>
      <c r="C252" s="10" t="s">
        <v>17</v>
      </c>
      <c r="D252" s="16">
        <v>43291.394444444442</v>
      </c>
      <c r="E252" s="16">
        <v>43292.333333333336</v>
      </c>
      <c r="G252" s="16">
        <v>43308.119444444441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3985025</v>
      </c>
      <c r="B253" s="10" t="s">
        <v>327</v>
      </c>
      <c r="C253" s="10" t="s">
        <v>17</v>
      </c>
      <c r="D253" s="16">
        <v>43291.394444444442</v>
      </c>
      <c r="E253" s="16">
        <v>43292.333333333336</v>
      </c>
      <c r="G253" s="16">
        <v>43308.119444444441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3985025</v>
      </c>
      <c r="B254" s="10" t="s">
        <v>327</v>
      </c>
      <c r="C254" s="10" t="s">
        <v>17</v>
      </c>
      <c r="D254" s="16">
        <v>43291.394444444442</v>
      </c>
      <c r="E254" s="16">
        <v>43292.333333333336</v>
      </c>
      <c r="G254" s="16">
        <v>43308.119444444441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26</v>
      </c>
      <c r="M254" s="10">
        <v>5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3985025</v>
      </c>
      <c r="B255" s="10" t="s">
        <v>327</v>
      </c>
      <c r="C255" s="10" t="s">
        <v>17</v>
      </c>
      <c r="D255" s="16">
        <v>43291.394444444442</v>
      </c>
      <c r="E255" s="16">
        <v>43292.333333333336</v>
      </c>
      <c r="G255" s="16">
        <v>43308.119444444441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22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3985025</v>
      </c>
      <c r="B256" s="10" t="s">
        <v>327</v>
      </c>
      <c r="C256" s="10" t="s">
        <v>17</v>
      </c>
      <c r="D256" s="16">
        <v>43291.394444444442</v>
      </c>
      <c r="E256" s="16">
        <v>43292.333333333336</v>
      </c>
      <c r="G256" s="16">
        <v>43308.119444444441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620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3985025</v>
      </c>
      <c r="B257" s="10" t="s">
        <v>327</v>
      </c>
      <c r="C257" s="10" t="s">
        <v>17</v>
      </c>
      <c r="D257" s="16">
        <v>43291.394444444442</v>
      </c>
      <c r="E257" s="16">
        <v>43292.333333333336</v>
      </c>
      <c r="G257" s="16">
        <v>43308.119444444441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3985025</v>
      </c>
      <c r="B258" s="10" t="s">
        <v>327</v>
      </c>
      <c r="C258" s="10" t="s">
        <v>17</v>
      </c>
      <c r="D258" s="16">
        <v>43291.394444444442</v>
      </c>
      <c r="E258" s="16">
        <v>43292.333333333336</v>
      </c>
      <c r="G258" s="16">
        <v>43308.119444444441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3985025</v>
      </c>
      <c r="B259" s="10" t="s">
        <v>327</v>
      </c>
      <c r="C259" s="10" t="s">
        <v>17</v>
      </c>
      <c r="D259" s="16">
        <v>43291.394444444442</v>
      </c>
      <c r="E259" s="16">
        <v>43292.333333333336</v>
      </c>
      <c r="G259" s="16">
        <v>43308.119444444441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1800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3985025</v>
      </c>
      <c r="B260" s="10" t="s">
        <v>327</v>
      </c>
      <c r="C260" s="10" t="s">
        <v>17</v>
      </c>
      <c r="D260" s="16">
        <v>43291.394444444442</v>
      </c>
      <c r="E260" s="16">
        <v>43292.333333333336</v>
      </c>
      <c r="G260" s="16">
        <v>43308.119444444441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3985025</v>
      </c>
      <c r="B261" s="10" t="s">
        <v>327</v>
      </c>
      <c r="C261" s="10" t="s">
        <v>17</v>
      </c>
      <c r="D261" s="16">
        <v>43291.394444444442</v>
      </c>
      <c r="E261" s="16">
        <v>43292.333333333336</v>
      </c>
      <c r="G261" s="16">
        <v>43308.119444444441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130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3985025</v>
      </c>
      <c r="B262" s="10" t="s">
        <v>327</v>
      </c>
      <c r="C262" s="10" t="s">
        <v>17</v>
      </c>
      <c r="D262" s="16">
        <v>43291.394444444442</v>
      </c>
      <c r="E262" s="16">
        <v>43292.333333333336</v>
      </c>
      <c r="G262" s="16">
        <v>43308.119444444441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3985025</v>
      </c>
      <c r="B263" s="10" t="s">
        <v>327</v>
      </c>
      <c r="C263" s="10" t="s">
        <v>17</v>
      </c>
      <c r="D263" s="16">
        <v>43291.394444444442</v>
      </c>
      <c r="E263" s="16">
        <v>43292.333333333336</v>
      </c>
      <c r="G263" s="16">
        <v>43308.119444444441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3985025</v>
      </c>
      <c r="B264" s="10" t="s">
        <v>327</v>
      </c>
      <c r="C264" s="10" t="s">
        <v>17</v>
      </c>
      <c r="D264" s="16">
        <v>43291.394444444442</v>
      </c>
      <c r="E264" s="16">
        <v>43292.333333333336</v>
      </c>
      <c r="G264" s="16">
        <v>43308.119444444441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3985025</v>
      </c>
      <c r="B265" s="10" t="s">
        <v>327</v>
      </c>
      <c r="C265" s="10" t="s">
        <v>17</v>
      </c>
      <c r="D265" s="16">
        <v>43291.394444444442</v>
      </c>
      <c r="E265" s="16">
        <v>43292.333333333336</v>
      </c>
      <c r="G265" s="16">
        <v>43308.119444444441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170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3985025</v>
      </c>
      <c r="B266" s="10" t="s">
        <v>327</v>
      </c>
      <c r="C266" s="10" t="s">
        <v>17</v>
      </c>
      <c r="D266" s="16">
        <v>43291.394444444442</v>
      </c>
      <c r="E266" s="16">
        <v>43292.333333333336</v>
      </c>
      <c r="G266" s="16">
        <v>43308.119444444441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22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3985025</v>
      </c>
      <c r="B267" s="10" t="s">
        <v>327</v>
      </c>
      <c r="C267" s="10" t="s">
        <v>17</v>
      </c>
      <c r="D267" s="16">
        <v>43291.394444444442</v>
      </c>
      <c r="E267" s="16">
        <v>43292.333333333336</v>
      </c>
      <c r="G267" s="16">
        <v>43308.119444444441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12000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3985025</v>
      </c>
      <c r="B268" s="10" t="s">
        <v>327</v>
      </c>
      <c r="C268" s="10" t="s">
        <v>17</v>
      </c>
      <c r="D268" s="16">
        <v>43291.394444444442</v>
      </c>
      <c r="E268" s="16">
        <v>43292.333333333336</v>
      </c>
      <c r="G268" s="16">
        <v>43308.119444444441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3985025</v>
      </c>
      <c r="B269" s="10" t="s">
        <v>327</v>
      </c>
      <c r="C269" s="10" t="s">
        <v>17</v>
      </c>
      <c r="D269" s="16">
        <v>43291.394444444442</v>
      </c>
      <c r="E269" s="16">
        <v>43292.333333333336</v>
      </c>
      <c r="G269" s="16">
        <v>43308.119444444441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3985025</v>
      </c>
      <c r="B270" s="10" t="s">
        <v>327</v>
      </c>
      <c r="C270" s="10" t="s">
        <v>17</v>
      </c>
      <c r="D270" s="16">
        <v>43291.394444444442</v>
      </c>
      <c r="E270" s="16">
        <v>43292.333333333336</v>
      </c>
      <c r="G270" s="16">
        <v>43308.119444444441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3985025</v>
      </c>
      <c r="B271" s="10" t="s">
        <v>327</v>
      </c>
      <c r="C271" s="10" t="s">
        <v>17</v>
      </c>
      <c r="D271" s="16">
        <v>43291.394444444442</v>
      </c>
      <c r="E271" s="16">
        <v>43292.333333333336</v>
      </c>
      <c r="G271" s="16">
        <v>43308.119444444441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3985025</v>
      </c>
      <c r="B272" s="10" t="s">
        <v>327</v>
      </c>
      <c r="C272" s="10" t="s">
        <v>17</v>
      </c>
      <c r="D272" s="16">
        <v>43291.394444444442</v>
      </c>
      <c r="E272" s="16">
        <v>43292.333333333336</v>
      </c>
      <c r="G272" s="16">
        <v>43308.119444444441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110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3985025</v>
      </c>
      <c r="B273" s="10" t="s">
        <v>327</v>
      </c>
      <c r="C273" s="10" t="s">
        <v>17</v>
      </c>
      <c r="D273" s="16">
        <v>43291.394444444442</v>
      </c>
      <c r="E273" s="16">
        <v>43292.333333333336</v>
      </c>
      <c r="G273" s="16">
        <v>43308.119444444441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3985025</v>
      </c>
      <c r="B274" s="10" t="s">
        <v>327</v>
      </c>
      <c r="C274" s="10" t="s">
        <v>17</v>
      </c>
      <c r="D274" s="16">
        <v>43291.394444444442</v>
      </c>
      <c r="E274" s="16">
        <v>43292.333333333336</v>
      </c>
      <c r="G274" s="16">
        <v>43308.119444444441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3985025</v>
      </c>
      <c r="B275" s="10" t="s">
        <v>327</v>
      </c>
      <c r="C275" s="10" t="s">
        <v>17</v>
      </c>
      <c r="D275" s="16">
        <v>43291.394444444442</v>
      </c>
      <c r="E275" s="16">
        <v>43292.333333333336</v>
      </c>
      <c r="G275" s="16">
        <v>43308.119444444441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11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3985025</v>
      </c>
      <c r="B276" s="10" t="s">
        <v>327</v>
      </c>
      <c r="C276" s="10" t="s">
        <v>17</v>
      </c>
      <c r="D276" s="16">
        <v>43291.394444444442</v>
      </c>
      <c r="E276" s="16">
        <v>43292.333333333336</v>
      </c>
      <c r="G276" s="16">
        <v>43308.119444444441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10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3985025</v>
      </c>
      <c r="B277" s="10" t="s">
        <v>327</v>
      </c>
      <c r="C277" s="10" t="s">
        <v>17</v>
      </c>
      <c r="D277" s="16">
        <v>43291.394444444442</v>
      </c>
      <c r="E277" s="16">
        <v>43292.333333333336</v>
      </c>
      <c r="G277" s="16">
        <v>43308.119444444441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3985025</v>
      </c>
      <c r="B278" s="10" t="s">
        <v>327</v>
      </c>
      <c r="C278" s="10" t="s">
        <v>17</v>
      </c>
      <c r="D278" s="16">
        <v>43291.394444444442</v>
      </c>
      <c r="E278" s="16">
        <v>43292.333333333336</v>
      </c>
      <c r="G278" s="16">
        <v>43308.119444444441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3985025</v>
      </c>
      <c r="B279" s="10" t="s">
        <v>327</v>
      </c>
      <c r="C279" s="10" t="s">
        <v>17</v>
      </c>
      <c r="D279" s="16">
        <v>43291.394444444442</v>
      </c>
      <c r="E279" s="16">
        <v>43292.333333333336</v>
      </c>
      <c r="G279" s="16">
        <v>43308.119444444441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56000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3985025</v>
      </c>
      <c r="B280" s="10" t="s">
        <v>327</v>
      </c>
      <c r="C280" s="10" t="s">
        <v>17</v>
      </c>
      <c r="D280" s="16">
        <v>43291.394444444442</v>
      </c>
      <c r="E280" s="16">
        <v>43292.333333333336</v>
      </c>
      <c r="G280" s="16">
        <v>43308.119444444441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3985025</v>
      </c>
      <c r="B281" s="10" t="s">
        <v>327</v>
      </c>
      <c r="C281" s="10" t="s">
        <v>17</v>
      </c>
      <c r="D281" s="16">
        <v>43291.394444444442</v>
      </c>
      <c r="E281" s="16">
        <v>43292.333333333336</v>
      </c>
      <c r="G281" s="16">
        <v>43308.119444444441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3985025</v>
      </c>
      <c r="B282" s="10" t="s">
        <v>327</v>
      </c>
      <c r="C282" s="10" t="s">
        <v>17</v>
      </c>
      <c r="D282" s="16">
        <v>43291.394444444442</v>
      </c>
      <c r="E282" s="16">
        <v>43292.333333333336</v>
      </c>
      <c r="G282" s="16">
        <v>43308.119444444441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3985025</v>
      </c>
      <c r="B283" s="10" t="s">
        <v>327</v>
      </c>
      <c r="C283" s="10" t="s">
        <v>17</v>
      </c>
      <c r="D283" s="16">
        <v>43291.394444444442</v>
      </c>
      <c r="E283" s="16">
        <v>43292.333333333336</v>
      </c>
      <c r="G283" s="16">
        <v>43308.119444444441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3985025</v>
      </c>
      <c r="B284" s="10" t="s">
        <v>327</v>
      </c>
      <c r="C284" s="10" t="s">
        <v>17</v>
      </c>
      <c r="D284" s="16">
        <v>43291.394444444442</v>
      </c>
      <c r="E284" s="16">
        <v>43292.333333333336</v>
      </c>
      <c r="G284" s="16">
        <v>43308.119444444441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3985025</v>
      </c>
      <c r="B285" s="10" t="s">
        <v>327</v>
      </c>
      <c r="C285" s="10" t="s">
        <v>17</v>
      </c>
      <c r="D285" s="16">
        <v>43291.394444444442</v>
      </c>
      <c r="E285" s="16">
        <v>43292.333333333336</v>
      </c>
      <c r="G285" s="16">
        <v>43308.119444444441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3985025</v>
      </c>
      <c r="B286" s="10" t="s">
        <v>327</v>
      </c>
      <c r="C286" s="10" t="s">
        <v>17</v>
      </c>
      <c r="D286" s="16">
        <v>43291.394444444442</v>
      </c>
      <c r="E286" s="16">
        <v>43292.333333333336</v>
      </c>
      <c r="G286" s="16">
        <v>43308.119444444441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1800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3985025</v>
      </c>
      <c r="B287" s="10" t="s">
        <v>327</v>
      </c>
      <c r="C287" s="10" t="s">
        <v>17</v>
      </c>
      <c r="D287" s="16">
        <v>43291.394444444442</v>
      </c>
      <c r="E287" s="16">
        <v>43292.333333333336</v>
      </c>
      <c r="G287" s="16">
        <v>43308.119444444441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3985025</v>
      </c>
      <c r="B288" s="10" t="s">
        <v>327</v>
      </c>
      <c r="C288" s="10" t="s">
        <v>17</v>
      </c>
      <c r="D288" s="16">
        <v>43291.394444444442</v>
      </c>
      <c r="E288" s="16">
        <v>43292.333333333336</v>
      </c>
      <c r="G288" s="16">
        <v>43308.119444444441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3985025</v>
      </c>
      <c r="B289" s="10" t="s">
        <v>327</v>
      </c>
      <c r="C289" s="10" t="s">
        <v>17</v>
      </c>
      <c r="D289" s="16">
        <v>43291.394444444442</v>
      </c>
      <c r="E289" s="16">
        <v>43292.333333333336</v>
      </c>
      <c r="G289" s="16">
        <v>43308.119444444441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3985025</v>
      </c>
      <c r="B290" s="10" t="s">
        <v>327</v>
      </c>
      <c r="C290" s="10" t="s">
        <v>17</v>
      </c>
      <c r="D290" s="16">
        <v>43291.394444444442</v>
      </c>
      <c r="E290" s="16">
        <v>43292.333333333336</v>
      </c>
      <c r="G290" s="16">
        <v>43308.119444444441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480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3985025</v>
      </c>
      <c r="B291" s="10" t="s">
        <v>327</v>
      </c>
      <c r="C291" s="10" t="s">
        <v>17</v>
      </c>
      <c r="D291" s="16">
        <v>43291.394444444442</v>
      </c>
      <c r="E291" s="16">
        <v>43292.333333333336</v>
      </c>
      <c r="G291" s="16">
        <v>43308.119444444441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1400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3985025</v>
      </c>
      <c r="B292" s="10" t="s">
        <v>327</v>
      </c>
      <c r="C292" s="10" t="s">
        <v>17</v>
      </c>
      <c r="D292" s="16">
        <v>43291.394444444442</v>
      </c>
      <c r="E292" s="16">
        <v>43292.333333333336</v>
      </c>
      <c r="G292" s="16">
        <v>43308.119444444441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3985025</v>
      </c>
      <c r="B293" s="10" t="s">
        <v>327</v>
      </c>
      <c r="C293" s="10" t="s">
        <v>17</v>
      </c>
      <c r="D293" s="16">
        <v>43291.394444444442</v>
      </c>
      <c r="E293" s="16">
        <v>43292.333333333336</v>
      </c>
      <c r="G293" s="16">
        <v>43308.119444444441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3985025</v>
      </c>
      <c r="B294" s="10" t="s">
        <v>327</v>
      </c>
      <c r="C294" s="10" t="s">
        <v>17</v>
      </c>
      <c r="D294" s="16">
        <v>43291.394444444442</v>
      </c>
      <c r="E294" s="16">
        <v>43292.333333333336</v>
      </c>
      <c r="G294" s="16">
        <v>43308.119444444441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480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3985025</v>
      </c>
      <c r="B295" s="10" t="s">
        <v>327</v>
      </c>
      <c r="C295" s="10" t="s">
        <v>17</v>
      </c>
      <c r="D295" s="16">
        <v>43291.394444444442</v>
      </c>
      <c r="E295" s="16">
        <v>43292.333333333336</v>
      </c>
      <c r="G295" s="16">
        <v>43308.119444444441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620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3985025</v>
      </c>
      <c r="B296" s="10" t="s">
        <v>327</v>
      </c>
      <c r="C296" s="10" t="s">
        <v>17</v>
      </c>
      <c r="D296" s="16">
        <v>43291.394444444442</v>
      </c>
      <c r="E296" s="16">
        <v>43292.333333333336</v>
      </c>
      <c r="G296" s="16">
        <v>43308.119444444441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140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3985025</v>
      </c>
      <c r="B297" s="10" t="s">
        <v>327</v>
      </c>
      <c r="C297" s="10" t="s">
        <v>17</v>
      </c>
      <c r="D297" s="16">
        <v>43291.394444444442</v>
      </c>
      <c r="E297" s="16">
        <v>43292.333333333336</v>
      </c>
      <c r="G297" s="16">
        <v>43308.119444444441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750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3985025</v>
      </c>
      <c r="B298" s="10" t="s">
        <v>327</v>
      </c>
      <c r="C298" s="10" t="s">
        <v>17</v>
      </c>
      <c r="D298" s="16">
        <v>43291.394444444442</v>
      </c>
      <c r="E298" s="16">
        <v>43292.333333333336</v>
      </c>
      <c r="G298" s="16">
        <v>43308.119444444441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7.5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3985055</v>
      </c>
      <c r="B299" s="10" t="s">
        <v>328</v>
      </c>
      <c r="C299" s="10" t="s">
        <v>224</v>
      </c>
      <c r="D299" s="16">
        <v>43291.387499999997</v>
      </c>
      <c r="E299" s="16">
        <v>43292.333333333336</v>
      </c>
      <c r="G299" s="16">
        <v>43308.166666666664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3985055</v>
      </c>
      <c r="B300" s="10" t="s">
        <v>328</v>
      </c>
      <c r="C300" s="10" t="s">
        <v>224</v>
      </c>
      <c r="D300" s="16">
        <v>43291.387499999997</v>
      </c>
      <c r="E300" s="16">
        <v>43292.333333333336</v>
      </c>
      <c r="G300" s="16">
        <v>43308.166666666664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22</v>
      </c>
      <c r="M300" s="10">
        <v>8.5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3985055</v>
      </c>
      <c r="B301" s="10" t="s">
        <v>328</v>
      </c>
      <c r="C301" s="10" t="s">
        <v>224</v>
      </c>
      <c r="D301" s="16">
        <v>43291.387499999997</v>
      </c>
      <c r="E301" s="16">
        <v>43292.333333333336</v>
      </c>
      <c r="G301" s="16">
        <v>43308.166666666664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3985055</v>
      </c>
      <c r="B302" s="10" t="s">
        <v>328</v>
      </c>
      <c r="C302" s="10" t="s">
        <v>224</v>
      </c>
      <c r="D302" s="16">
        <v>43291.387499999997</v>
      </c>
      <c r="E302" s="16">
        <v>43292.333333333336</v>
      </c>
      <c r="G302" s="16">
        <v>43308.166666666664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3985055</v>
      </c>
      <c r="B303" s="10" t="s">
        <v>328</v>
      </c>
      <c r="C303" s="10" t="s">
        <v>224</v>
      </c>
      <c r="D303" s="16">
        <v>43291.387499999997</v>
      </c>
      <c r="E303" s="16">
        <v>43292.333333333336</v>
      </c>
      <c r="G303" s="16">
        <v>43308.166666666664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3985055</v>
      </c>
      <c r="B304" s="10" t="s">
        <v>328</v>
      </c>
      <c r="C304" s="10" t="s">
        <v>224</v>
      </c>
      <c r="D304" s="16">
        <v>43291.387499999997</v>
      </c>
      <c r="E304" s="16">
        <v>43292.333333333336</v>
      </c>
      <c r="G304" s="16">
        <v>43308.166666666664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3985055</v>
      </c>
      <c r="B305" s="10" t="s">
        <v>328</v>
      </c>
      <c r="C305" s="10" t="s">
        <v>224</v>
      </c>
      <c r="D305" s="16">
        <v>43291.387499999997</v>
      </c>
      <c r="E305" s="16">
        <v>43292.333333333336</v>
      </c>
      <c r="G305" s="16">
        <v>43308.166666666664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3985055</v>
      </c>
      <c r="B306" s="10" t="s">
        <v>328</v>
      </c>
      <c r="C306" s="10" t="s">
        <v>224</v>
      </c>
      <c r="D306" s="16">
        <v>43291.387499999997</v>
      </c>
      <c r="E306" s="16">
        <v>43292.333333333336</v>
      </c>
      <c r="G306" s="16">
        <v>43308.166666666664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3985055</v>
      </c>
      <c r="B307" s="10" t="s">
        <v>328</v>
      </c>
      <c r="C307" s="10" t="s">
        <v>224</v>
      </c>
      <c r="D307" s="16">
        <v>43291.387499999997</v>
      </c>
      <c r="E307" s="16">
        <v>43292.333333333336</v>
      </c>
      <c r="G307" s="16">
        <v>43308.166666666664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3985055</v>
      </c>
      <c r="B308" s="10" t="s">
        <v>328</v>
      </c>
      <c r="C308" s="10" t="s">
        <v>224</v>
      </c>
      <c r="D308" s="16">
        <v>43291.387499999997</v>
      </c>
      <c r="E308" s="16">
        <v>43292.333333333336</v>
      </c>
      <c r="G308" s="16">
        <v>43308.166666666664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3985055</v>
      </c>
      <c r="B309" s="10" t="s">
        <v>328</v>
      </c>
      <c r="C309" s="10" t="s">
        <v>224</v>
      </c>
      <c r="D309" s="16">
        <v>43291.387499999997</v>
      </c>
      <c r="E309" s="16">
        <v>43292.333333333336</v>
      </c>
      <c r="G309" s="16">
        <v>43308.166666666664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3985055</v>
      </c>
      <c r="B310" s="10" t="s">
        <v>328</v>
      </c>
      <c r="C310" s="10" t="s">
        <v>224</v>
      </c>
      <c r="D310" s="16">
        <v>43291.387499999997</v>
      </c>
      <c r="E310" s="16">
        <v>43292.333333333336</v>
      </c>
      <c r="G310" s="16">
        <v>43308.166666666664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3985055</v>
      </c>
      <c r="B311" s="10" t="s">
        <v>328</v>
      </c>
      <c r="C311" s="10" t="s">
        <v>224</v>
      </c>
      <c r="D311" s="16">
        <v>43291.387499999997</v>
      </c>
      <c r="E311" s="16">
        <v>43292.333333333336</v>
      </c>
      <c r="G311" s="16">
        <v>43308.166666666664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3985055</v>
      </c>
      <c r="B312" s="10" t="s">
        <v>328</v>
      </c>
      <c r="C312" s="10" t="s">
        <v>224</v>
      </c>
      <c r="D312" s="16">
        <v>43291.387499999997</v>
      </c>
      <c r="E312" s="16">
        <v>43292.333333333336</v>
      </c>
      <c r="G312" s="16">
        <v>43308.166666666664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3985055</v>
      </c>
      <c r="B313" s="10" t="s">
        <v>328</v>
      </c>
      <c r="C313" s="10" t="s">
        <v>224</v>
      </c>
      <c r="D313" s="16">
        <v>43291.387499999997</v>
      </c>
      <c r="E313" s="16">
        <v>43292.333333333336</v>
      </c>
      <c r="G313" s="16">
        <v>43308.166666666664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3985055</v>
      </c>
      <c r="B314" s="10" t="s">
        <v>328</v>
      </c>
      <c r="C314" s="10" t="s">
        <v>224</v>
      </c>
      <c r="D314" s="16">
        <v>43291.387499999997</v>
      </c>
      <c r="E314" s="16">
        <v>43292.333333333336</v>
      </c>
      <c r="G314" s="16">
        <v>43308.166666666664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3985055</v>
      </c>
      <c r="B315" s="10" t="s">
        <v>328</v>
      </c>
      <c r="C315" s="10" t="s">
        <v>224</v>
      </c>
      <c r="D315" s="16">
        <v>43291.387499999997</v>
      </c>
      <c r="E315" s="16">
        <v>43292.333333333336</v>
      </c>
      <c r="G315" s="16">
        <v>43308.166666666664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3985055</v>
      </c>
      <c r="B316" s="10" t="s">
        <v>328</v>
      </c>
      <c r="C316" s="10" t="s">
        <v>224</v>
      </c>
      <c r="D316" s="16">
        <v>43291.387499999997</v>
      </c>
      <c r="E316" s="16">
        <v>43292.333333333336</v>
      </c>
      <c r="G316" s="16">
        <v>43308.166666666664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3985055</v>
      </c>
      <c r="B317" s="10" t="s">
        <v>328</v>
      </c>
      <c r="C317" s="10" t="s">
        <v>224</v>
      </c>
      <c r="D317" s="16">
        <v>43291.387499999997</v>
      </c>
      <c r="E317" s="16">
        <v>43292.333333333336</v>
      </c>
      <c r="G317" s="16">
        <v>43308.166666666664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3985055</v>
      </c>
      <c r="B318" s="10" t="s">
        <v>328</v>
      </c>
      <c r="C318" s="10" t="s">
        <v>224</v>
      </c>
      <c r="D318" s="16">
        <v>43291.387499999997</v>
      </c>
      <c r="E318" s="16">
        <v>43292.333333333336</v>
      </c>
      <c r="G318" s="16">
        <v>43308.166666666664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3985055</v>
      </c>
      <c r="B319" s="10" t="s">
        <v>328</v>
      </c>
      <c r="C319" s="10" t="s">
        <v>224</v>
      </c>
      <c r="D319" s="16">
        <v>43291.387499999997</v>
      </c>
      <c r="E319" s="16">
        <v>43292.333333333336</v>
      </c>
      <c r="G319" s="16">
        <v>43308.166666666664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3985055</v>
      </c>
      <c r="B320" s="10" t="s">
        <v>328</v>
      </c>
      <c r="C320" s="10" t="s">
        <v>224</v>
      </c>
      <c r="D320" s="16">
        <v>43291.387499999997</v>
      </c>
      <c r="E320" s="16">
        <v>43292.333333333336</v>
      </c>
      <c r="G320" s="16">
        <v>43308.166666666664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3985055</v>
      </c>
      <c r="B321" s="10" t="s">
        <v>328</v>
      </c>
      <c r="C321" s="10" t="s">
        <v>224</v>
      </c>
      <c r="D321" s="16">
        <v>43291.387499999997</v>
      </c>
      <c r="E321" s="16">
        <v>43292.333333333336</v>
      </c>
      <c r="G321" s="16">
        <v>43308.166666666664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3985055</v>
      </c>
      <c r="B322" s="10" t="s">
        <v>328</v>
      </c>
      <c r="C322" s="10" t="s">
        <v>224</v>
      </c>
      <c r="D322" s="16">
        <v>43291.387499999997</v>
      </c>
      <c r="E322" s="16">
        <v>43292.333333333336</v>
      </c>
      <c r="G322" s="16">
        <v>43308.166666666664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3985055</v>
      </c>
      <c r="B323" s="10" t="s">
        <v>328</v>
      </c>
      <c r="C323" s="10" t="s">
        <v>224</v>
      </c>
      <c r="D323" s="16">
        <v>43291.387499999997</v>
      </c>
      <c r="E323" s="16">
        <v>43292.333333333336</v>
      </c>
      <c r="G323" s="16">
        <v>43308.166666666664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3985055</v>
      </c>
      <c r="B324" s="10" t="s">
        <v>328</v>
      </c>
      <c r="C324" s="10" t="s">
        <v>224</v>
      </c>
      <c r="D324" s="16">
        <v>43291.387499999997</v>
      </c>
      <c r="E324" s="16">
        <v>43292.333333333336</v>
      </c>
      <c r="G324" s="16">
        <v>43308.166666666664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3985055</v>
      </c>
      <c r="B325" s="10" t="s">
        <v>328</v>
      </c>
      <c r="C325" s="10" t="s">
        <v>224</v>
      </c>
      <c r="D325" s="16">
        <v>43291.387499999997</v>
      </c>
      <c r="E325" s="16">
        <v>43292.333333333336</v>
      </c>
      <c r="G325" s="16">
        <v>43308.166666666664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3985055</v>
      </c>
      <c r="B326" s="10" t="s">
        <v>328</v>
      </c>
      <c r="C326" s="10" t="s">
        <v>224</v>
      </c>
      <c r="D326" s="16">
        <v>43291.387499999997</v>
      </c>
      <c r="E326" s="16">
        <v>43292.333333333336</v>
      </c>
      <c r="G326" s="16">
        <v>43308.166666666664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3985055</v>
      </c>
      <c r="B327" s="10" t="s">
        <v>328</v>
      </c>
      <c r="C327" s="10" t="s">
        <v>224</v>
      </c>
      <c r="D327" s="16">
        <v>43291.387499999997</v>
      </c>
      <c r="E327" s="16">
        <v>43292.333333333336</v>
      </c>
      <c r="G327" s="16">
        <v>43308.166666666664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3985055</v>
      </c>
      <c r="B328" s="10" t="s">
        <v>328</v>
      </c>
      <c r="C328" s="10" t="s">
        <v>224</v>
      </c>
      <c r="D328" s="16">
        <v>43291.387499999997</v>
      </c>
      <c r="E328" s="16">
        <v>43292.333333333336</v>
      </c>
      <c r="G328" s="16">
        <v>43308.166666666664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3985055</v>
      </c>
      <c r="B329" s="10" t="s">
        <v>328</v>
      </c>
      <c r="C329" s="10" t="s">
        <v>224</v>
      </c>
      <c r="D329" s="16">
        <v>43291.387499999997</v>
      </c>
      <c r="E329" s="16">
        <v>43292.333333333336</v>
      </c>
      <c r="G329" s="16">
        <v>43308.166666666664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3985055</v>
      </c>
      <c r="B330" s="10" t="s">
        <v>328</v>
      </c>
      <c r="C330" s="10" t="s">
        <v>224</v>
      </c>
      <c r="D330" s="16">
        <v>43291.387499999997</v>
      </c>
      <c r="E330" s="16">
        <v>43292.333333333336</v>
      </c>
      <c r="G330" s="16">
        <v>43308.166666666664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3985055</v>
      </c>
      <c r="B331" s="10" t="s">
        <v>328</v>
      </c>
      <c r="C331" s="10" t="s">
        <v>224</v>
      </c>
      <c r="D331" s="16">
        <v>43291.387499999997</v>
      </c>
      <c r="E331" s="16">
        <v>43292.333333333336</v>
      </c>
      <c r="G331" s="16">
        <v>43308.166666666664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3985055</v>
      </c>
      <c r="B332" s="10" t="s">
        <v>328</v>
      </c>
      <c r="C332" s="10" t="s">
        <v>224</v>
      </c>
      <c r="D332" s="16">
        <v>43291.387499999997</v>
      </c>
      <c r="E332" s="16">
        <v>43292.333333333336</v>
      </c>
      <c r="G332" s="16">
        <v>43308.166666666664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3985055</v>
      </c>
      <c r="B333" s="10" t="s">
        <v>328</v>
      </c>
      <c r="C333" s="10" t="s">
        <v>224</v>
      </c>
      <c r="D333" s="16">
        <v>43291.387499999997</v>
      </c>
      <c r="E333" s="16">
        <v>43292.333333333336</v>
      </c>
      <c r="G333" s="16">
        <v>43308.166666666664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3985055</v>
      </c>
      <c r="B334" s="10" t="s">
        <v>328</v>
      </c>
      <c r="C334" s="10" t="s">
        <v>224</v>
      </c>
      <c r="D334" s="16">
        <v>43291.387499999997</v>
      </c>
      <c r="E334" s="16">
        <v>43292.333333333336</v>
      </c>
      <c r="G334" s="16">
        <v>43308.166666666664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3985055</v>
      </c>
      <c r="B335" s="10" t="s">
        <v>328</v>
      </c>
      <c r="C335" s="10" t="s">
        <v>224</v>
      </c>
      <c r="D335" s="16">
        <v>43291.387499999997</v>
      </c>
      <c r="E335" s="16">
        <v>43292.333333333336</v>
      </c>
      <c r="G335" s="16">
        <v>43308.166666666664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3985055</v>
      </c>
      <c r="B336" s="10" t="s">
        <v>328</v>
      </c>
      <c r="C336" s="10" t="s">
        <v>224</v>
      </c>
      <c r="D336" s="16">
        <v>43291.387499999997</v>
      </c>
      <c r="E336" s="16">
        <v>43292.333333333336</v>
      </c>
      <c r="G336" s="16">
        <v>43308.166666666664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3985055</v>
      </c>
      <c r="B337" s="10" t="s">
        <v>328</v>
      </c>
      <c r="C337" s="10" t="s">
        <v>224</v>
      </c>
      <c r="D337" s="16">
        <v>43291.387499999997</v>
      </c>
      <c r="E337" s="16">
        <v>43292.333333333336</v>
      </c>
      <c r="G337" s="16">
        <v>43308.166666666664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3985055</v>
      </c>
      <c r="B338" s="10" t="s">
        <v>328</v>
      </c>
      <c r="C338" s="10" t="s">
        <v>224</v>
      </c>
      <c r="D338" s="16">
        <v>43291.387499999997</v>
      </c>
      <c r="E338" s="16">
        <v>43292.333333333336</v>
      </c>
      <c r="G338" s="16">
        <v>43308.166666666664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3985055</v>
      </c>
      <c r="B339" s="10" t="s">
        <v>328</v>
      </c>
      <c r="C339" s="10" t="s">
        <v>224</v>
      </c>
      <c r="D339" s="16">
        <v>43291.387499999997</v>
      </c>
      <c r="E339" s="16">
        <v>43292.333333333336</v>
      </c>
      <c r="G339" s="16">
        <v>43308.166666666664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3985055</v>
      </c>
      <c r="B340" s="10" t="s">
        <v>328</v>
      </c>
      <c r="C340" s="10" t="s">
        <v>224</v>
      </c>
      <c r="D340" s="16">
        <v>43291.387499999997</v>
      </c>
      <c r="E340" s="16">
        <v>43292.333333333336</v>
      </c>
      <c r="G340" s="16">
        <v>43308.166666666664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3985055</v>
      </c>
      <c r="B341" s="10" t="s">
        <v>328</v>
      </c>
      <c r="C341" s="10" t="s">
        <v>224</v>
      </c>
      <c r="D341" s="16">
        <v>43291.387499999997</v>
      </c>
      <c r="E341" s="16">
        <v>43292.333333333336</v>
      </c>
      <c r="G341" s="16">
        <v>43308.166666666664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3985055</v>
      </c>
      <c r="B342" s="10" t="s">
        <v>328</v>
      </c>
      <c r="C342" s="10" t="s">
        <v>224</v>
      </c>
      <c r="D342" s="16">
        <v>43291.387499999997</v>
      </c>
      <c r="E342" s="16">
        <v>43292.333333333336</v>
      </c>
      <c r="G342" s="16">
        <v>43308.166666666664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3985055</v>
      </c>
      <c r="B343" s="10" t="s">
        <v>328</v>
      </c>
      <c r="C343" s="10" t="s">
        <v>224</v>
      </c>
      <c r="D343" s="16">
        <v>43291.387499999997</v>
      </c>
      <c r="E343" s="16">
        <v>43292.333333333336</v>
      </c>
      <c r="G343" s="16">
        <v>43308.166666666664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3985055</v>
      </c>
      <c r="B344" s="10" t="s">
        <v>328</v>
      </c>
      <c r="C344" s="10" t="s">
        <v>224</v>
      </c>
      <c r="D344" s="16">
        <v>43291.387499999997</v>
      </c>
      <c r="E344" s="16">
        <v>43292.333333333336</v>
      </c>
      <c r="G344" s="16">
        <v>43308.166666666664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3985055</v>
      </c>
      <c r="B345" s="10" t="s">
        <v>328</v>
      </c>
      <c r="C345" s="10" t="s">
        <v>224</v>
      </c>
      <c r="D345" s="16">
        <v>43291.387499999997</v>
      </c>
      <c r="E345" s="16">
        <v>43292.333333333336</v>
      </c>
      <c r="G345" s="16">
        <v>43308.166666666664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13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3985055</v>
      </c>
      <c r="B346" s="10" t="s">
        <v>328</v>
      </c>
      <c r="C346" s="10" t="s">
        <v>224</v>
      </c>
      <c r="D346" s="16">
        <v>43291.387499999997</v>
      </c>
      <c r="E346" s="16">
        <v>43292.333333333336</v>
      </c>
      <c r="G346" s="16">
        <v>43308.166666666664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3985055</v>
      </c>
      <c r="B347" s="10" t="s">
        <v>328</v>
      </c>
      <c r="C347" s="10" t="s">
        <v>224</v>
      </c>
      <c r="D347" s="16">
        <v>43291.387499999997</v>
      </c>
      <c r="E347" s="16">
        <v>43292.333333333336</v>
      </c>
      <c r="G347" s="16">
        <v>43308.166666666664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3985055</v>
      </c>
      <c r="B348" s="10" t="s">
        <v>328</v>
      </c>
      <c r="C348" s="10" t="s">
        <v>224</v>
      </c>
      <c r="D348" s="16">
        <v>43291.387499999997</v>
      </c>
      <c r="E348" s="16">
        <v>43292.333333333336</v>
      </c>
      <c r="G348" s="16">
        <v>43308.166666666664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3985055</v>
      </c>
      <c r="B349" s="10" t="s">
        <v>328</v>
      </c>
      <c r="C349" s="10" t="s">
        <v>224</v>
      </c>
      <c r="D349" s="16">
        <v>43291.387499999997</v>
      </c>
      <c r="E349" s="16">
        <v>43292.333333333336</v>
      </c>
      <c r="G349" s="16">
        <v>43308.166666666664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3985055</v>
      </c>
      <c r="B350" s="10" t="s">
        <v>328</v>
      </c>
      <c r="C350" s="10" t="s">
        <v>224</v>
      </c>
      <c r="D350" s="16">
        <v>43291.387499999997</v>
      </c>
      <c r="E350" s="16">
        <v>43292.333333333336</v>
      </c>
      <c r="G350" s="16">
        <v>43308.166666666664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3985055</v>
      </c>
      <c r="B351" s="10" t="s">
        <v>328</v>
      </c>
      <c r="C351" s="10" t="s">
        <v>224</v>
      </c>
      <c r="D351" s="16">
        <v>43291.387499999997</v>
      </c>
      <c r="E351" s="16">
        <v>43292.333333333336</v>
      </c>
      <c r="G351" s="16">
        <v>43308.166666666664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3985055</v>
      </c>
      <c r="B352" s="10" t="s">
        <v>328</v>
      </c>
      <c r="C352" s="10" t="s">
        <v>224</v>
      </c>
      <c r="D352" s="16">
        <v>43291.387499999997</v>
      </c>
      <c r="E352" s="16">
        <v>43292.333333333336</v>
      </c>
      <c r="G352" s="16">
        <v>43308.166666666664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3985055</v>
      </c>
      <c r="B353" s="10" t="s">
        <v>328</v>
      </c>
      <c r="C353" s="10" t="s">
        <v>224</v>
      </c>
      <c r="D353" s="16">
        <v>43291.387499999997</v>
      </c>
      <c r="E353" s="16">
        <v>43292.333333333336</v>
      </c>
      <c r="G353" s="16">
        <v>43308.166666666664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3985055</v>
      </c>
      <c r="B354" s="10" t="s">
        <v>328</v>
      </c>
      <c r="C354" s="10" t="s">
        <v>224</v>
      </c>
      <c r="D354" s="16">
        <v>43291.387499999997</v>
      </c>
      <c r="E354" s="16">
        <v>43292.333333333336</v>
      </c>
      <c r="G354" s="16">
        <v>43308.166666666664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3985055</v>
      </c>
      <c r="B355" s="10" t="s">
        <v>328</v>
      </c>
      <c r="C355" s="10" t="s">
        <v>224</v>
      </c>
      <c r="D355" s="16">
        <v>43291.387499999997</v>
      </c>
      <c r="E355" s="16">
        <v>43292.333333333336</v>
      </c>
      <c r="G355" s="16">
        <v>43308.166666666664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3985055</v>
      </c>
      <c r="B356" s="10" t="s">
        <v>328</v>
      </c>
      <c r="C356" s="10" t="s">
        <v>224</v>
      </c>
      <c r="D356" s="16">
        <v>43291.387499999997</v>
      </c>
      <c r="E356" s="16">
        <v>43292.333333333336</v>
      </c>
      <c r="G356" s="16">
        <v>43308.166666666664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3985055</v>
      </c>
      <c r="B357" s="10" t="s">
        <v>328</v>
      </c>
      <c r="C357" s="10" t="s">
        <v>224</v>
      </c>
      <c r="D357" s="16">
        <v>43291.387499999997</v>
      </c>
      <c r="E357" s="16">
        <v>43292.333333333336</v>
      </c>
      <c r="G357" s="16">
        <v>43308.166666666664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3985055</v>
      </c>
      <c r="B358" s="10" t="s">
        <v>328</v>
      </c>
      <c r="C358" s="10" t="s">
        <v>224</v>
      </c>
      <c r="D358" s="16">
        <v>43291.387499999997</v>
      </c>
      <c r="E358" s="16">
        <v>43292.333333333336</v>
      </c>
      <c r="G358" s="16">
        <v>43308.166666666664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3985055</v>
      </c>
      <c r="B359" s="10" t="s">
        <v>328</v>
      </c>
      <c r="C359" s="10" t="s">
        <v>224</v>
      </c>
      <c r="D359" s="16">
        <v>43291.387499999997</v>
      </c>
      <c r="E359" s="16">
        <v>43292.333333333336</v>
      </c>
      <c r="G359" s="16">
        <v>43308.166666666664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3985055</v>
      </c>
      <c r="B360" s="10" t="s">
        <v>328</v>
      </c>
      <c r="C360" s="10" t="s">
        <v>224</v>
      </c>
      <c r="D360" s="16">
        <v>43291.387499999997</v>
      </c>
      <c r="E360" s="16">
        <v>43292.333333333336</v>
      </c>
      <c r="G360" s="16">
        <v>43308.166666666664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3985055</v>
      </c>
      <c r="B361" s="10" t="s">
        <v>328</v>
      </c>
      <c r="C361" s="10" t="s">
        <v>224</v>
      </c>
      <c r="D361" s="16">
        <v>43291.387499999997</v>
      </c>
      <c r="E361" s="16">
        <v>43292.333333333336</v>
      </c>
      <c r="G361" s="16">
        <v>43308.166666666664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3985055</v>
      </c>
      <c r="B362" s="10" t="s">
        <v>328</v>
      </c>
      <c r="C362" s="10" t="s">
        <v>224</v>
      </c>
      <c r="D362" s="16">
        <v>43291.387499999997</v>
      </c>
      <c r="E362" s="16">
        <v>43292.333333333336</v>
      </c>
      <c r="G362" s="16">
        <v>43308.166666666664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3985055</v>
      </c>
      <c r="B363" s="10" t="s">
        <v>328</v>
      </c>
      <c r="C363" s="10" t="s">
        <v>224</v>
      </c>
      <c r="D363" s="16">
        <v>43291.387499999997</v>
      </c>
      <c r="E363" s="16">
        <v>43292.333333333336</v>
      </c>
      <c r="G363" s="16">
        <v>43308.166666666664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3985055</v>
      </c>
      <c r="B364" s="10" t="s">
        <v>328</v>
      </c>
      <c r="C364" s="10" t="s">
        <v>224</v>
      </c>
      <c r="D364" s="16">
        <v>43291.387499999997</v>
      </c>
      <c r="E364" s="16">
        <v>43292.333333333336</v>
      </c>
      <c r="G364" s="16">
        <v>43308.166666666664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22</v>
      </c>
      <c r="M364" s="10">
        <v>480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3985055</v>
      </c>
      <c r="B365" s="10" t="s">
        <v>328</v>
      </c>
      <c r="C365" s="10" t="s">
        <v>224</v>
      </c>
      <c r="D365" s="16">
        <v>43291.387499999997</v>
      </c>
      <c r="E365" s="16">
        <v>43292.333333333336</v>
      </c>
      <c r="G365" s="16">
        <v>43308.166666666664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3985055</v>
      </c>
      <c r="B366" s="10" t="s">
        <v>328</v>
      </c>
      <c r="C366" s="10" t="s">
        <v>224</v>
      </c>
      <c r="D366" s="16">
        <v>43291.387499999997</v>
      </c>
      <c r="E366" s="16">
        <v>43292.333333333336</v>
      </c>
      <c r="G366" s="16">
        <v>43308.166666666664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3985055</v>
      </c>
      <c r="B367" s="10" t="s">
        <v>328</v>
      </c>
      <c r="C367" s="10" t="s">
        <v>224</v>
      </c>
      <c r="D367" s="16">
        <v>43291.387499999997</v>
      </c>
      <c r="E367" s="16">
        <v>43292.333333333336</v>
      </c>
      <c r="G367" s="16">
        <v>43308.166666666664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3985055</v>
      </c>
      <c r="B368" s="10" t="s">
        <v>328</v>
      </c>
      <c r="C368" s="10" t="s">
        <v>224</v>
      </c>
      <c r="D368" s="16">
        <v>43291.387499999997</v>
      </c>
      <c r="E368" s="16">
        <v>43292.333333333336</v>
      </c>
      <c r="G368" s="16">
        <v>43308.166666666664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3985055</v>
      </c>
      <c r="B369" s="10" t="s">
        <v>328</v>
      </c>
      <c r="C369" s="10" t="s">
        <v>224</v>
      </c>
      <c r="D369" s="16">
        <v>43291.387499999997</v>
      </c>
      <c r="E369" s="16">
        <v>43292.333333333336</v>
      </c>
      <c r="G369" s="16">
        <v>43308.166666666664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3985055</v>
      </c>
      <c r="B370" s="10" t="s">
        <v>328</v>
      </c>
      <c r="C370" s="10" t="s">
        <v>224</v>
      </c>
      <c r="D370" s="16">
        <v>43291.387499999997</v>
      </c>
      <c r="E370" s="16">
        <v>43292.333333333336</v>
      </c>
      <c r="G370" s="16">
        <v>43308.166666666664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3985055</v>
      </c>
      <c r="B371" s="10" t="s">
        <v>328</v>
      </c>
      <c r="C371" s="10" t="s">
        <v>224</v>
      </c>
      <c r="D371" s="16">
        <v>43291.387499999997</v>
      </c>
      <c r="E371" s="16">
        <v>43292.333333333336</v>
      </c>
      <c r="G371" s="16">
        <v>43308.166666666664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3985055</v>
      </c>
      <c r="B372" s="10" t="s">
        <v>328</v>
      </c>
      <c r="C372" s="10" t="s">
        <v>224</v>
      </c>
      <c r="D372" s="16">
        <v>43291.387499999997</v>
      </c>
      <c r="E372" s="16">
        <v>43292.333333333336</v>
      </c>
      <c r="G372" s="16">
        <v>43308.166666666664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3985055</v>
      </c>
      <c r="B373" s="10" t="s">
        <v>328</v>
      </c>
      <c r="C373" s="10" t="s">
        <v>224</v>
      </c>
      <c r="D373" s="16">
        <v>43291.387499999997</v>
      </c>
      <c r="E373" s="16">
        <v>43292.333333333336</v>
      </c>
      <c r="G373" s="16">
        <v>43308.166666666664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3985055</v>
      </c>
      <c r="B374" s="10" t="s">
        <v>328</v>
      </c>
      <c r="C374" s="10" t="s">
        <v>224</v>
      </c>
      <c r="D374" s="16">
        <v>43291.387499999997</v>
      </c>
      <c r="E374" s="16">
        <v>43292.333333333336</v>
      </c>
      <c r="G374" s="16">
        <v>43308.166666666664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22</v>
      </c>
      <c r="M374" s="10">
        <v>3800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3985055</v>
      </c>
      <c r="B375" s="10" t="s">
        <v>328</v>
      </c>
      <c r="C375" s="10" t="s">
        <v>224</v>
      </c>
      <c r="D375" s="16">
        <v>43291.387499999997</v>
      </c>
      <c r="E375" s="16">
        <v>43292.333333333336</v>
      </c>
      <c r="G375" s="16">
        <v>43308.166666666664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3985055</v>
      </c>
      <c r="B376" s="10" t="s">
        <v>328</v>
      </c>
      <c r="C376" s="10" t="s">
        <v>224</v>
      </c>
      <c r="D376" s="16">
        <v>43291.387499999997</v>
      </c>
      <c r="E376" s="16">
        <v>43292.333333333336</v>
      </c>
      <c r="G376" s="16">
        <v>43308.166666666664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3985055</v>
      </c>
      <c r="B377" s="10" t="s">
        <v>328</v>
      </c>
      <c r="C377" s="10" t="s">
        <v>224</v>
      </c>
      <c r="D377" s="16">
        <v>43291.387499999997</v>
      </c>
      <c r="E377" s="16">
        <v>43292.333333333336</v>
      </c>
      <c r="G377" s="16">
        <v>43308.166666666664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3985055</v>
      </c>
      <c r="B378" s="10" t="s">
        <v>328</v>
      </c>
      <c r="C378" s="10" t="s">
        <v>224</v>
      </c>
      <c r="D378" s="16">
        <v>43291.387499999997</v>
      </c>
      <c r="E378" s="16">
        <v>43292.333333333336</v>
      </c>
      <c r="G378" s="16">
        <v>43308.166666666664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3985055</v>
      </c>
      <c r="B379" s="10" t="s">
        <v>328</v>
      </c>
      <c r="C379" s="10" t="s">
        <v>224</v>
      </c>
      <c r="D379" s="16">
        <v>43291.387499999997</v>
      </c>
      <c r="E379" s="16">
        <v>43292.333333333336</v>
      </c>
      <c r="G379" s="16">
        <v>43308.166666666664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3985055</v>
      </c>
      <c r="B380" s="10" t="s">
        <v>328</v>
      </c>
      <c r="C380" s="10" t="s">
        <v>224</v>
      </c>
      <c r="D380" s="16">
        <v>43291.387499999997</v>
      </c>
      <c r="E380" s="16">
        <v>43292.333333333336</v>
      </c>
      <c r="G380" s="16">
        <v>43308.166666666664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3985055</v>
      </c>
      <c r="B381" s="10" t="s">
        <v>328</v>
      </c>
      <c r="C381" s="10" t="s">
        <v>224</v>
      </c>
      <c r="D381" s="16">
        <v>43291.387499999997</v>
      </c>
      <c r="E381" s="16">
        <v>43292.333333333336</v>
      </c>
      <c r="G381" s="16">
        <v>43308.166666666664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3985055</v>
      </c>
      <c r="B382" s="10" t="s">
        <v>328</v>
      </c>
      <c r="C382" s="10" t="s">
        <v>224</v>
      </c>
      <c r="D382" s="16">
        <v>43291.387499999997</v>
      </c>
      <c r="E382" s="16">
        <v>43292.333333333336</v>
      </c>
      <c r="G382" s="16">
        <v>43308.166666666664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3985055</v>
      </c>
      <c r="B383" s="10" t="s">
        <v>328</v>
      </c>
      <c r="C383" s="10" t="s">
        <v>224</v>
      </c>
      <c r="D383" s="16">
        <v>43291.387499999997</v>
      </c>
      <c r="E383" s="16">
        <v>43292.333333333336</v>
      </c>
      <c r="G383" s="16">
        <v>43308.166666666664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3985055</v>
      </c>
      <c r="B384" s="10" t="s">
        <v>328</v>
      </c>
      <c r="C384" s="10" t="s">
        <v>224</v>
      </c>
      <c r="D384" s="16">
        <v>43291.387499999997</v>
      </c>
      <c r="E384" s="16">
        <v>43292.333333333336</v>
      </c>
      <c r="G384" s="16">
        <v>43308.166666666664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3985055</v>
      </c>
      <c r="B385" s="10" t="s">
        <v>328</v>
      </c>
      <c r="C385" s="10" t="s">
        <v>224</v>
      </c>
      <c r="D385" s="16">
        <v>43291.387499999997</v>
      </c>
      <c r="E385" s="16">
        <v>43292.333333333336</v>
      </c>
      <c r="G385" s="16">
        <v>43308.166666666664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3985055</v>
      </c>
      <c r="B386" s="10" t="s">
        <v>328</v>
      </c>
      <c r="C386" s="10" t="s">
        <v>224</v>
      </c>
      <c r="D386" s="16">
        <v>43291.387499999997</v>
      </c>
      <c r="E386" s="16">
        <v>43292.333333333336</v>
      </c>
      <c r="G386" s="16">
        <v>43308.166666666664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3985055</v>
      </c>
      <c r="B387" s="10" t="s">
        <v>328</v>
      </c>
      <c r="C387" s="10" t="s">
        <v>224</v>
      </c>
      <c r="D387" s="16">
        <v>43291.387499999997</v>
      </c>
      <c r="E387" s="16">
        <v>43292.333333333336</v>
      </c>
      <c r="G387" s="16">
        <v>43308.166666666664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3985055</v>
      </c>
      <c r="B388" s="10" t="s">
        <v>328</v>
      </c>
      <c r="C388" s="10" t="s">
        <v>224</v>
      </c>
      <c r="D388" s="16">
        <v>43291.387499999997</v>
      </c>
      <c r="E388" s="16">
        <v>43292.333333333336</v>
      </c>
      <c r="G388" s="16">
        <v>43308.166666666664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22</v>
      </c>
      <c r="M388" s="10">
        <v>120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3985055</v>
      </c>
      <c r="B389" s="10" t="s">
        <v>328</v>
      </c>
      <c r="C389" s="10" t="s">
        <v>224</v>
      </c>
      <c r="D389" s="16">
        <v>43291.387499999997</v>
      </c>
      <c r="E389" s="16">
        <v>43292.333333333336</v>
      </c>
      <c r="G389" s="16">
        <v>43308.166666666664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3985055</v>
      </c>
      <c r="B390" s="10" t="s">
        <v>328</v>
      </c>
      <c r="C390" s="10" t="s">
        <v>224</v>
      </c>
      <c r="D390" s="16">
        <v>43291.387499999997</v>
      </c>
      <c r="E390" s="16">
        <v>43292.333333333336</v>
      </c>
      <c r="G390" s="16">
        <v>43308.166666666664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3985055</v>
      </c>
      <c r="B391" s="10" t="s">
        <v>328</v>
      </c>
      <c r="C391" s="10" t="s">
        <v>224</v>
      </c>
      <c r="D391" s="16">
        <v>43291.387499999997</v>
      </c>
      <c r="E391" s="16">
        <v>43292.333333333336</v>
      </c>
      <c r="G391" s="16">
        <v>43308.166666666664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3985055</v>
      </c>
      <c r="B392" s="10" t="s">
        <v>328</v>
      </c>
      <c r="C392" s="10" t="s">
        <v>224</v>
      </c>
      <c r="D392" s="16">
        <v>43291.387499999997</v>
      </c>
      <c r="E392" s="16">
        <v>43292.333333333336</v>
      </c>
      <c r="G392" s="16">
        <v>43308.166666666664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3985055</v>
      </c>
      <c r="B393" s="10" t="s">
        <v>328</v>
      </c>
      <c r="C393" s="10" t="s">
        <v>224</v>
      </c>
      <c r="D393" s="16">
        <v>43291.387499999997</v>
      </c>
      <c r="E393" s="16">
        <v>43292.333333333336</v>
      </c>
      <c r="G393" s="16">
        <v>43308.166666666664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3985055</v>
      </c>
      <c r="B394" s="10" t="s">
        <v>328</v>
      </c>
      <c r="C394" s="10" t="s">
        <v>224</v>
      </c>
      <c r="D394" s="16">
        <v>43291.387499999997</v>
      </c>
      <c r="E394" s="16">
        <v>43292.333333333336</v>
      </c>
      <c r="G394" s="16">
        <v>43308.166666666664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3985055</v>
      </c>
      <c r="B395" s="10" t="s">
        <v>328</v>
      </c>
      <c r="C395" s="10" t="s">
        <v>224</v>
      </c>
      <c r="D395" s="16">
        <v>43291.387499999997</v>
      </c>
      <c r="E395" s="16">
        <v>43292.333333333336</v>
      </c>
      <c r="G395" s="16">
        <v>43308.166666666664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1DB5C-1706-45D2-98F5-9336ADB4FE33}">
  <dimension ref="A1:AV395"/>
  <sheetViews>
    <sheetView zoomScale="78" zoomScaleNormal="40" workbookViewId="0">
      <pane ySplit="1" topLeftCell="A362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4" width="13.5703125" style="10" bestFit="1" customWidth="1"/>
    <col min="5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5">
      <c r="A2" s="64"/>
      <c r="B2" s="64"/>
      <c r="C2" s="64"/>
      <c r="D2" s="65"/>
      <c r="E2" s="65"/>
      <c r="F2" s="65"/>
      <c r="G2" s="65"/>
      <c r="H2" s="64"/>
      <c r="I2" s="64"/>
      <c r="J2" s="64"/>
      <c r="K2" s="64"/>
      <c r="L2" s="64"/>
      <c r="M2" s="64"/>
      <c r="N2" s="64"/>
      <c r="O2" s="64"/>
      <c r="P2" s="64"/>
      <c r="AG2" s="70" t="s">
        <v>336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5">
      <c r="A3" s="64"/>
      <c r="B3" s="64"/>
      <c r="C3" s="64"/>
      <c r="D3" s="65"/>
      <c r="E3" s="65"/>
      <c r="F3" s="65"/>
      <c r="G3" s="65"/>
      <c r="H3" s="64"/>
      <c r="I3" s="64"/>
      <c r="J3" s="64"/>
      <c r="K3" s="64"/>
      <c r="L3" s="64"/>
      <c r="M3" s="64"/>
      <c r="N3" s="64"/>
      <c r="O3" s="64"/>
      <c r="P3" s="64"/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5">
      <c r="A4" s="64"/>
      <c r="B4" s="64"/>
      <c r="C4" s="64"/>
      <c r="D4" s="65"/>
      <c r="E4" s="65"/>
      <c r="F4" s="65"/>
      <c r="G4" s="65"/>
      <c r="H4" s="64"/>
      <c r="I4" s="64"/>
      <c r="J4" s="64"/>
      <c r="K4" s="64"/>
      <c r="L4" s="64"/>
      <c r="M4" s="64"/>
      <c r="N4" s="64"/>
      <c r="O4" s="64"/>
      <c r="P4" s="64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5">
      <c r="A5" s="64"/>
      <c r="B5" s="64"/>
      <c r="C5" s="64"/>
      <c r="D5" s="65"/>
      <c r="E5" s="65"/>
      <c r="F5" s="65"/>
      <c r="G5" s="65"/>
      <c r="H5" s="64"/>
      <c r="I5" s="64"/>
      <c r="J5" s="64"/>
      <c r="K5" s="64"/>
      <c r="L5" s="64"/>
      <c r="M5" s="64"/>
      <c r="N5" s="64"/>
      <c r="O5" s="64"/>
      <c r="P5" s="64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ht="12.75" customHeight="1" x14ac:dyDescent="0.25">
      <c r="A6" s="64"/>
      <c r="B6" s="64"/>
      <c r="C6" s="64"/>
      <c r="D6" s="65"/>
      <c r="E6" s="65"/>
      <c r="F6" s="65"/>
      <c r="G6" s="65"/>
      <c r="H6" s="64"/>
      <c r="I6" s="64"/>
      <c r="J6" s="64"/>
      <c r="K6" s="64"/>
      <c r="L6" s="64"/>
      <c r="M6" s="64"/>
      <c r="N6" s="64"/>
      <c r="O6" s="64"/>
      <c r="P6" s="64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ht="12.75" customHeight="1" x14ac:dyDescent="0.25">
      <c r="A7" s="64"/>
      <c r="B7" s="64"/>
      <c r="C7" s="64"/>
      <c r="D7" s="65"/>
      <c r="E7" s="65"/>
      <c r="F7" s="65"/>
      <c r="G7" s="65"/>
      <c r="H7" s="64"/>
      <c r="I7" s="64"/>
      <c r="J7" s="64"/>
      <c r="K7" s="64"/>
      <c r="L7" s="64"/>
      <c r="M7" s="64"/>
      <c r="N7" s="64"/>
      <c r="O7" s="64"/>
      <c r="P7" s="64"/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3985020</v>
      </c>
      <c r="B8" s="10" t="s">
        <v>329</v>
      </c>
      <c r="C8" s="10" t="s">
        <v>17</v>
      </c>
      <c r="D8" s="16">
        <v>43291.40625</v>
      </c>
      <c r="E8" s="16">
        <v>43292.333333333336</v>
      </c>
      <c r="G8" s="16">
        <v>43306.837500000001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3200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120</v>
      </c>
      <c r="AR8" s="13" t="s">
        <v>33</v>
      </c>
      <c r="AS8" s="13">
        <f>IF(ISBLANK(M164)=TRUE,"NO DATA",M164)</f>
        <v>130</v>
      </c>
      <c r="AT8" s="13" t="s">
        <v>33</v>
      </c>
      <c r="AU8" s="13">
        <f>IF(ISBLANK(M67)=TRUE,"NO DATA",M67)</f>
        <v>140</v>
      </c>
      <c r="AV8" s="13" t="s">
        <v>33</v>
      </c>
    </row>
    <row r="9" spans="1:48" ht="12.75" customHeight="1" x14ac:dyDescent="0.2">
      <c r="A9" s="10">
        <v>3985020</v>
      </c>
      <c r="B9" s="10" t="s">
        <v>329</v>
      </c>
      <c r="C9" s="10" t="s">
        <v>17</v>
      </c>
      <c r="D9" s="16">
        <v>43291.40625</v>
      </c>
      <c r="E9" s="16">
        <v>43292.333333333336</v>
      </c>
      <c r="G9" s="16">
        <v>43306.837500000001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29</v>
      </c>
      <c r="AR9" s="13" t="s">
        <v>33</v>
      </c>
      <c r="AS9" s="13">
        <f>IF(ISBLANK(M139)=TRUE,"NO DATA",M139)</f>
        <v>20</v>
      </c>
      <c r="AT9" s="13" t="s">
        <v>33</v>
      </c>
      <c r="AU9" s="13">
        <f>IF(ISBLANK(M42)=TRUE,"NO DATA",M42)</f>
        <v>20</v>
      </c>
      <c r="AV9" s="13" t="s">
        <v>33</v>
      </c>
    </row>
    <row r="10" spans="1:48" x14ac:dyDescent="0.2">
      <c r="A10" s="10">
        <v>3985020</v>
      </c>
      <c r="B10" s="10" t="s">
        <v>329</v>
      </c>
      <c r="C10" s="10" t="s">
        <v>17</v>
      </c>
      <c r="D10" s="16">
        <v>43291.40625</v>
      </c>
      <c r="E10" s="16">
        <v>43292.333333333336</v>
      </c>
      <c r="G10" s="16">
        <v>43306.837500000001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1700</v>
      </c>
      <c r="AR10" s="13" t="s">
        <v>33</v>
      </c>
      <c r="AS10" s="13">
        <f>IF(ISBLANK(M189)=TRUE,"NO DATA",M189)</f>
        <v>2400</v>
      </c>
      <c r="AT10" s="13" t="s">
        <v>33</v>
      </c>
      <c r="AU10" s="13">
        <f>IF(ISBLANK(M92)=TRUE,"NO DATA",M92)</f>
        <v>2000</v>
      </c>
      <c r="AV10" s="13" t="s">
        <v>33</v>
      </c>
    </row>
    <row r="11" spans="1:48" x14ac:dyDescent="0.2">
      <c r="A11" s="10">
        <v>3985020</v>
      </c>
      <c r="B11" s="10" t="s">
        <v>329</v>
      </c>
      <c r="C11" s="10" t="s">
        <v>17</v>
      </c>
      <c r="D11" s="16">
        <v>43291.40625</v>
      </c>
      <c r="E11" s="16">
        <v>43292.333333333336</v>
      </c>
      <c r="G11" s="16">
        <v>43306.837500000001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26</v>
      </c>
      <c r="M11" s="10">
        <v>20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3985020</v>
      </c>
      <c r="B12" s="10" t="s">
        <v>329</v>
      </c>
      <c r="C12" s="10" t="s">
        <v>17</v>
      </c>
      <c r="D12" s="16">
        <v>43291.40625</v>
      </c>
      <c r="E12" s="16">
        <v>43292.333333333336</v>
      </c>
      <c r="G12" s="16">
        <v>43306.837500000001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150</v>
      </c>
      <c r="AR12" s="13" t="s">
        <v>33</v>
      </c>
      <c r="AS12" s="13">
        <f>IF(ISBLANK(M199)=TRUE,"NO DATA",M199)</f>
        <v>140</v>
      </c>
      <c r="AT12" s="13" t="s">
        <v>33</v>
      </c>
      <c r="AU12" s="13">
        <f>IF(ISBLANK(M102)=TRUE,"NO DATA",M102)</f>
        <v>170</v>
      </c>
      <c r="AV12" s="13" t="s">
        <v>33</v>
      </c>
    </row>
    <row r="13" spans="1:48" x14ac:dyDescent="0.2">
      <c r="A13" s="10">
        <v>3985020</v>
      </c>
      <c r="B13" s="10" t="s">
        <v>329</v>
      </c>
      <c r="C13" s="10" t="s">
        <v>17</v>
      </c>
      <c r="D13" s="16">
        <v>43291.40625</v>
      </c>
      <c r="E13" s="16">
        <v>43292.333333333336</v>
      </c>
      <c r="G13" s="16">
        <v>43306.837500000001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730</v>
      </c>
      <c r="AR13" s="13" t="s">
        <v>33</v>
      </c>
      <c r="AS13" s="13">
        <f>IF(ISBLANK(M200)=TRUE,"NO DATA",M200)</f>
        <v>880</v>
      </c>
      <c r="AT13" s="13" t="s">
        <v>33</v>
      </c>
      <c r="AU13" s="13">
        <f>IF(ISBLANK(M103)=TRUE,"NO DATA",M103)</f>
        <v>640</v>
      </c>
      <c r="AV13" s="13" t="s">
        <v>33</v>
      </c>
    </row>
    <row r="14" spans="1:48" x14ac:dyDescent="0.2">
      <c r="A14" s="10">
        <v>3985020</v>
      </c>
      <c r="B14" s="10" t="s">
        <v>329</v>
      </c>
      <c r="C14" s="10" t="s">
        <v>17</v>
      </c>
      <c r="D14" s="16">
        <v>43291.40625</v>
      </c>
      <c r="E14" s="16">
        <v>43292.333333333336</v>
      </c>
      <c r="G14" s="16">
        <v>43306.837500000001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620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220</v>
      </c>
      <c r="AR14" s="13" t="s">
        <v>33</v>
      </c>
      <c r="AS14" s="13">
        <f>IF(ISBLANK(M122)=TRUE,"NO DATA",M122)</f>
        <v>230</v>
      </c>
      <c r="AT14" s="13" t="s">
        <v>33</v>
      </c>
      <c r="AU14" s="13">
        <f>IF(ISBLANK(M25)=TRUE,"NO DATA",M25)</f>
        <v>200</v>
      </c>
      <c r="AV14" s="13" t="s">
        <v>33</v>
      </c>
    </row>
    <row r="15" spans="1:48" x14ac:dyDescent="0.2">
      <c r="A15" s="10">
        <v>3985020</v>
      </c>
      <c r="B15" s="10" t="s">
        <v>329</v>
      </c>
      <c r="C15" s="10" t="s">
        <v>17</v>
      </c>
      <c r="D15" s="16">
        <v>43291.40625</v>
      </c>
      <c r="E15" s="16">
        <v>43292.333333333336</v>
      </c>
      <c r="G15" s="16">
        <v>43306.837500000001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13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3985020</v>
      </c>
      <c r="B16" s="10" t="s">
        <v>329</v>
      </c>
      <c r="C16" s="10" t="s">
        <v>17</v>
      </c>
      <c r="D16" s="16">
        <v>43291.40625</v>
      </c>
      <c r="E16" s="16">
        <v>43292.333333333336</v>
      </c>
      <c r="G16" s="16">
        <v>43306.837500000001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3985020</v>
      </c>
      <c r="B17" s="10" t="s">
        <v>329</v>
      </c>
      <c r="C17" s="10" t="s">
        <v>17</v>
      </c>
      <c r="D17" s="16">
        <v>43291.40625</v>
      </c>
      <c r="E17" s="16">
        <v>43292.333333333336</v>
      </c>
      <c r="G17" s="16">
        <v>43306.837500000001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1600</v>
      </c>
      <c r="AR17" s="13" t="s">
        <v>33</v>
      </c>
      <c r="AS17" s="13">
        <f>IF(ISBLANK(M151)=TRUE,"NO DATA",M151)</f>
        <v>1600</v>
      </c>
      <c r="AT17" s="13" t="s">
        <v>33</v>
      </c>
      <c r="AU17" s="13">
        <f>IF(ISBLANK(M54)=TRUE,"NO DATA",M54)</f>
        <v>1400</v>
      </c>
      <c r="AV17" s="13" t="s">
        <v>33</v>
      </c>
    </row>
    <row r="18" spans="1:48" x14ac:dyDescent="0.2">
      <c r="A18" s="10">
        <v>3985020</v>
      </c>
      <c r="B18" s="10" t="s">
        <v>329</v>
      </c>
      <c r="C18" s="10" t="s">
        <v>17</v>
      </c>
      <c r="D18" s="16">
        <v>43291.40625</v>
      </c>
      <c r="E18" s="16">
        <v>43292.333333333336</v>
      </c>
      <c r="G18" s="16">
        <v>43306.837500000001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280</v>
      </c>
      <c r="AR18" s="13" t="s">
        <v>33</v>
      </c>
      <c r="AS18" s="13">
        <f>IF(ISBLANK(M152)=TRUE,"NO DATA",M152)</f>
        <v>250</v>
      </c>
      <c r="AT18" s="13" t="s">
        <v>33</v>
      </c>
      <c r="AU18" s="13">
        <f>IF(ISBLANK(M55)=TRUE,"NO DATA",M55)</f>
        <v>170</v>
      </c>
      <c r="AV18" s="13" t="s">
        <v>33</v>
      </c>
    </row>
    <row r="19" spans="1:48" x14ac:dyDescent="0.2">
      <c r="A19" s="10">
        <v>3985020</v>
      </c>
      <c r="B19" s="10" t="s">
        <v>329</v>
      </c>
      <c r="C19" s="10" t="s">
        <v>17</v>
      </c>
      <c r="D19" s="16">
        <v>43291.40625</v>
      </c>
      <c r="E19" s="16">
        <v>43292.333333333336</v>
      </c>
      <c r="G19" s="16">
        <v>43306.837500000001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64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3985020</v>
      </c>
      <c r="B20" s="10" t="s">
        <v>329</v>
      </c>
      <c r="C20" s="10" t="s">
        <v>17</v>
      </c>
      <c r="D20" s="16">
        <v>43291.40625</v>
      </c>
      <c r="E20" s="16">
        <v>43292.333333333336</v>
      </c>
      <c r="G20" s="16">
        <v>43306.837500000001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3985020</v>
      </c>
      <c r="B21" s="10" t="s">
        <v>329</v>
      </c>
      <c r="C21" s="10" t="s">
        <v>17</v>
      </c>
      <c r="D21" s="16">
        <v>43291.40625</v>
      </c>
      <c r="E21" s="16">
        <v>43292.333333333336</v>
      </c>
      <c r="G21" s="16">
        <v>43306.837500000001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44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94</v>
      </c>
      <c r="AR21" s="13" t="s">
        <v>33</v>
      </c>
      <c r="AS21" s="13">
        <f>IF(ISBLANK(M116)=TRUE,"NO DATA",M116)</f>
        <v>120</v>
      </c>
      <c r="AT21" s="13" t="s">
        <v>33</v>
      </c>
      <c r="AU21" s="13">
        <f>IF(ISBLANK(M19)=TRUE,"NO DATA",M19)</f>
        <v>64</v>
      </c>
      <c r="AV21" s="13" t="s">
        <v>33</v>
      </c>
    </row>
    <row r="22" spans="1:48" x14ac:dyDescent="0.2">
      <c r="A22" s="10">
        <v>3985020</v>
      </c>
      <c r="B22" s="10" t="s">
        <v>329</v>
      </c>
      <c r="C22" s="10" t="s">
        <v>17</v>
      </c>
      <c r="D22" s="16">
        <v>43291.40625</v>
      </c>
      <c r="E22" s="16">
        <v>43292.333333333336</v>
      </c>
      <c r="G22" s="16">
        <v>43306.837500000001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560</v>
      </c>
      <c r="AR22" s="13" t="s">
        <v>33</v>
      </c>
      <c r="AS22" s="13">
        <f>IF(ISBLANK(M197)=TRUE,"NO DATA",M197)</f>
        <v>580</v>
      </c>
      <c r="AT22" s="13" t="s">
        <v>33</v>
      </c>
      <c r="AU22" s="13">
        <f>IF(ISBLANK(M100)=TRUE,"NO DATA",M100)</f>
        <v>270</v>
      </c>
      <c r="AV22" s="13" t="s">
        <v>33</v>
      </c>
    </row>
    <row r="23" spans="1:48" x14ac:dyDescent="0.2">
      <c r="A23" s="10">
        <v>3985020</v>
      </c>
      <c r="B23" s="10" t="s">
        <v>329</v>
      </c>
      <c r="C23" s="10" t="s">
        <v>17</v>
      </c>
      <c r="D23" s="16">
        <v>43291.40625</v>
      </c>
      <c r="E23" s="16">
        <v>43292.333333333336</v>
      </c>
      <c r="G23" s="16">
        <v>43306.837500000001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1600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1600</v>
      </c>
      <c r="AR23" s="13" t="s">
        <v>33</v>
      </c>
      <c r="AS23" s="13">
        <f>IF(ISBLANK(M120)=TRUE,"NO DATA",M120)</f>
        <v>2200</v>
      </c>
      <c r="AT23" s="13" t="s">
        <v>33</v>
      </c>
      <c r="AU23" s="13">
        <f>IF(ISBLANK(M23)=TRUE,"NO DATA",M23)</f>
        <v>1600</v>
      </c>
      <c r="AV23" s="13" t="s">
        <v>33</v>
      </c>
    </row>
    <row r="24" spans="1:48" x14ac:dyDescent="0.2">
      <c r="A24" s="10">
        <v>3985020</v>
      </c>
      <c r="B24" s="10" t="s">
        <v>329</v>
      </c>
      <c r="C24" s="10" t="s">
        <v>17</v>
      </c>
      <c r="D24" s="16">
        <v>43291.40625</v>
      </c>
      <c r="E24" s="16">
        <v>43292.333333333336</v>
      </c>
      <c r="G24" s="16">
        <v>43306.837500000001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90</v>
      </c>
      <c r="AR24" s="13" t="s">
        <v>33</v>
      </c>
      <c r="AS24" s="13">
        <f>IF(ISBLANK(M150)=TRUE,"NO DATA",M150)</f>
        <v>110</v>
      </c>
      <c r="AT24" s="13" t="s">
        <v>33</v>
      </c>
      <c r="AU24" s="13">
        <f>IF(ISBLANK(M53)=TRUE,"NO DATA",M53)</f>
        <v>86</v>
      </c>
      <c r="AV24" s="13" t="s">
        <v>33</v>
      </c>
    </row>
    <row r="25" spans="1:48" x14ac:dyDescent="0.2">
      <c r="A25" s="10">
        <v>3985020</v>
      </c>
      <c r="B25" s="10" t="s">
        <v>329</v>
      </c>
      <c r="C25" s="10" t="s">
        <v>17</v>
      </c>
      <c r="D25" s="16">
        <v>43291.40625</v>
      </c>
      <c r="E25" s="16">
        <v>43292.333333333336</v>
      </c>
      <c r="G25" s="16">
        <v>43306.837500000001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200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3985020</v>
      </c>
      <c r="B26" s="10" t="s">
        <v>329</v>
      </c>
      <c r="C26" s="10" t="s">
        <v>17</v>
      </c>
      <c r="D26" s="16">
        <v>43291.40625</v>
      </c>
      <c r="E26" s="16">
        <v>43292.333333333336</v>
      </c>
      <c r="G26" s="16">
        <v>43306.837500000001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32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3985020</v>
      </c>
      <c r="B27" s="10" t="s">
        <v>329</v>
      </c>
      <c r="C27" s="10" t="s">
        <v>17</v>
      </c>
      <c r="D27" s="16">
        <v>43291.40625</v>
      </c>
      <c r="E27" s="16">
        <v>43292.333333333336</v>
      </c>
      <c r="G27" s="16">
        <v>43306.837500000001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3985020</v>
      </c>
      <c r="B28" s="10" t="s">
        <v>329</v>
      </c>
      <c r="C28" s="10" t="s">
        <v>17</v>
      </c>
      <c r="D28" s="16">
        <v>43291.40625</v>
      </c>
      <c r="E28" s="16">
        <v>43292.333333333336</v>
      </c>
      <c r="G28" s="16">
        <v>43306.837500000001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3985020</v>
      </c>
      <c r="B29" s="10" t="s">
        <v>329</v>
      </c>
      <c r="C29" s="10" t="s">
        <v>17</v>
      </c>
      <c r="D29" s="16">
        <v>43291.40625</v>
      </c>
      <c r="E29" s="16">
        <v>43292.333333333336</v>
      </c>
      <c r="G29" s="16">
        <v>43306.837500000001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3985020</v>
      </c>
      <c r="B30" s="10" t="s">
        <v>329</v>
      </c>
      <c r="C30" s="10" t="s">
        <v>17</v>
      </c>
      <c r="D30" s="16">
        <v>43291.40625</v>
      </c>
      <c r="E30" s="16">
        <v>43292.333333333336</v>
      </c>
      <c r="G30" s="16">
        <v>43306.837500000001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3985020</v>
      </c>
      <c r="B31" s="10" t="s">
        <v>329</v>
      </c>
      <c r="C31" s="10" t="s">
        <v>17</v>
      </c>
      <c r="D31" s="16">
        <v>43291.40625</v>
      </c>
      <c r="E31" s="16">
        <v>43292.333333333336</v>
      </c>
      <c r="G31" s="16">
        <v>43306.837500000001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3985020</v>
      </c>
      <c r="B32" s="10" t="s">
        <v>329</v>
      </c>
      <c r="C32" s="10" t="s">
        <v>17</v>
      </c>
      <c r="D32" s="16">
        <v>43291.40625</v>
      </c>
      <c r="E32" s="16">
        <v>43292.333333333336</v>
      </c>
      <c r="G32" s="16">
        <v>43306.837500000001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130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3985020</v>
      </c>
      <c r="B33" s="10" t="s">
        <v>329</v>
      </c>
      <c r="C33" s="10" t="s">
        <v>17</v>
      </c>
      <c r="D33" s="16">
        <v>43291.40625</v>
      </c>
      <c r="E33" s="16">
        <v>43292.333333333336</v>
      </c>
      <c r="G33" s="16">
        <v>43306.837500000001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 t="str">
        <f>IF(ISERR(AH38),"NO DATA",AH38)</f>
        <v>NR</v>
      </c>
      <c r="AR33" s="82"/>
      <c r="AS33" s="81" t="str">
        <f t="shared" ref="AS33:AS35" si="2">IF(ISERR(AJ38),"NO DATA",AJ38)</f>
        <v>NR</v>
      </c>
      <c r="AT33" s="82"/>
      <c r="AU33" s="81" t="str">
        <f t="shared" ref="AU33:AU35" si="3">IF(ISERR(AL38),"NO DATA",AL38)</f>
        <v>NR</v>
      </c>
      <c r="AV33" s="82"/>
    </row>
    <row r="34" spans="1:48" x14ac:dyDescent="0.2">
      <c r="A34" s="10">
        <v>3985020</v>
      </c>
      <c r="B34" s="10" t="s">
        <v>329</v>
      </c>
      <c r="C34" s="10" t="s">
        <v>17</v>
      </c>
      <c r="D34" s="16">
        <v>43291.40625</v>
      </c>
      <c r="E34" s="16">
        <v>43292.333333333336</v>
      </c>
      <c r="G34" s="16">
        <v>43306.837500000001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22</v>
      </c>
      <c r="M34" s="10">
        <v>10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31.03448275862069</v>
      </c>
      <c r="AR34" s="82"/>
      <c r="AS34" s="81">
        <f t="shared" si="2"/>
        <v>0</v>
      </c>
      <c r="AT34" s="82"/>
      <c r="AU34" s="81">
        <f t="shared" si="3"/>
        <v>31.03448275862069</v>
      </c>
      <c r="AV34" s="82"/>
    </row>
    <row r="35" spans="1:48" x14ac:dyDescent="0.2">
      <c r="A35" s="10">
        <v>3985020</v>
      </c>
      <c r="B35" s="10" t="s">
        <v>329</v>
      </c>
      <c r="C35" s="10" t="s">
        <v>17</v>
      </c>
      <c r="D35" s="16">
        <v>43291.40625</v>
      </c>
      <c r="E35" s="16">
        <v>43292.333333333336</v>
      </c>
      <c r="G35" s="16">
        <v>43306.837500000001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95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23.52941176470588</v>
      </c>
      <c r="AT35" s="82"/>
      <c r="AU35" s="81" t="str">
        <f t="shared" si="3"/>
        <v>NR</v>
      </c>
      <c r="AV35" s="82"/>
    </row>
    <row r="36" spans="1:48" x14ac:dyDescent="0.2">
      <c r="A36" s="10">
        <v>3985020</v>
      </c>
      <c r="B36" s="10" t="s">
        <v>329</v>
      </c>
      <c r="C36" s="10" t="s">
        <v>17</v>
      </c>
      <c r="D36" s="16">
        <v>43291.40625</v>
      </c>
      <c r="E36" s="16">
        <v>43292.333333333336</v>
      </c>
      <c r="G36" s="16">
        <v>43306.837500000001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35</v>
      </c>
      <c r="N36" s="10" t="s">
        <v>33</v>
      </c>
      <c r="O36" s="10">
        <v>5</v>
      </c>
      <c r="P36" s="10">
        <v>1</v>
      </c>
      <c r="AG36" s="70" t="s">
        <v>337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3985020</v>
      </c>
      <c r="B37" s="10" t="s">
        <v>329</v>
      </c>
      <c r="C37" s="10" t="s">
        <v>17</v>
      </c>
      <c r="D37" s="16">
        <v>43291.40625</v>
      </c>
      <c r="E37" s="16">
        <v>43292.333333333336</v>
      </c>
      <c r="G37" s="16">
        <v>43306.837500000001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6.666666666666667</v>
      </c>
      <c r="AR37" s="82"/>
      <c r="AS37" s="81" t="str">
        <f t="shared" ref="AS37:AS39" si="5">IF(ISERR(AJ72),"NO DATA",AJ72)</f>
        <v>NR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3985020</v>
      </c>
      <c r="B38" s="10" t="s">
        <v>329</v>
      </c>
      <c r="C38" s="10" t="s">
        <v>17</v>
      </c>
      <c r="D38" s="16">
        <v>43291.40625</v>
      </c>
      <c r="E38" s="16">
        <v>43292.333333333336</v>
      </c>
      <c r="G38" s="16">
        <v>43306.837500000001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 t="str">
        <f>IF((M261-M164)/M261*100&lt;0,"NR",(M261-M164)/M261*100)</f>
        <v>NR</v>
      </c>
      <c r="AI38" s="93"/>
      <c r="AJ38" s="93" t="str">
        <f>IF((M164-M67)/M261*100&lt;0,"NR",(M164-M67)/M261*100)</f>
        <v>NR</v>
      </c>
      <c r="AK38" s="93"/>
      <c r="AL38" s="93" t="str">
        <f>IF((M261-M67)/M261*100&lt;0,"NR",(M261-M67)/M261*100)</f>
        <v>NR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>
        <f t="shared" si="5"/>
        <v>32.87671232876712</v>
      </c>
      <c r="AT38" s="82"/>
      <c r="AU38" s="81">
        <f t="shared" si="6"/>
        <v>12.328767123287671</v>
      </c>
      <c r="AV38" s="82"/>
    </row>
    <row r="39" spans="1:48" x14ac:dyDescent="0.2">
      <c r="A39" s="10">
        <v>3985020</v>
      </c>
      <c r="B39" s="10" t="s">
        <v>329</v>
      </c>
      <c r="C39" s="10" t="s">
        <v>17</v>
      </c>
      <c r="D39" s="16">
        <v>43291.40625</v>
      </c>
      <c r="E39" s="16">
        <v>43292.333333333336</v>
      </c>
      <c r="G39" s="16">
        <v>43306.837500000001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31.03448275862069</v>
      </c>
      <c r="AI39" s="93"/>
      <c r="AJ39" s="93">
        <f>IF((M139-M42)/M236*100&lt;0,"NR",(M139-M42)/M236*100)</f>
        <v>0</v>
      </c>
      <c r="AK39" s="93"/>
      <c r="AL39" s="93">
        <f>IF((M236-M42)/M236*100&lt;0,"NR",(M236-M42)/M236*100)</f>
        <v>31.03448275862069</v>
      </c>
      <c r="AM39" s="93"/>
      <c r="AP39" s="3" t="s">
        <v>65</v>
      </c>
      <c r="AQ39" s="81" t="str">
        <f t="shared" si="7"/>
        <v>NR</v>
      </c>
      <c r="AR39" s="82"/>
      <c r="AS39" s="81">
        <f t="shared" si="5"/>
        <v>13.636363636363635</v>
      </c>
      <c r="AT39" s="82"/>
      <c r="AU39" s="81">
        <f t="shared" si="6"/>
        <v>9.0909090909090917</v>
      </c>
      <c r="AV39" s="82"/>
    </row>
    <row r="40" spans="1:48" x14ac:dyDescent="0.2">
      <c r="A40" s="10">
        <v>3985020</v>
      </c>
      <c r="B40" s="10" t="s">
        <v>329</v>
      </c>
      <c r="C40" s="10" t="s">
        <v>17</v>
      </c>
      <c r="D40" s="16">
        <v>43291.40625</v>
      </c>
      <c r="E40" s="16">
        <v>43292.333333333336</v>
      </c>
      <c r="G40" s="16">
        <v>43306.837500000001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23.52941176470588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3985020</v>
      </c>
      <c r="B41" s="10" t="s">
        <v>329</v>
      </c>
      <c r="C41" s="10" t="s">
        <v>17</v>
      </c>
      <c r="D41" s="16">
        <v>43291.40625</v>
      </c>
      <c r="E41" s="16">
        <v>43292.333333333336</v>
      </c>
      <c r="G41" s="16">
        <v>43306.837500000001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130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3985020</v>
      </c>
      <c r="B42" s="10" t="s">
        <v>329</v>
      </c>
      <c r="C42" s="10" t="s">
        <v>17</v>
      </c>
      <c r="D42" s="16">
        <v>43291.40625</v>
      </c>
      <c r="E42" s="16">
        <v>43292.333333333336</v>
      </c>
      <c r="G42" s="16">
        <v>43306.837500000001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26</v>
      </c>
      <c r="M42" s="10">
        <v>20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0</v>
      </c>
      <c r="AR42" s="82"/>
      <c r="AS42" s="81">
        <f t="shared" si="8"/>
        <v>12.5</v>
      </c>
      <c r="AT42" s="82"/>
      <c r="AU42" s="81">
        <f t="shared" si="9"/>
        <v>12.5</v>
      </c>
      <c r="AV42" s="82"/>
    </row>
    <row r="43" spans="1:48" x14ac:dyDescent="0.2">
      <c r="A43" s="10">
        <v>3985020</v>
      </c>
      <c r="B43" s="10" t="s">
        <v>329</v>
      </c>
      <c r="C43" s="10" t="s">
        <v>17</v>
      </c>
      <c r="D43" s="16">
        <v>43291.40625</v>
      </c>
      <c r="E43" s="16">
        <v>43292.333333333336</v>
      </c>
      <c r="G43" s="16">
        <v>43306.837500000001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200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10.714285714285714</v>
      </c>
      <c r="AR43" s="82"/>
      <c r="AS43" s="81">
        <f t="shared" si="8"/>
        <v>28.571428571428569</v>
      </c>
      <c r="AT43" s="82"/>
      <c r="AU43" s="81">
        <f t="shared" si="9"/>
        <v>39.285714285714285</v>
      </c>
      <c r="AV43" s="82"/>
    </row>
    <row r="44" spans="1:48" x14ac:dyDescent="0.2">
      <c r="A44" s="10">
        <v>3985020</v>
      </c>
      <c r="B44" s="10" t="s">
        <v>329</v>
      </c>
      <c r="C44" s="10" t="s">
        <v>17</v>
      </c>
      <c r="D44" s="16">
        <v>43291.40625</v>
      </c>
      <c r="E44" s="16">
        <v>43292.333333333336</v>
      </c>
      <c r="G44" s="16">
        <v>43306.837500000001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3985020</v>
      </c>
      <c r="B45" s="10" t="s">
        <v>329</v>
      </c>
      <c r="C45" s="10" t="s">
        <v>17</v>
      </c>
      <c r="D45" s="16">
        <v>43291.40625</v>
      </c>
      <c r="E45" s="16">
        <v>43292.333333333336</v>
      </c>
      <c r="G45" s="16">
        <v>43306.837500000001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64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3985020</v>
      </c>
      <c r="B46" s="10" t="s">
        <v>329</v>
      </c>
      <c r="C46" s="10" t="s">
        <v>17</v>
      </c>
      <c r="D46" s="16">
        <v>43291.40625</v>
      </c>
      <c r="E46" s="16">
        <v>43292.333333333336</v>
      </c>
      <c r="G46" s="16">
        <v>43306.837500000001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52</v>
      </c>
      <c r="N46" s="10" t="s">
        <v>33</v>
      </c>
      <c r="O46" s="10">
        <v>10</v>
      </c>
      <c r="P46" s="10">
        <v>1</v>
      </c>
      <c r="AP46" s="3" t="s">
        <v>233</v>
      </c>
      <c r="AQ46" s="81" t="str">
        <f t="shared" ref="AQ46:AQ49" si="13">IF(ISERR(AH141),"NO DATA",AH141)</f>
        <v>NR</v>
      </c>
      <c r="AR46" s="82"/>
      <c r="AS46" s="81">
        <f t="shared" si="11"/>
        <v>59.574468085106382</v>
      </c>
      <c r="AT46" s="82"/>
      <c r="AU46" s="81">
        <f t="shared" si="12"/>
        <v>31.914893617021278</v>
      </c>
      <c r="AV46" s="82"/>
    </row>
    <row r="47" spans="1:48" x14ac:dyDescent="0.2">
      <c r="A47" s="10">
        <v>3985020</v>
      </c>
      <c r="B47" s="10" t="s">
        <v>329</v>
      </c>
      <c r="C47" s="10" t="s">
        <v>17</v>
      </c>
      <c r="D47" s="16">
        <v>43291.40625</v>
      </c>
      <c r="E47" s="16">
        <v>43292.333333333336</v>
      </c>
      <c r="G47" s="16">
        <v>43306.837500000001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55.357142857142861</v>
      </c>
      <c r="AT47" s="82"/>
      <c r="AU47" s="81">
        <f t="shared" si="12"/>
        <v>51.785714285714292</v>
      </c>
      <c r="AV47" s="82"/>
    </row>
    <row r="48" spans="1:48" x14ac:dyDescent="0.2">
      <c r="A48" s="10">
        <v>3985020</v>
      </c>
      <c r="B48" s="10" t="s">
        <v>329</v>
      </c>
      <c r="C48" s="10" t="s">
        <v>17</v>
      </c>
      <c r="D48" s="16">
        <v>43291.40625</v>
      </c>
      <c r="E48" s="16">
        <v>43292.333333333336</v>
      </c>
      <c r="G48" s="16">
        <v>43306.837500000001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 t="str">
        <f t="shared" si="13"/>
        <v>NR</v>
      </c>
      <c r="AR48" s="82"/>
      <c r="AS48" s="81">
        <f t="shared" si="11"/>
        <v>37.5</v>
      </c>
      <c r="AT48" s="82"/>
      <c r="AU48" s="81">
        <f t="shared" si="12"/>
        <v>0</v>
      </c>
      <c r="AV48" s="82"/>
    </row>
    <row r="49" spans="1:48" x14ac:dyDescent="0.2">
      <c r="A49" s="10">
        <v>3985020</v>
      </c>
      <c r="B49" s="10" t="s">
        <v>329</v>
      </c>
      <c r="C49" s="10" t="s">
        <v>17</v>
      </c>
      <c r="D49" s="16">
        <v>43291.40625</v>
      </c>
      <c r="E49" s="16">
        <v>43292.333333333336</v>
      </c>
      <c r="G49" s="16">
        <v>43306.837500000001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16</v>
      </c>
      <c r="N49" s="10" t="s">
        <v>33</v>
      </c>
      <c r="O49" s="10">
        <v>5</v>
      </c>
      <c r="P49" s="10">
        <v>1</v>
      </c>
      <c r="AP49" s="3" t="s">
        <v>234</v>
      </c>
      <c r="AQ49" s="81" t="str">
        <f t="shared" si="13"/>
        <v>NR</v>
      </c>
      <c r="AR49" s="82"/>
      <c r="AS49" s="81">
        <f t="shared" si="11"/>
        <v>26.666666666666668</v>
      </c>
      <c r="AT49" s="82"/>
      <c r="AU49" s="81">
        <f t="shared" si="12"/>
        <v>4.4444444444444446</v>
      </c>
      <c r="AV49" s="82"/>
    </row>
    <row r="50" spans="1:48" x14ac:dyDescent="0.2">
      <c r="A50" s="10">
        <v>3985020</v>
      </c>
      <c r="B50" s="10" t="s">
        <v>329</v>
      </c>
      <c r="C50" s="10" t="s">
        <v>17</v>
      </c>
      <c r="D50" s="16">
        <v>43291.40625</v>
      </c>
      <c r="E50" s="16">
        <v>43292.333333333336</v>
      </c>
      <c r="G50" s="16">
        <v>43306.837500000001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3985020</v>
      </c>
      <c r="B51" s="10" t="s">
        <v>329</v>
      </c>
      <c r="C51" s="10" t="s">
        <v>17</v>
      </c>
      <c r="D51" s="16">
        <v>43291.40625</v>
      </c>
      <c r="E51" s="16">
        <v>43292.333333333336</v>
      </c>
      <c r="G51" s="16">
        <v>43306.837500000001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3985020</v>
      </c>
      <c r="B52" s="10" t="s">
        <v>329</v>
      </c>
      <c r="C52" s="10" t="s">
        <v>17</v>
      </c>
      <c r="D52" s="16">
        <v>43291.40625</v>
      </c>
      <c r="E52" s="16">
        <v>43292.333333333336</v>
      </c>
      <c r="G52" s="16">
        <v>43306.837500000001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3985020</v>
      </c>
      <c r="B53" s="10" t="s">
        <v>329</v>
      </c>
      <c r="C53" s="10" t="s">
        <v>17</v>
      </c>
      <c r="D53" s="16">
        <v>43291.40625</v>
      </c>
      <c r="E53" s="16">
        <v>43292.333333333336</v>
      </c>
      <c r="G53" s="16">
        <v>43306.837500000001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86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3985020</v>
      </c>
      <c r="B54" s="10" t="s">
        <v>329</v>
      </c>
      <c r="C54" s="10" t="s">
        <v>17</v>
      </c>
      <c r="D54" s="16">
        <v>43291.40625</v>
      </c>
      <c r="E54" s="16">
        <v>43292.333333333336</v>
      </c>
      <c r="G54" s="16">
        <v>43306.837500000001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1400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3985020</v>
      </c>
      <c r="B55" s="10" t="s">
        <v>329</v>
      </c>
      <c r="C55" s="10" t="s">
        <v>17</v>
      </c>
      <c r="D55" s="16">
        <v>43291.40625</v>
      </c>
      <c r="E55" s="16">
        <v>43292.333333333336</v>
      </c>
      <c r="G55" s="16">
        <v>43306.837500000001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170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3985020</v>
      </c>
      <c r="B56" s="10" t="s">
        <v>329</v>
      </c>
      <c r="C56" s="10" t="s">
        <v>17</v>
      </c>
      <c r="D56" s="16">
        <v>43291.40625</v>
      </c>
      <c r="E56" s="16">
        <v>43292.333333333336</v>
      </c>
      <c r="G56" s="16">
        <v>43306.837500000001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1600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3985020</v>
      </c>
      <c r="B57" s="10" t="s">
        <v>329</v>
      </c>
      <c r="C57" s="10" t="s">
        <v>17</v>
      </c>
      <c r="D57" s="16">
        <v>43291.40625</v>
      </c>
      <c r="E57" s="16">
        <v>43292.333333333336</v>
      </c>
      <c r="G57" s="16">
        <v>43306.837500000001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3985020</v>
      </c>
      <c r="B58" s="10" t="s">
        <v>329</v>
      </c>
      <c r="C58" s="10" t="s">
        <v>17</v>
      </c>
      <c r="D58" s="16">
        <v>43291.40625</v>
      </c>
      <c r="E58" s="16">
        <v>43292.333333333336</v>
      </c>
      <c r="G58" s="16">
        <v>43306.837500000001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3985020</v>
      </c>
      <c r="B59" s="10" t="s">
        <v>329</v>
      </c>
      <c r="C59" s="10" t="s">
        <v>17</v>
      </c>
      <c r="D59" s="16">
        <v>43291.40625</v>
      </c>
      <c r="E59" s="16">
        <v>43292.333333333336</v>
      </c>
      <c r="G59" s="16">
        <v>43306.837500000001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3985020</v>
      </c>
      <c r="B60" s="10" t="s">
        <v>329</v>
      </c>
      <c r="C60" s="10" t="s">
        <v>17</v>
      </c>
      <c r="D60" s="16">
        <v>43291.40625</v>
      </c>
      <c r="E60" s="16">
        <v>43292.333333333336</v>
      </c>
      <c r="G60" s="16">
        <v>43306.837500000001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26</v>
      </c>
      <c r="M60" s="10">
        <v>5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3985020</v>
      </c>
      <c r="B61" s="10" t="s">
        <v>329</v>
      </c>
      <c r="C61" s="10" t="s">
        <v>17</v>
      </c>
      <c r="D61" s="16">
        <v>43291.40625</v>
      </c>
      <c r="E61" s="16">
        <v>43292.333333333336</v>
      </c>
      <c r="G61" s="16">
        <v>43306.837500000001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24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3985020</v>
      </c>
      <c r="B62" s="10" t="s">
        <v>329</v>
      </c>
      <c r="C62" s="10" t="s">
        <v>17</v>
      </c>
      <c r="D62" s="16">
        <v>43291.40625</v>
      </c>
      <c r="E62" s="16">
        <v>43292.333333333336</v>
      </c>
      <c r="G62" s="16">
        <v>43306.837500000001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580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3985020</v>
      </c>
      <c r="B63" s="10" t="s">
        <v>329</v>
      </c>
      <c r="C63" s="10" t="s">
        <v>17</v>
      </c>
      <c r="D63" s="16">
        <v>43291.40625</v>
      </c>
      <c r="E63" s="16">
        <v>43292.333333333336</v>
      </c>
      <c r="G63" s="16">
        <v>43306.837500000001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3985020</v>
      </c>
      <c r="B64" s="10" t="s">
        <v>329</v>
      </c>
      <c r="C64" s="10" t="s">
        <v>17</v>
      </c>
      <c r="D64" s="16">
        <v>43291.40625</v>
      </c>
      <c r="E64" s="16">
        <v>43292.333333333336</v>
      </c>
      <c r="G64" s="16">
        <v>43306.837500000001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3985020</v>
      </c>
      <c r="B65" s="10" t="s">
        <v>329</v>
      </c>
      <c r="C65" s="10" t="s">
        <v>17</v>
      </c>
      <c r="D65" s="16">
        <v>43291.40625</v>
      </c>
      <c r="E65" s="16">
        <v>43292.333333333336</v>
      </c>
      <c r="G65" s="16">
        <v>43306.837500000001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1000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3985020</v>
      </c>
      <c r="B66" s="10" t="s">
        <v>329</v>
      </c>
      <c r="C66" s="10" t="s">
        <v>17</v>
      </c>
      <c r="D66" s="16">
        <v>43291.40625</v>
      </c>
      <c r="E66" s="16">
        <v>43292.333333333336</v>
      </c>
      <c r="G66" s="16">
        <v>43306.837500000001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3985020</v>
      </c>
      <c r="B67" s="10" t="s">
        <v>329</v>
      </c>
      <c r="C67" s="10" t="s">
        <v>17</v>
      </c>
      <c r="D67" s="16">
        <v>43291.40625</v>
      </c>
      <c r="E67" s="16">
        <v>43292.333333333336</v>
      </c>
      <c r="G67" s="16">
        <v>43306.837500000001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140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3985020</v>
      </c>
      <c r="B68" s="10" t="s">
        <v>329</v>
      </c>
      <c r="C68" s="10" t="s">
        <v>17</v>
      </c>
      <c r="D68" s="16">
        <v>43291.40625</v>
      </c>
      <c r="E68" s="16">
        <v>43292.333333333336</v>
      </c>
      <c r="G68" s="16">
        <v>43306.837500000001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3985020</v>
      </c>
      <c r="B69" s="10" t="s">
        <v>329</v>
      </c>
      <c r="C69" s="10" t="s">
        <v>17</v>
      </c>
      <c r="D69" s="16">
        <v>43291.40625</v>
      </c>
      <c r="E69" s="16">
        <v>43292.333333333336</v>
      </c>
      <c r="G69" s="16">
        <v>43306.837500000001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3985020</v>
      </c>
      <c r="B70" s="10" t="s">
        <v>329</v>
      </c>
      <c r="C70" s="10" t="s">
        <v>17</v>
      </c>
      <c r="D70" s="16">
        <v>43291.40625</v>
      </c>
      <c r="E70" s="16">
        <v>43292.333333333336</v>
      </c>
      <c r="G70" s="16">
        <v>43306.837500000001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338</v>
      </c>
      <c r="AH70" s="70"/>
      <c r="AI70" s="70"/>
      <c r="AJ70" s="70"/>
      <c r="AK70" s="70"/>
      <c r="AL70" s="70"/>
      <c r="AM70" s="70"/>
    </row>
    <row r="71" spans="1:39" x14ac:dyDescent="0.2">
      <c r="A71" s="10">
        <v>3985020</v>
      </c>
      <c r="B71" s="10" t="s">
        <v>329</v>
      </c>
      <c r="C71" s="10" t="s">
        <v>17</v>
      </c>
      <c r="D71" s="16">
        <v>43291.40625</v>
      </c>
      <c r="E71" s="16">
        <v>43292.333333333336</v>
      </c>
      <c r="G71" s="16">
        <v>43306.837500000001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200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3985020</v>
      </c>
      <c r="B72" s="10" t="s">
        <v>329</v>
      </c>
      <c r="C72" s="10" t="s">
        <v>17</v>
      </c>
      <c r="D72" s="16">
        <v>43291.40625</v>
      </c>
      <c r="E72" s="16">
        <v>43292.333333333336</v>
      </c>
      <c r="G72" s="16">
        <v>43306.837500000001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26</v>
      </c>
      <c r="M72" s="10">
        <v>20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6.666666666666667</v>
      </c>
      <c r="AI72" s="93"/>
      <c r="AJ72" s="93" t="str">
        <f>IF((M199-M102)/M296*100&lt;0,"NR",(M199-M102)/M296*100)</f>
        <v>NR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3985020</v>
      </c>
      <c r="B73" s="10" t="s">
        <v>329</v>
      </c>
      <c r="C73" s="10" t="s">
        <v>17</v>
      </c>
      <c r="D73" s="16">
        <v>43291.40625</v>
      </c>
      <c r="E73" s="16">
        <v>43292.333333333336</v>
      </c>
      <c r="G73" s="16">
        <v>43306.837500000001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9600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>
        <f>IF((M200-M103)/M297*100&lt;0,"NR",(M200-M103)/M297*100)</f>
        <v>32.87671232876712</v>
      </c>
      <c r="AK73" s="93"/>
      <c r="AL73" s="93">
        <f>IF((M297-M103)/M297*100&lt;0,"NR",(M297-M103)/M297*100)</f>
        <v>12.328767123287671</v>
      </c>
      <c r="AM73" s="93"/>
    </row>
    <row r="74" spans="1:39" x14ac:dyDescent="0.2">
      <c r="A74" s="10">
        <v>3985020</v>
      </c>
      <c r="B74" s="10" t="s">
        <v>329</v>
      </c>
      <c r="C74" s="10" t="s">
        <v>17</v>
      </c>
      <c r="D74" s="16">
        <v>43291.40625</v>
      </c>
      <c r="E74" s="16">
        <v>43292.333333333336</v>
      </c>
      <c r="G74" s="16">
        <v>43306.837500000001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 t="str">
        <f>IF((M219-M122)/M219*100&lt;0,"NR",(M219-M122)/M219*100)</f>
        <v>NR</v>
      </c>
      <c r="AI74" s="93"/>
      <c r="AJ74" s="93">
        <f>IF((M122-M25)/M219*100&lt;0,"NR",(M122-M25)/M219*100)</f>
        <v>13.636363636363635</v>
      </c>
      <c r="AK74" s="93"/>
      <c r="AL74" s="93">
        <f>IF((M219-M25)/M219*100&lt;0,"NR",(M219-M25)/M219*100)</f>
        <v>9.0909090909090917</v>
      </c>
      <c r="AM74" s="93"/>
    </row>
    <row r="75" spans="1:39" x14ac:dyDescent="0.2">
      <c r="A75" s="10">
        <v>3985020</v>
      </c>
      <c r="B75" s="10" t="s">
        <v>329</v>
      </c>
      <c r="C75" s="10" t="s">
        <v>17</v>
      </c>
      <c r="D75" s="16">
        <v>43291.40625</v>
      </c>
      <c r="E75" s="16">
        <v>43292.333333333336</v>
      </c>
      <c r="G75" s="16">
        <v>43306.837500000001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3985020</v>
      </c>
      <c r="B76" s="10" t="s">
        <v>329</v>
      </c>
      <c r="C76" s="10" t="s">
        <v>17</v>
      </c>
      <c r="D76" s="16">
        <v>43291.40625</v>
      </c>
      <c r="E76" s="16">
        <v>43292.333333333336</v>
      </c>
      <c r="G76" s="16">
        <v>43306.837500000001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3985020</v>
      </c>
      <c r="B77" s="10" t="s">
        <v>329</v>
      </c>
      <c r="C77" s="10" t="s">
        <v>17</v>
      </c>
      <c r="D77" s="16">
        <v>43291.40625</v>
      </c>
      <c r="E77" s="16">
        <v>43292.333333333336</v>
      </c>
      <c r="G77" s="16">
        <v>43306.837500000001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3985020</v>
      </c>
      <c r="B78" s="10" t="s">
        <v>329</v>
      </c>
      <c r="C78" s="10" t="s">
        <v>17</v>
      </c>
      <c r="D78" s="16">
        <v>43291.40625</v>
      </c>
      <c r="E78" s="16">
        <v>43292.333333333336</v>
      </c>
      <c r="G78" s="16">
        <v>43306.837500000001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150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3985020</v>
      </c>
      <c r="B79" s="10" t="s">
        <v>329</v>
      </c>
      <c r="C79" s="10" t="s">
        <v>17</v>
      </c>
      <c r="D79" s="16">
        <v>43291.40625</v>
      </c>
      <c r="E79" s="16">
        <v>43292.333333333336</v>
      </c>
      <c r="G79" s="16">
        <v>43306.837500000001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3985020</v>
      </c>
      <c r="B80" s="10" t="s">
        <v>329</v>
      </c>
      <c r="C80" s="10" t="s">
        <v>17</v>
      </c>
      <c r="D80" s="16">
        <v>43291.40625</v>
      </c>
      <c r="E80" s="16">
        <v>43292.333333333336</v>
      </c>
      <c r="G80" s="16">
        <v>43306.837500000001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3985020</v>
      </c>
      <c r="B81" s="10" t="s">
        <v>329</v>
      </c>
      <c r="C81" s="10" t="s">
        <v>17</v>
      </c>
      <c r="D81" s="16">
        <v>43291.40625</v>
      </c>
      <c r="E81" s="16">
        <v>43292.333333333336</v>
      </c>
      <c r="G81" s="16">
        <v>43306.837500000001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3985020</v>
      </c>
      <c r="B82" s="10" t="s">
        <v>329</v>
      </c>
      <c r="C82" s="10" t="s">
        <v>17</v>
      </c>
      <c r="D82" s="16">
        <v>43291.40625</v>
      </c>
      <c r="E82" s="16">
        <v>43292.333333333336</v>
      </c>
      <c r="G82" s="16">
        <v>43306.837500000001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11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3985020</v>
      </c>
      <c r="B83" s="10" t="s">
        <v>329</v>
      </c>
      <c r="C83" s="10" t="s">
        <v>17</v>
      </c>
      <c r="D83" s="16">
        <v>43291.40625</v>
      </c>
      <c r="E83" s="16">
        <v>43292.333333333336</v>
      </c>
      <c r="G83" s="16">
        <v>43306.837500000001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3985020</v>
      </c>
      <c r="B84" s="10" t="s">
        <v>329</v>
      </c>
      <c r="C84" s="10" t="s">
        <v>17</v>
      </c>
      <c r="D84" s="16">
        <v>43291.40625</v>
      </c>
      <c r="E84" s="16">
        <v>43292.333333333336</v>
      </c>
      <c r="G84" s="16">
        <v>43306.837500000001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3985020</v>
      </c>
      <c r="B85" s="10" t="s">
        <v>329</v>
      </c>
      <c r="C85" s="10" t="s">
        <v>17</v>
      </c>
      <c r="D85" s="16">
        <v>43291.40625</v>
      </c>
      <c r="E85" s="16">
        <v>43292.333333333336</v>
      </c>
      <c r="G85" s="16">
        <v>43306.837500000001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59000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3985020</v>
      </c>
      <c r="B86" s="10" t="s">
        <v>329</v>
      </c>
      <c r="C86" s="10" t="s">
        <v>17</v>
      </c>
      <c r="D86" s="16">
        <v>43291.40625</v>
      </c>
      <c r="E86" s="16">
        <v>43292.333333333336</v>
      </c>
      <c r="G86" s="16">
        <v>43306.837500000001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3985020</v>
      </c>
      <c r="B87" s="10" t="s">
        <v>329</v>
      </c>
      <c r="C87" s="10" t="s">
        <v>17</v>
      </c>
      <c r="D87" s="16">
        <v>43291.40625</v>
      </c>
      <c r="E87" s="16">
        <v>43292.333333333336</v>
      </c>
      <c r="G87" s="16">
        <v>43306.837500000001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3985020</v>
      </c>
      <c r="B88" s="10" t="s">
        <v>329</v>
      </c>
      <c r="C88" s="10" t="s">
        <v>17</v>
      </c>
      <c r="D88" s="16">
        <v>43291.40625</v>
      </c>
      <c r="E88" s="16">
        <v>43292.333333333336</v>
      </c>
      <c r="G88" s="16">
        <v>43306.837500000001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3985020</v>
      </c>
      <c r="B89" s="10" t="s">
        <v>329</v>
      </c>
      <c r="C89" s="10" t="s">
        <v>17</v>
      </c>
      <c r="D89" s="16">
        <v>43291.40625</v>
      </c>
      <c r="E89" s="16">
        <v>43292.333333333336</v>
      </c>
      <c r="G89" s="16">
        <v>43306.837500000001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3985020</v>
      </c>
      <c r="B90" s="10" t="s">
        <v>329</v>
      </c>
      <c r="C90" s="10" t="s">
        <v>17</v>
      </c>
      <c r="D90" s="16">
        <v>43291.40625</v>
      </c>
      <c r="E90" s="16">
        <v>43292.333333333336</v>
      </c>
      <c r="G90" s="16">
        <v>43306.837500000001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3985020</v>
      </c>
      <c r="B91" s="10" t="s">
        <v>329</v>
      </c>
      <c r="C91" s="10" t="s">
        <v>17</v>
      </c>
      <c r="D91" s="16">
        <v>43291.40625</v>
      </c>
      <c r="E91" s="16">
        <v>43292.333333333336</v>
      </c>
      <c r="G91" s="16">
        <v>43306.837500000001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3985020</v>
      </c>
      <c r="B92" s="10" t="s">
        <v>329</v>
      </c>
      <c r="C92" s="10" t="s">
        <v>17</v>
      </c>
      <c r="D92" s="16">
        <v>43291.40625</v>
      </c>
      <c r="E92" s="16">
        <v>43292.333333333336</v>
      </c>
      <c r="G92" s="16">
        <v>43306.837500000001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2000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3985020</v>
      </c>
      <c r="B93" s="10" t="s">
        <v>329</v>
      </c>
      <c r="C93" s="10" t="s">
        <v>17</v>
      </c>
      <c r="D93" s="16">
        <v>43291.40625</v>
      </c>
      <c r="E93" s="16">
        <v>43292.333333333336</v>
      </c>
      <c r="G93" s="16">
        <v>43306.837500000001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3985020</v>
      </c>
      <c r="B94" s="10" t="s">
        <v>329</v>
      </c>
      <c r="C94" s="10" t="s">
        <v>17</v>
      </c>
      <c r="D94" s="16">
        <v>43291.40625</v>
      </c>
      <c r="E94" s="16">
        <v>43292.333333333336</v>
      </c>
      <c r="G94" s="16">
        <v>43306.837500000001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3985020</v>
      </c>
      <c r="B95" s="10" t="s">
        <v>329</v>
      </c>
      <c r="C95" s="10" t="s">
        <v>17</v>
      </c>
      <c r="D95" s="16">
        <v>43291.40625</v>
      </c>
      <c r="E95" s="16">
        <v>43292.333333333336</v>
      </c>
      <c r="G95" s="16">
        <v>43306.837500000001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3985020</v>
      </c>
      <c r="B96" s="10" t="s">
        <v>329</v>
      </c>
      <c r="C96" s="10" t="s">
        <v>17</v>
      </c>
      <c r="D96" s="16">
        <v>43291.40625</v>
      </c>
      <c r="E96" s="16">
        <v>43292.333333333336</v>
      </c>
      <c r="G96" s="16">
        <v>43306.837500000001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590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3985020</v>
      </c>
      <c r="B97" s="10" t="s">
        <v>329</v>
      </c>
      <c r="C97" s="10" t="s">
        <v>17</v>
      </c>
      <c r="D97" s="16">
        <v>43291.40625</v>
      </c>
      <c r="E97" s="16">
        <v>43292.333333333336</v>
      </c>
      <c r="G97" s="16">
        <v>43306.837500000001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920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3985020</v>
      </c>
      <c r="B98" s="10" t="s">
        <v>329</v>
      </c>
      <c r="C98" s="10" t="s">
        <v>17</v>
      </c>
      <c r="D98" s="16">
        <v>43291.40625</v>
      </c>
      <c r="E98" s="16">
        <v>43292.333333333336</v>
      </c>
      <c r="G98" s="16">
        <v>43306.837500000001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3985020</v>
      </c>
      <c r="B99" s="10" t="s">
        <v>329</v>
      </c>
      <c r="C99" s="10" t="s">
        <v>17</v>
      </c>
      <c r="D99" s="16">
        <v>43291.40625</v>
      </c>
      <c r="E99" s="16">
        <v>43292.333333333336</v>
      </c>
      <c r="G99" s="16">
        <v>43306.837500000001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3985020</v>
      </c>
      <c r="B100" s="10" t="s">
        <v>329</v>
      </c>
      <c r="C100" s="10" t="s">
        <v>17</v>
      </c>
      <c r="D100" s="16">
        <v>43291.40625</v>
      </c>
      <c r="E100" s="16">
        <v>43292.333333333336</v>
      </c>
      <c r="G100" s="16">
        <v>43306.837500000001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270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3985020</v>
      </c>
      <c r="B101" s="10" t="s">
        <v>329</v>
      </c>
      <c r="C101" s="10" t="s">
        <v>17</v>
      </c>
      <c r="D101" s="16">
        <v>43291.40625</v>
      </c>
      <c r="E101" s="16">
        <v>43292.333333333336</v>
      </c>
      <c r="G101" s="16">
        <v>43306.837500000001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450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3985020</v>
      </c>
      <c r="B102" s="10" t="s">
        <v>329</v>
      </c>
      <c r="C102" s="10" t="s">
        <v>17</v>
      </c>
      <c r="D102" s="16">
        <v>43291.40625</v>
      </c>
      <c r="E102" s="16">
        <v>43292.333333333336</v>
      </c>
      <c r="G102" s="16">
        <v>43306.837500000001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170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3985020</v>
      </c>
      <c r="B103" s="10" t="s">
        <v>329</v>
      </c>
      <c r="C103" s="10" t="s">
        <v>17</v>
      </c>
      <c r="D103" s="16">
        <v>43291.40625</v>
      </c>
      <c r="E103" s="16">
        <v>43292.333333333336</v>
      </c>
      <c r="G103" s="16">
        <v>43306.837500000001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640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3985020</v>
      </c>
      <c r="B104" s="10" t="s">
        <v>329</v>
      </c>
      <c r="C104" s="10" t="s">
        <v>17</v>
      </c>
      <c r="D104" s="16">
        <v>43291.40625</v>
      </c>
      <c r="E104" s="16">
        <v>43292.333333333336</v>
      </c>
      <c r="G104" s="16">
        <v>43306.837500000001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339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3985023</v>
      </c>
      <c r="B105" s="10" t="s">
        <v>330</v>
      </c>
      <c r="C105" s="10" t="s">
        <v>17</v>
      </c>
      <c r="D105" s="16">
        <v>43291.388194444444</v>
      </c>
      <c r="E105" s="16">
        <v>43292.333333333336</v>
      </c>
      <c r="G105" s="16">
        <v>43308.087500000001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3400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3985023</v>
      </c>
      <c r="B106" s="10" t="s">
        <v>330</v>
      </c>
      <c r="C106" s="10" t="s">
        <v>17</v>
      </c>
      <c r="D106" s="16">
        <v>43291.388194444444</v>
      </c>
      <c r="E106" s="16">
        <v>43292.333333333336</v>
      </c>
      <c r="G106" s="16">
        <v>43308.087500000001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3985023</v>
      </c>
      <c r="B107" s="10" t="s">
        <v>330</v>
      </c>
      <c r="C107" s="10" t="s">
        <v>17</v>
      </c>
      <c r="D107" s="16">
        <v>43291.388194444444</v>
      </c>
      <c r="E107" s="16">
        <v>43292.333333333336</v>
      </c>
      <c r="G107" s="16">
        <v>43308.087500000001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26</v>
      </c>
      <c r="M107" s="10">
        <v>5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0</v>
      </c>
      <c r="AI107" s="98"/>
      <c r="AJ107" s="98">
        <f>IF((M151-M54)/M248*100&lt;0,"NR",(M151-M54)/M248*100)</f>
        <v>12.5</v>
      </c>
      <c r="AK107" s="98"/>
      <c r="AL107" s="98">
        <f>IF((M248-M54)/M248*100&lt;0,"NR",(M248-M54)/M248*100)</f>
        <v>12.5</v>
      </c>
      <c r="AM107" s="98"/>
    </row>
    <row r="108" spans="1:39" x14ac:dyDescent="0.2">
      <c r="A108" s="10">
        <v>3985023</v>
      </c>
      <c r="B108" s="10" t="s">
        <v>330</v>
      </c>
      <c r="C108" s="10" t="s">
        <v>17</v>
      </c>
      <c r="D108" s="16">
        <v>43291.388194444444</v>
      </c>
      <c r="E108" s="16">
        <v>43292.333333333336</v>
      </c>
      <c r="G108" s="16">
        <v>43308.087500000001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26</v>
      </c>
      <c r="M108" s="10">
        <v>20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10.714285714285714</v>
      </c>
      <c r="AI108" s="98"/>
      <c r="AJ108" s="98">
        <f>IF((M152-M55)/M249*100&lt;0,"NR",(M152-M55)/M249*100)</f>
        <v>28.571428571428569</v>
      </c>
      <c r="AK108" s="98"/>
      <c r="AL108" s="98">
        <f>IF((M249-M55)/M249*100&lt;0,"NR",(M249-M55)/M249*100)</f>
        <v>39.285714285714285</v>
      </c>
      <c r="AM108" s="98"/>
    </row>
    <row r="109" spans="1:39" x14ac:dyDescent="0.2">
      <c r="A109" s="10">
        <v>3985023</v>
      </c>
      <c r="B109" s="10" t="s">
        <v>330</v>
      </c>
      <c r="C109" s="10" t="s">
        <v>17</v>
      </c>
      <c r="D109" s="16">
        <v>43291.388194444444</v>
      </c>
      <c r="E109" s="16">
        <v>43292.333333333336</v>
      </c>
      <c r="G109" s="16">
        <v>43308.087500000001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3985023</v>
      </c>
      <c r="B110" s="10" t="s">
        <v>330</v>
      </c>
      <c r="C110" s="10" t="s">
        <v>17</v>
      </c>
      <c r="D110" s="16">
        <v>43291.388194444444</v>
      </c>
      <c r="E110" s="16">
        <v>43292.333333333336</v>
      </c>
      <c r="G110" s="16">
        <v>43308.087500000001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3985023</v>
      </c>
      <c r="B111" s="10" t="s">
        <v>330</v>
      </c>
      <c r="C111" s="10" t="s">
        <v>17</v>
      </c>
      <c r="D111" s="16">
        <v>43291.388194444444</v>
      </c>
      <c r="E111" s="16">
        <v>43292.333333333336</v>
      </c>
      <c r="G111" s="16">
        <v>43308.087500000001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590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3985023</v>
      </c>
      <c r="B112" s="10" t="s">
        <v>330</v>
      </c>
      <c r="C112" s="10" t="s">
        <v>17</v>
      </c>
      <c r="D112" s="16">
        <v>43291.388194444444</v>
      </c>
      <c r="E112" s="16">
        <v>43292.333333333336</v>
      </c>
      <c r="G112" s="16">
        <v>43308.087500000001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13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3985023</v>
      </c>
      <c r="B113" s="10" t="s">
        <v>330</v>
      </c>
      <c r="C113" s="10" t="s">
        <v>17</v>
      </c>
      <c r="D113" s="16">
        <v>43291.388194444444</v>
      </c>
      <c r="E113" s="16">
        <v>43292.333333333336</v>
      </c>
      <c r="G113" s="16">
        <v>43308.087500000001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3985023</v>
      </c>
      <c r="B114" s="10" t="s">
        <v>330</v>
      </c>
      <c r="C114" s="10" t="s">
        <v>17</v>
      </c>
      <c r="D114" s="16">
        <v>43291.388194444444</v>
      </c>
      <c r="E114" s="16">
        <v>43292.333333333336</v>
      </c>
      <c r="G114" s="16">
        <v>43308.087500000001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3985023</v>
      </c>
      <c r="B115" s="10" t="s">
        <v>330</v>
      </c>
      <c r="C115" s="10" t="s">
        <v>17</v>
      </c>
      <c r="D115" s="16">
        <v>43291.388194444444</v>
      </c>
      <c r="E115" s="16">
        <v>43292.333333333336</v>
      </c>
      <c r="G115" s="16">
        <v>43308.087500000001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3985023</v>
      </c>
      <c r="B116" s="10" t="s">
        <v>330</v>
      </c>
      <c r="C116" s="10" t="s">
        <v>17</v>
      </c>
      <c r="D116" s="16">
        <v>43291.388194444444</v>
      </c>
      <c r="E116" s="16">
        <v>43292.333333333336</v>
      </c>
      <c r="G116" s="16">
        <v>43308.087500000001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120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3985023</v>
      </c>
      <c r="B117" s="10" t="s">
        <v>330</v>
      </c>
      <c r="C117" s="10" t="s">
        <v>17</v>
      </c>
      <c r="D117" s="16">
        <v>43291.388194444444</v>
      </c>
      <c r="E117" s="16">
        <v>43292.333333333336</v>
      </c>
      <c r="G117" s="16">
        <v>43308.087500000001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3985023</v>
      </c>
      <c r="B118" s="10" t="s">
        <v>330</v>
      </c>
      <c r="C118" s="10" t="s">
        <v>17</v>
      </c>
      <c r="D118" s="16">
        <v>43291.388194444444</v>
      </c>
      <c r="E118" s="16">
        <v>43292.333333333336</v>
      </c>
      <c r="G118" s="16">
        <v>43308.087500000001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59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3985023</v>
      </c>
      <c r="B119" s="10" t="s">
        <v>330</v>
      </c>
      <c r="C119" s="10" t="s">
        <v>17</v>
      </c>
      <c r="D119" s="16">
        <v>43291.388194444444</v>
      </c>
      <c r="E119" s="16">
        <v>43292.333333333336</v>
      </c>
      <c r="G119" s="16">
        <v>43308.087500000001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3985023</v>
      </c>
      <c r="B120" s="10" t="s">
        <v>330</v>
      </c>
      <c r="C120" s="10" t="s">
        <v>17</v>
      </c>
      <c r="D120" s="16">
        <v>43291.388194444444</v>
      </c>
      <c r="E120" s="16">
        <v>43292.333333333336</v>
      </c>
      <c r="G120" s="16">
        <v>43308.087500000001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2200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3985023</v>
      </c>
      <c r="B121" s="10" t="s">
        <v>330</v>
      </c>
      <c r="C121" s="10" t="s">
        <v>17</v>
      </c>
      <c r="D121" s="16">
        <v>43291.388194444444</v>
      </c>
      <c r="E121" s="16">
        <v>43292.333333333336</v>
      </c>
      <c r="G121" s="16">
        <v>43308.087500000001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3985023</v>
      </c>
      <c r="B122" s="10" t="s">
        <v>330</v>
      </c>
      <c r="C122" s="10" t="s">
        <v>17</v>
      </c>
      <c r="D122" s="16">
        <v>43291.388194444444</v>
      </c>
      <c r="E122" s="16">
        <v>43292.333333333336</v>
      </c>
      <c r="G122" s="16">
        <v>43308.087500000001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230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3985023</v>
      </c>
      <c r="B123" s="10" t="s">
        <v>330</v>
      </c>
      <c r="C123" s="10" t="s">
        <v>17</v>
      </c>
      <c r="D123" s="16">
        <v>43291.388194444444</v>
      </c>
      <c r="E123" s="16">
        <v>43292.333333333336</v>
      </c>
      <c r="G123" s="16">
        <v>43308.087500000001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37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3985023</v>
      </c>
      <c r="B124" s="10" t="s">
        <v>330</v>
      </c>
      <c r="C124" s="10" t="s">
        <v>17</v>
      </c>
      <c r="D124" s="16">
        <v>43291.388194444444</v>
      </c>
      <c r="E124" s="16">
        <v>43292.333333333336</v>
      </c>
      <c r="G124" s="16">
        <v>43308.087500000001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3985023</v>
      </c>
      <c r="B125" s="10" t="s">
        <v>330</v>
      </c>
      <c r="C125" s="10" t="s">
        <v>17</v>
      </c>
      <c r="D125" s="16">
        <v>43291.388194444444</v>
      </c>
      <c r="E125" s="16">
        <v>43292.333333333336</v>
      </c>
      <c r="G125" s="16">
        <v>43308.087500000001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3985023</v>
      </c>
      <c r="B126" s="10" t="s">
        <v>330</v>
      </c>
      <c r="C126" s="10" t="s">
        <v>17</v>
      </c>
      <c r="D126" s="16">
        <v>43291.388194444444</v>
      </c>
      <c r="E126" s="16">
        <v>43292.333333333336</v>
      </c>
      <c r="G126" s="16">
        <v>43308.087500000001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3985023</v>
      </c>
      <c r="B127" s="10" t="s">
        <v>330</v>
      </c>
      <c r="C127" s="10" t="s">
        <v>17</v>
      </c>
      <c r="D127" s="16">
        <v>43291.388194444444</v>
      </c>
      <c r="E127" s="16">
        <v>43292.333333333336</v>
      </c>
      <c r="G127" s="16">
        <v>43308.087500000001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430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3985023</v>
      </c>
      <c r="B128" s="10" t="s">
        <v>330</v>
      </c>
      <c r="C128" s="10" t="s">
        <v>17</v>
      </c>
      <c r="D128" s="16">
        <v>43291.388194444444</v>
      </c>
      <c r="E128" s="16">
        <v>43292.333333333336</v>
      </c>
      <c r="G128" s="16">
        <v>43308.087500000001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3985023</v>
      </c>
      <c r="B129" s="10" t="s">
        <v>330</v>
      </c>
      <c r="C129" s="10" t="s">
        <v>17</v>
      </c>
      <c r="D129" s="16">
        <v>43291.388194444444</v>
      </c>
      <c r="E129" s="16">
        <v>43292.333333333336</v>
      </c>
      <c r="G129" s="16">
        <v>43308.087500000001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89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3985023</v>
      </c>
      <c r="B130" s="10" t="s">
        <v>330</v>
      </c>
      <c r="C130" s="10" t="s">
        <v>17</v>
      </c>
      <c r="D130" s="16">
        <v>43291.388194444444</v>
      </c>
      <c r="E130" s="16">
        <v>43292.333333333336</v>
      </c>
      <c r="G130" s="16">
        <v>43308.087500000001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3985023</v>
      </c>
      <c r="B131" s="10" t="s">
        <v>330</v>
      </c>
      <c r="C131" s="10" t="s">
        <v>17</v>
      </c>
      <c r="D131" s="16">
        <v>43291.388194444444</v>
      </c>
      <c r="E131" s="16">
        <v>43292.333333333336</v>
      </c>
      <c r="G131" s="16">
        <v>43308.087500000001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3985023</v>
      </c>
      <c r="B132" s="10" t="s">
        <v>330</v>
      </c>
      <c r="C132" s="10" t="s">
        <v>17</v>
      </c>
      <c r="D132" s="16">
        <v>43291.388194444444</v>
      </c>
      <c r="E132" s="16">
        <v>43292.333333333336</v>
      </c>
      <c r="G132" s="16">
        <v>43308.087500000001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88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3985023</v>
      </c>
      <c r="B133" s="10" t="s">
        <v>330</v>
      </c>
      <c r="C133" s="10" t="s">
        <v>17</v>
      </c>
      <c r="D133" s="16">
        <v>43291.388194444444</v>
      </c>
      <c r="E133" s="16">
        <v>43292.333333333336</v>
      </c>
      <c r="G133" s="16">
        <v>43308.087500000001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26</v>
      </c>
      <c r="M133" s="10">
        <v>5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3985023</v>
      </c>
      <c r="B134" s="10" t="s">
        <v>330</v>
      </c>
      <c r="C134" s="10" t="s">
        <v>17</v>
      </c>
      <c r="D134" s="16">
        <v>43291.388194444444</v>
      </c>
      <c r="E134" s="16">
        <v>43292.333333333336</v>
      </c>
      <c r="G134" s="16">
        <v>43308.087500000001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3985023</v>
      </c>
      <c r="B135" s="10" t="s">
        <v>330</v>
      </c>
      <c r="C135" s="10" t="s">
        <v>17</v>
      </c>
      <c r="D135" s="16">
        <v>43291.388194444444</v>
      </c>
      <c r="E135" s="16">
        <v>43292.333333333336</v>
      </c>
      <c r="G135" s="16">
        <v>43308.087500000001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3985023</v>
      </c>
      <c r="B136" s="10" t="s">
        <v>330</v>
      </c>
      <c r="C136" s="10" t="s">
        <v>17</v>
      </c>
      <c r="D136" s="16">
        <v>43291.388194444444</v>
      </c>
      <c r="E136" s="16">
        <v>43292.333333333336</v>
      </c>
      <c r="G136" s="16">
        <v>43308.087500000001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3985023</v>
      </c>
      <c r="B137" s="10" t="s">
        <v>330</v>
      </c>
      <c r="C137" s="10" t="s">
        <v>17</v>
      </c>
      <c r="D137" s="16">
        <v>43291.388194444444</v>
      </c>
      <c r="E137" s="16">
        <v>43292.333333333336</v>
      </c>
      <c r="G137" s="16">
        <v>43308.087500000001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3985023</v>
      </c>
      <c r="B138" s="10" t="s">
        <v>330</v>
      </c>
      <c r="C138" s="10" t="s">
        <v>17</v>
      </c>
      <c r="D138" s="16">
        <v>43291.388194444444</v>
      </c>
      <c r="E138" s="16">
        <v>43292.333333333336</v>
      </c>
      <c r="G138" s="16">
        <v>43308.087500000001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170</v>
      </c>
      <c r="N138" s="10" t="s">
        <v>33</v>
      </c>
      <c r="O138" s="10">
        <v>5</v>
      </c>
      <c r="P138" s="10">
        <v>1</v>
      </c>
      <c r="AG138" s="70" t="s">
        <v>340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3985023</v>
      </c>
      <c r="B139" s="10" t="s">
        <v>330</v>
      </c>
      <c r="C139" s="10" t="s">
        <v>17</v>
      </c>
      <c r="D139" s="16">
        <v>43291.388194444444</v>
      </c>
      <c r="E139" s="16">
        <v>43292.333333333336</v>
      </c>
      <c r="G139" s="16">
        <v>43308.087500000001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26</v>
      </c>
      <c r="M139" s="10">
        <v>20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3985023</v>
      </c>
      <c r="B140" s="10" t="s">
        <v>330</v>
      </c>
      <c r="C140" s="10" t="s">
        <v>17</v>
      </c>
      <c r="D140" s="16">
        <v>43291.388194444444</v>
      </c>
      <c r="E140" s="16">
        <v>43292.333333333336</v>
      </c>
      <c r="G140" s="16">
        <v>43308.087500000001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500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3985023</v>
      </c>
      <c r="B141" s="10" t="s">
        <v>330</v>
      </c>
      <c r="C141" s="10" t="s">
        <v>17</v>
      </c>
      <c r="D141" s="16">
        <v>43291.388194444444</v>
      </c>
      <c r="E141" s="16">
        <v>43292.333333333336</v>
      </c>
      <c r="G141" s="16">
        <v>43308.087500000001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26</v>
      </c>
      <c r="M141" s="10">
        <v>10</v>
      </c>
      <c r="N141" s="10" t="s">
        <v>33</v>
      </c>
      <c r="O141" s="10">
        <v>10</v>
      </c>
      <c r="P141" s="10">
        <v>1</v>
      </c>
      <c r="AG141" s="17" t="s">
        <v>233</v>
      </c>
      <c r="AH141" s="93" t="str">
        <f>IF((M213-M116)/M116*100&lt;0,"NR",(M213-M116)/M116*100)</f>
        <v>NR</v>
      </c>
      <c r="AI141" s="93"/>
      <c r="AJ141" s="93">
        <f>IF((M116-M19)/M213*100&lt;0,"NR",(M116-M19)/M213*100)</f>
        <v>59.574468085106382</v>
      </c>
      <c r="AK141" s="93"/>
      <c r="AL141" s="93">
        <f>IF((M213-M19)/M213*100&lt;0,"NR",(M213-M19)/M213*100)</f>
        <v>31.914893617021278</v>
      </c>
      <c r="AM141" s="93"/>
    </row>
    <row r="142" spans="1:39" x14ac:dyDescent="0.2">
      <c r="A142" s="10">
        <v>3985023</v>
      </c>
      <c r="B142" s="10" t="s">
        <v>330</v>
      </c>
      <c r="C142" s="10" t="s">
        <v>17</v>
      </c>
      <c r="D142" s="16">
        <v>43291.388194444444</v>
      </c>
      <c r="E142" s="16">
        <v>43292.333333333336</v>
      </c>
      <c r="G142" s="16">
        <v>43308.087500000001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69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55.357142857142861</v>
      </c>
      <c r="AK142" s="93"/>
      <c r="AL142" s="93">
        <f>IF((M294-M100)/M294*100&lt;0,"NR",(M294-M100)/M294*100)</f>
        <v>51.785714285714292</v>
      </c>
      <c r="AM142" s="93"/>
    </row>
    <row r="143" spans="1:39" x14ac:dyDescent="0.2">
      <c r="A143" s="10">
        <v>3985023</v>
      </c>
      <c r="B143" s="10" t="s">
        <v>330</v>
      </c>
      <c r="C143" s="10" t="s">
        <v>17</v>
      </c>
      <c r="D143" s="16">
        <v>43291.388194444444</v>
      </c>
      <c r="E143" s="16">
        <v>43292.333333333336</v>
      </c>
      <c r="G143" s="16">
        <v>43308.087500000001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48</v>
      </c>
      <c r="N143" s="10" t="s">
        <v>33</v>
      </c>
      <c r="O143" s="10">
        <v>10</v>
      </c>
      <c r="P143" s="10">
        <v>1</v>
      </c>
      <c r="AG143" s="19" t="s">
        <v>62</v>
      </c>
      <c r="AH143" s="93" t="str">
        <f>IF((M217-M120)/M217*100&lt;0,"NR",(M217-M120)/M217*100)</f>
        <v>NR</v>
      </c>
      <c r="AI143" s="93"/>
      <c r="AJ143" s="93">
        <f>IF((M120-M23)/M217*100&lt;0,"NR",(M120-M23)/M217*100)</f>
        <v>37.5</v>
      </c>
      <c r="AK143" s="93"/>
      <c r="AL143" s="93">
        <f>IF((M217-M23)/M217*100&lt;0,"NR",(M217-M23)/M217*100)</f>
        <v>0</v>
      </c>
      <c r="AM143" s="93"/>
    </row>
    <row r="144" spans="1:39" x14ac:dyDescent="0.2">
      <c r="A144" s="10">
        <v>3985023</v>
      </c>
      <c r="B144" s="10" t="s">
        <v>330</v>
      </c>
      <c r="C144" s="10" t="s">
        <v>17</v>
      </c>
      <c r="D144" s="16">
        <v>43291.388194444444</v>
      </c>
      <c r="E144" s="16">
        <v>43292.333333333336</v>
      </c>
      <c r="G144" s="16">
        <v>43308.087500000001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 t="str">
        <f>IF((M247-M150)/M247*100&lt;0,"NR",(M247-M150)/M247*100)</f>
        <v>NR</v>
      </c>
      <c r="AI144" s="93"/>
      <c r="AJ144" s="93">
        <f>IF((M150-M53)/M247*100&lt;0,"NR",(M150-M53)/M247*100)</f>
        <v>26.666666666666668</v>
      </c>
      <c r="AK144" s="93"/>
      <c r="AL144" s="93">
        <f>IF((M247-M53)/M247*100&lt;0,"NR",(M247-M53)/M247*100)</f>
        <v>4.4444444444444446</v>
      </c>
      <c r="AM144" s="93"/>
    </row>
    <row r="145" spans="1:16" x14ac:dyDescent="0.2">
      <c r="A145" s="10">
        <v>3985023</v>
      </c>
      <c r="B145" s="10" t="s">
        <v>330</v>
      </c>
      <c r="C145" s="10" t="s">
        <v>17</v>
      </c>
      <c r="D145" s="16">
        <v>43291.388194444444</v>
      </c>
      <c r="E145" s="16">
        <v>43292.333333333336</v>
      </c>
      <c r="G145" s="16">
        <v>43308.087500000001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3985023</v>
      </c>
      <c r="B146" s="10" t="s">
        <v>330</v>
      </c>
      <c r="C146" s="10" t="s">
        <v>17</v>
      </c>
      <c r="D146" s="16">
        <v>43291.388194444444</v>
      </c>
      <c r="E146" s="16">
        <v>43292.333333333336</v>
      </c>
      <c r="G146" s="16">
        <v>43308.087500000001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20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3985023</v>
      </c>
      <c r="B147" s="10" t="s">
        <v>330</v>
      </c>
      <c r="C147" s="10" t="s">
        <v>17</v>
      </c>
      <c r="D147" s="16">
        <v>43291.388194444444</v>
      </c>
      <c r="E147" s="16">
        <v>43292.333333333336</v>
      </c>
      <c r="G147" s="16">
        <v>43308.087500000001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3985023</v>
      </c>
      <c r="B148" s="10" t="s">
        <v>330</v>
      </c>
      <c r="C148" s="10" t="s">
        <v>17</v>
      </c>
      <c r="D148" s="16">
        <v>43291.388194444444</v>
      </c>
      <c r="E148" s="16">
        <v>43292.333333333336</v>
      </c>
      <c r="G148" s="16">
        <v>43308.087500000001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3985023</v>
      </c>
      <c r="B149" s="10" t="s">
        <v>330</v>
      </c>
      <c r="C149" s="10" t="s">
        <v>17</v>
      </c>
      <c r="D149" s="16">
        <v>43291.388194444444</v>
      </c>
      <c r="E149" s="16">
        <v>43292.333333333336</v>
      </c>
      <c r="G149" s="16">
        <v>43308.087500000001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3985023</v>
      </c>
      <c r="B150" s="10" t="s">
        <v>330</v>
      </c>
      <c r="C150" s="10" t="s">
        <v>17</v>
      </c>
      <c r="D150" s="16">
        <v>43291.388194444444</v>
      </c>
      <c r="E150" s="16">
        <v>43292.333333333336</v>
      </c>
      <c r="G150" s="16">
        <v>43308.087500000001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110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3985023</v>
      </c>
      <c r="B151" s="10" t="s">
        <v>330</v>
      </c>
      <c r="C151" s="10" t="s">
        <v>17</v>
      </c>
      <c r="D151" s="16">
        <v>43291.388194444444</v>
      </c>
      <c r="E151" s="16">
        <v>43292.333333333336</v>
      </c>
      <c r="G151" s="16">
        <v>43308.087500000001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1600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3985023</v>
      </c>
      <c r="B152" s="10" t="s">
        <v>330</v>
      </c>
      <c r="C152" s="10" t="s">
        <v>17</v>
      </c>
      <c r="D152" s="16">
        <v>43291.388194444444</v>
      </c>
      <c r="E152" s="16">
        <v>43292.333333333336</v>
      </c>
      <c r="G152" s="16">
        <v>43308.087500000001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250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3985023</v>
      </c>
      <c r="B153" s="10" t="s">
        <v>330</v>
      </c>
      <c r="C153" s="10" t="s">
        <v>17</v>
      </c>
      <c r="D153" s="16">
        <v>43291.388194444444</v>
      </c>
      <c r="E153" s="16">
        <v>43292.333333333336</v>
      </c>
      <c r="G153" s="16">
        <v>43308.087500000001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1500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3985023</v>
      </c>
      <c r="B154" s="10" t="s">
        <v>330</v>
      </c>
      <c r="C154" s="10" t="s">
        <v>17</v>
      </c>
      <c r="D154" s="16">
        <v>43291.388194444444</v>
      </c>
      <c r="E154" s="16">
        <v>43292.333333333336</v>
      </c>
      <c r="G154" s="16">
        <v>43308.087500000001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3985023</v>
      </c>
      <c r="B155" s="10" t="s">
        <v>330</v>
      </c>
      <c r="C155" s="10" t="s">
        <v>17</v>
      </c>
      <c r="D155" s="16">
        <v>43291.388194444444</v>
      </c>
      <c r="E155" s="16">
        <v>43292.333333333336</v>
      </c>
      <c r="G155" s="16">
        <v>43308.087500000001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3985023</v>
      </c>
      <c r="B156" s="10" t="s">
        <v>330</v>
      </c>
      <c r="C156" s="10" t="s">
        <v>17</v>
      </c>
      <c r="D156" s="16">
        <v>43291.388194444444</v>
      </c>
      <c r="E156" s="16">
        <v>43292.333333333336</v>
      </c>
      <c r="G156" s="16">
        <v>43308.087500000001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3985023</v>
      </c>
      <c r="B157" s="10" t="s">
        <v>330</v>
      </c>
      <c r="C157" s="10" t="s">
        <v>17</v>
      </c>
      <c r="D157" s="16">
        <v>43291.388194444444</v>
      </c>
      <c r="E157" s="16">
        <v>43292.333333333336</v>
      </c>
      <c r="G157" s="16">
        <v>43308.087500000001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26</v>
      </c>
      <c r="M157" s="10">
        <v>5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3985023</v>
      </c>
      <c r="B158" s="10" t="s">
        <v>330</v>
      </c>
      <c r="C158" s="10" t="s">
        <v>17</v>
      </c>
      <c r="D158" s="16">
        <v>43291.388194444444</v>
      </c>
      <c r="E158" s="16">
        <v>43292.333333333336</v>
      </c>
      <c r="G158" s="16">
        <v>43308.087500000001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29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3985023</v>
      </c>
      <c r="B159" s="10" t="s">
        <v>330</v>
      </c>
      <c r="C159" s="10" t="s">
        <v>17</v>
      </c>
      <c r="D159" s="16">
        <v>43291.388194444444</v>
      </c>
      <c r="E159" s="16">
        <v>43292.333333333336</v>
      </c>
      <c r="G159" s="16">
        <v>43308.087500000001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700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3985023</v>
      </c>
      <c r="B160" s="10" t="s">
        <v>330</v>
      </c>
      <c r="C160" s="10" t="s">
        <v>17</v>
      </c>
      <c r="D160" s="16">
        <v>43291.388194444444</v>
      </c>
      <c r="E160" s="16">
        <v>43292.333333333336</v>
      </c>
      <c r="G160" s="16">
        <v>43308.087500000001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3985023</v>
      </c>
      <c r="B161" s="10" t="s">
        <v>330</v>
      </c>
      <c r="C161" s="10" t="s">
        <v>17</v>
      </c>
      <c r="D161" s="16">
        <v>43291.388194444444</v>
      </c>
      <c r="E161" s="16">
        <v>43292.333333333336</v>
      </c>
      <c r="G161" s="16">
        <v>43308.087500000001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3985023</v>
      </c>
      <c r="B162" s="10" t="s">
        <v>330</v>
      </c>
      <c r="C162" s="10" t="s">
        <v>17</v>
      </c>
      <c r="D162" s="16">
        <v>43291.388194444444</v>
      </c>
      <c r="E162" s="16">
        <v>43292.333333333336</v>
      </c>
      <c r="G162" s="16">
        <v>43308.087500000001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1700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3985023</v>
      </c>
      <c r="B163" s="10" t="s">
        <v>330</v>
      </c>
      <c r="C163" s="10" t="s">
        <v>17</v>
      </c>
      <c r="D163" s="16">
        <v>43291.388194444444</v>
      </c>
      <c r="E163" s="16">
        <v>43292.333333333336</v>
      </c>
      <c r="G163" s="16">
        <v>43308.087500000001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3985023</v>
      </c>
      <c r="B164" s="10" t="s">
        <v>330</v>
      </c>
      <c r="C164" s="10" t="s">
        <v>17</v>
      </c>
      <c r="D164" s="16">
        <v>43291.388194444444</v>
      </c>
      <c r="E164" s="16">
        <v>43292.333333333336</v>
      </c>
      <c r="G164" s="16">
        <v>43308.087500000001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130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3985023</v>
      </c>
      <c r="B165" s="10" t="s">
        <v>330</v>
      </c>
      <c r="C165" s="10" t="s">
        <v>17</v>
      </c>
      <c r="D165" s="16">
        <v>43291.388194444444</v>
      </c>
      <c r="E165" s="16">
        <v>43292.333333333336</v>
      </c>
      <c r="G165" s="16">
        <v>43308.087500000001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3985023</v>
      </c>
      <c r="B166" s="10" t="s">
        <v>330</v>
      </c>
      <c r="C166" s="10" t="s">
        <v>17</v>
      </c>
      <c r="D166" s="16">
        <v>43291.388194444444</v>
      </c>
      <c r="E166" s="16">
        <v>43292.333333333336</v>
      </c>
      <c r="G166" s="16">
        <v>43308.087500000001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3985023</v>
      </c>
      <c r="B167" s="10" t="s">
        <v>330</v>
      </c>
      <c r="C167" s="10" t="s">
        <v>17</v>
      </c>
      <c r="D167" s="16">
        <v>43291.388194444444</v>
      </c>
      <c r="E167" s="16">
        <v>43292.333333333336</v>
      </c>
      <c r="G167" s="16">
        <v>43308.087500000001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3985023</v>
      </c>
      <c r="B168" s="10" t="s">
        <v>330</v>
      </c>
      <c r="C168" s="10" t="s">
        <v>17</v>
      </c>
      <c r="D168" s="16">
        <v>43291.388194444444</v>
      </c>
      <c r="E168" s="16">
        <v>43292.333333333336</v>
      </c>
      <c r="G168" s="16">
        <v>43308.087500000001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160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3985023</v>
      </c>
      <c r="B169" s="10" t="s">
        <v>330</v>
      </c>
      <c r="C169" s="10" t="s">
        <v>17</v>
      </c>
      <c r="D169" s="16">
        <v>43291.388194444444</v>
      </c>
      <c r="E169" s="16">
        <v>43292.333333333336</v>
      </c>
      <c r="G169" s="16">
        <v>43308.087500000001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45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3985023</v>
      </c>
      <c r="B170" s="10" t="s">
        <v>330</v>
      </c>
      <c r="C170" s="10" t="s">
        <v>17</v>
      </c>
      <c r="D170" s="16">
        <v>43291.388194444444</v>
      </c>
      <c r="E170" s="16">
        <v>43292.333333333336</v>
      </c>
      <c r="G170" s="16">
        <v>43308.087500000001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9100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3985023</v>
      </c>
      <c r="B171" s="10" t="s">
        <v>330</v>
      </c>
      <c r="C171" s="10" t="s">
        <v>17</v>
      </c>
      <c r="D171" s="16">
        <v>43291.388194444444</v>
      </c>
      <c r="E171" s="16">
        <v>43292.333333333336</v>
      </c>
      <c r="G171" s="16">
        <v>43308.087500000001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3985023</v>
      </c>
      <c r="B172" s="10" t="s">
        <v>330</v>
      </c>
      <c r="C172" s="10" t="s">
        <v>17</v>
      </c>
      <c r="D172" s="16">
        <v>43291.388194444444</v>
      </c>
      <c r="E172" s="16">
        <v>43292.333333333336</v>
      </c>
      <c r="G172" s="16">
        <v>43308.087500000001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3985023</v>
      </c>
      <c r="B173" s="10" t="s">
        <v>330</v>
      </c>
      <c r="C173" s="10" t="s">
        <v>17</v>
      </c>
      <c r="D173" s="16">
        <v>43291.388194444444</v>
      </c>
      <c r="E173" s="16">
        <v>43292.333333333336</v>
      </c>
      <c r="G173" s="16">
        <v>43308.087500000001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3985023</v>
      </c>
      <c r="B174" s="10" t="s">
        <v>330</v>
      </c>
      <c r="C174" s="10" t="s">
        <v>17</v>
      </c>
      <c r="D174" s="16">
        <v>43291.388194444444</v>
      </c>
      <c r="E174" s="16">
        <v>43292.333333333336</v>
      </c>
      <c r="G174" s="16">
        <v>43308.087500000001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3985023</v>
      </c>
      <c r="B175" s="10" t="s">
        <v>330</v>
      </c>
      <c r="C175" s="10" t="s">
        <v>17</v>
      </c>
      <c r="D175" s="16">
        <v>43291.388194444444</v>
      </c>
      <c r="E175" s="16">
        <v>43292.333333333336</v>
      </c>
      <c r="G175" s="16">
        <v>43308.087500000001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120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3985023</v>
      </c>
      <c r="B176" s="10" t="s">
        <v>330</v>
      </c>
      <c r="C176" s="10" t="s">
        <v>17</v>
      </c>
      <c r="D176" s="16">
        <v>43291.388194444444</v>
      </c>
      <c r="E176" s="16">
        <v>43292.333333333336</v>
      </c>
      <c r="G176" s="16">
        <v>43308.087500000001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3985023</v>
      </c>
      <c r="B177" s="10" t="s">
        <v>330</v>
      </c>
      <c r="C177" s="10" t="s">
        <v>17</v>
      </c>
      <c r="D177" s="16">
        <v>43291.388194444444</v>
      </c>
      <c r="E177" s="16">
        <v>43292.333333333336</v>
      </c>
      <c r="G177" s="16">
        <v>43308.087500000001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3985023</v>
      </c>
      <c r="B178" s="10" t="s">
        <v>330</v>
      </c>
      <c r="C178" s="10" t="s">
        <v>17</v>
      </c>
      <c r="D178" s="16">
        <v>43291.388194444444</v>
      </c>
      <c r="E178" s="16">
        <v>43292.333333333336</v>
      </c>
      <c r="G178" s="16">
        <v>43308.087500000001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3985023</v>
      </c>
      <c r="B179" s="10" t="s">
        <v>330</v>
      </c>
      <c r="C179" s="10" t="s">
        <v>17</v>
      </c>
      <c r="D179" s="16">
        <v>43291.388194444444</v>
      </c>
      <c r="E179" s="16">
        <v>43292.333333333336</v>
      </c>
      <c r="G179" s="16">
        <v>43308.087500000001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26</v>
      </c>
      <c r="M179" s="10">
        <v>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3985023</v>
      </c>
      <c r="B180" s="10" t="s">
        <v>330</v>
      </c>
      <c r="C180" s="10" t="s">
        <v>17</v>
      </c>
      <c r="D180" s="16">
        <v>43291.388194444444</v>
      </c>
      <c r="E180" s="16">
        <v>43292.333333333336</v>
      </c>
      <c r="G180" s="16">
        <v>43308.087500000001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3985023</v>
      </c>
      <c r="B181" s="10" t="s">
        <v>330</v>
      </c>
      <c r="C181" s="10" t="s">
        <v>17</v>
      </c>
      <c r="D181" s="16">
        <v>43291.388194444444</v>
      </c>
      <c r="E181" s="16">
        <v>43292.333333333336</v>
      </c>
      <c r="G181" s="16">
        <v>43308.087500000001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3985023</v>
      </c>
      <c r="B182" s="10" t="s">
        <v>330</v>
      </c>
      <c r="C182" s="10" t="s">
        <v>17</v>
      </c>
      <c r="D182" s="16">
        <v>43291.388194444444</v>
      </c>
      <c r="E182" s="16">
        <v>43292.333333333336</v>
      </c>
      <c r="G182" s="16">
        <v>43308.087500000001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66000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3985023</v>
      </c>
      <c r="B183" s="10" t="s">
        <v>330</v>
      </c>
      <c r="C183" s="10" t="s">
        <v>17</v>
      </c>
      <c r="D183" s="16">
        <v>43291.388194444444</v>
      </c>
      <c r="E183" s="16">
        <v>43292.333333333336</v>
      </c>
      <c r="G183" s="16">
        <v>43308.087500000001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3985023</v>
      </c>
      <c r="B184" s="10" t="s">
        <v>330</v>
      </c>
      <c r="C184" s="10" t="s">
        <v>17</v>
      </c>
      <c r="D184" s="16">
        <v>43291.388194444444</v>
      </c>
      <c r="E184" s="16">
        <v>43292.333333333336</v>
      </c>
      <c r="G184" s="16">
        <v>43308.087500000001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3985023</v>
      </c>
      <c r="B185" s="10" t="s">
        <v>330</v>
      </c>
      <c r="C185" s="10" t="s">
        <v>17</v>
      </c>
      <c r="D185" s="16">
        <v>43291.388194444444</v>
      </c>
      <c r="E185" s="16">
        <v>43292.333333333336</v>
      </c>
      <c r="G185" s="16">
        <v>43308.087500000001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3985023</v>
      </c>
      <c r="B186" s="10" t="s">
        <v>330</v>
      </c>
      <c r="C186" s="10" t="s">
        <v>17</v>
      </c>
      <c r="D186" s="16">
        <v>43291.388194444444</v>
      </c>
      <c r="E186" s="16">
        <v>43292.333333333336</v>
      </c>
      <c r="G186" s="16">
        <v>43308.087500000001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3985023</v>
      </c>
      <c r="B187" s="10" t="s">
        <v>330</v>
      </c>
      <c r="C187" s="10" t="s">
        <v>17</v>
      </c>
      <c r="D187" s="16">
        <v>43291.388194444444</v>
      </c>
      <c r="E187" s="16">
        <v>43292.333333333336</v>
      </c>
      <c r="G187" s="16">
        <v>43308.087500000001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3985023</v>
      </c>
      <c r="B188" s="10" t="s">
        <v>330</v>
      </c>
      <c r="C188" s="10" t="s">
        <v>17</v>
      </c>
      <c r="D188" s="16">
        <v>43291.388194444444</v>
      </c>
      <c r="E188" s="16">
        <v>43292.333333333336</v>
      </c>
      <c r="G188" s="16">
        <v>43308.087500000001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3985023</v>
      </c>
      <c r="B189" s="10" t="s">
        <v>330</v>
      </c>
      <c r="C189" s="10" t="s">
        <v>17</v>
      </c>
      <c r="D189" s="16">
        <v>43291.388194444444</v>
      </c>
      <c r="E189" s="16">
        <v>43292.333333333336</v>
      </c>
      <c r="G189" s="16">
        <v>43308.087500000001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2400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3985023</v>
      </c>
      <c r="B190" s="10" t="s">
        <v>330</v>
      </c>
      <c r="C190" s="10" t="s">
        <v>17</v>
      </c>
      <c r="D190" s="16">
        <v>43291.388194444444</v>
      </c>
      <c r="E190" s="16">
        <v>43292.333333333336</v>
      </c>
      <c r="G190" s="16">
        <v>43308.087500000001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3985023</v>
      </c>
      <c r="B191" s="10" t="s">
        <v>330</v>
      </c>
      <c r="C191" s="10" t="s">
        <v>17</v>
      </c>
      <c r="D191" s="16">
        <v>43291.388194444444</v>
      </c>
      <c r="E191" s="16">
        <v>43292.333333333336</v>
      </c>
      <c r="G191" s="16">
        <v>43308.087500000001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3985023</v>
      </c>
      <c r="B192" s="10" t="s">
        <v>330</v>
      </c>
      <c r="C192" s="10" t="s">
        <v>17</v>
      </c>
      <c r="D192" s="16">
        <v>43291.388194444444</v>
      </c>
      <c r="E192" s="16">
        <v>43292.333333333336</v>
      </c>
      <c r="G192" s="16">
        <v>43308.087500000001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3985023</v>
      </c>
      <c r="B193" s="10" t="s">
        <v>330</v>
      </c>
      <c r="C193" s="10" t="s">
        <v>17</v>
      </c>
      <c r="D193" s="16">
        <v>43291.388194444444</v>
      </c>
      <c r="E193" s="16">
        <v>43292.333333333336</v>
      </c>
      <c r="G193" s="16">
        <v>43308.087500000001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570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3985023</v>
      </c>
      <c r="B194" s="10" t="s">
        <v>330</v>
      </c>
      <c r="C194" s="10" t="s">
        <v>17</v>
      </c>
      <c r="D194" s="16">
        <v>43291.388194444444</v>
      </c>
      <c r="E194" s="16">
        <v>43292.333333333336</v>
      </c>
      <c r="G194" s="16">
        <v>43308.087500000001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1400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3985023</v>
      </c>
      <c r="B195" s="10" t="s">
        <v>330</v>
      </c>
      <c r="C195" s="10" t="s">
        <v>17</v>
      </c>
      <c r="D195" s="16">
        <v>43291.388194444444</v>
      </c>
      <c r="E195" s="16">
        <v>43292.333333333336</v>
      </c>
      <c r="G195" s="16">
        <v>43308.087500000001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3985023</v>
      </c>
      <c r="B196" s="10" t="s">
        <v>330</v>
      </c>
      <c r="C196" s="10" t="s">
        <v>17</v>
      </c>
      <c r="D196" s="16">
        <v>43291.388194444444</v>
      </c>
      <c r="E196" s="16">
        <v>43292.333333333336</v>
      </c>
      <c r="G196" s="16">
        <v>43308.087500000001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3985023</v>
      </c>
      <c r="B197" s="10" t="s">
        <v>330</v>
      </c>
      <c r="C197" s="10" t="s">
        <v>17</v>
      </c>
      <c r="D197" s="16">
        <v>43291.388194444444</v>
      </c>
      <c r="E197" s="16">
        <v>43292.333333333336</v>
      </c>
      <c r="G197" s="16">
        <v>43308.087500000001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580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3985023</v>
      </c>
      <c r="B198" s="10" t="s">
        <v>330</v>
      </c>
      <c r="C198" s="10" t="s">
        <v>17</v>
      </c>
      <c r="D198" s="16">
        <v>43291.388194444444</v>
      </c>
      <c r="E198" s="16">
        <v>43292.333333333336</v>
      </c>
      <c r="G198" s="16">
        <v>43308.087500000001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610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3985023</v>
      </c>
      <c r="B199" s="10" t="s">
        <v>330</v>
      </c>
      <c r="C199" s="10" t="s">
        <v>17</v>
      </c>
      <c r="D199" s="16">
        <v>43291.388194444444</v>
      </c>
      <c r="E199" s="16">
        <v>43292.333333333336</v>
      </c>
      <c r="G199" s="16">
        <v>43308.087500000001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140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3985023</v>
      </c>
      <c r="B200" s="10" t="s">
        <v>330</v>
      </c>
      <c r="C200" s="10" t="s">
        <v>17</v>
      </c>
      <c r="D200" s="16">
        <v>43291.388194444444</v>
      </c>
      <c r="E200" s="16">
        <v>43292.333333333336</v>
      </c>
      <c r="G200" s="16">
        <v>43308.087500000001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880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3985023</v>
      </c>
      <c r="B201" s="10" t="s">
        <v>330</v>
      </c>
      <c r="C201" s="10" t="s">
        <v>17</v>
      </c>
      <c r="D201" s="16">
        <v>43291.388194444444</v>
      </c>
      <c r="E201" s="16">
        <v>43292.333333333336</v>
      </c>
      <c r="G201" s="16">
        <v>43308.087500000001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6.1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3985026</v>
      </c>
      <c r="B202" s="10" t="s">
        <v>331</v>
      </c>
      <c r="C202" s="10" t="s">
        <v>17</v>
      </c>
      <c r="D202" s="16">
        <v>43291.395138888889</v>
      </c>
      <c r="E202" s="16">
        <v>43292.333333333336</v>
      </c>
      <c r="G202" s="16">
        <v>43308.134722222225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16000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3985026</v>
      </c>
      <c r="B203" s="10" t="s">
        <v>331</v>
      </c>
      <c r="C203" s="10" t="s">
        <v>17</v>
      </c>
      <c r="D203" s="16">
        <v>43291.395138888889</v>
      </c>
      <c r="E203" s="16">
        <v>43292.333333333336</v>
      </c>
      <c r="G203" s="16">
        <v>43308.134722222225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3985026</v>
      </c>
      <c r="B204" s="10" t="s">
        <v>331</v>
      </c>
      <c r="C204" s="10" t="s">
        <v>17</v>
      </c>
      <c r="D204" s="16">
        <v>43291.395138888889</v>
      </c>
      <c r="E204" s="16">
        <v>43292.333333333336</v>
      </c>
      <c r="G204" s="16">
        <v>43308.134722222225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28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3985026</v>
      </c>
      <c r="B205" s="10" t="s">
        <v>331</v>
      </c>
      <c r="C205" s="10" t="s">
        <v>17</v>
      </c>
      <c r="D205" s="16">
        <v>43291.395138888889</v>
      </c>
      <c r="E205" s="16">
        <v>43292.333333333336</v>
      </c>
      <c r="G205" s="16">
        <v>43308.134722222225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26</v>
      </c>
      <c r="M205" s="10">
        <v>20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3985026</v>
      </c>
      <c r="B206" s="10" t="s">
        <v>331</v>
      </c>
      <c r="C206" s="10" t="s">
        <v>17</v>
      </c>
      <c r="D206" s="16">
        <v>43291.395138888889</v>
      </c>
      <c r="E206" s="16">
        <v>43292.333333333336</v>
      </c>
      <c r="G206" s="16">
        <v>43308.134722222225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12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3985026</v>
      </c>
      <c r="B207" s="10" t="s">
        <v>331</v>
      </c>
      <c r="C207" s="10" t="s">
        <v>17</v>
      </c>
      <c r="D207" s="16">
        <v>43291.395138888889</v>
      </c>
      <c r="E207" s="16">
        <v>43292.333333333336</v>
      </c>
      <c r="G207" s="16">
        <v>43308.134722222225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3985026</v>
      </c>
      <c r="B208" s="10" t="s">
        <v>331</v>
      </c>
      <c r="C208" s="10" t="s">
        <v>17</v>
      </c>
      <c r="D208" s="16">
        <v>43291.395138888889</v>
      </c>
      <c r="E208" s="16">
        <v>43292.333333333336</v>
      </c>
      <c r="G208" s="16">
        <v>43308.134722222225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1000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3985026</v>
      </c>
      <c r="B209" s="10" t="s">
        <v>331</v>
      </c>
      <c r="C209" s="10" t="s">
        <v>17</v>
      </c>
      <c r="D209" s="16">
        <v>43291.395138888889</v>
      </c>
      <c r="E209" s="16">
        <v>43292.333333333336</v>
      </c>
      <c r="G209" s="16">
        <v>43308.134722222225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11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3985026</v>
      </c>
      <c r="B210" s="10" t="s">
        <v>331</v>
      </c>
      <c r="C210" s="10" t="s">
        <v>17</v>
      </c>
      <c r="D210" s="16">
        <v>43291.395138888889</v>
      </c>
      <c r="E210" s="16">
        <v>43292.333333333336</v>
      </c>
      <c r="G210" s="16">
        <v>43308.134722222225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3985026</v>
      </c>
      <c r="B211" s="10" t="s">
        <v>331</v>
      </c>
      <c r="C211" s="10" t="s">
        <v>17</v>
      </c>
      <c r="D211" s="16">
        <v>43291.395138888889</v>
      </c>
      <c r="E211" s="16">
        <v>43292.333333333336</v>
      </c>
      <c r="G211" s="16">
        <v>43308.134722222225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3985026</v>
      </c>
      <c r="B212" s="10" t="s">
        <v>331</v>
      </c>
      <c r="C212" s="10" t="s">
        <v>17</v>
      </c>
      <c r="D212" s="16">
        <v>43291.395138888889</v>
      </c>
      <c r="E212" s="16">
        <v>43292.333333333336</v>
      </c>
      <c r="G212" s="16">
        <v>43308.134722222225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3985026</v>
      </c>
      <c r="B213" s="10" t="s">
        <v>331</v>
      </c>
      <c r="C213" s="10" t="s">
        <v>17</v>
      </c>
      <c r="D213" s="16">
        <v>43291.395138888889</v>
      </c>
      <c r="E213" s="16">
        <v>43292.333333333336</v>
      </c>
      <c r="G213" s="16">
        <v>43308.134722222225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94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3985026</v>
      </c>
      <c r="B214" s="10" t="s">
        <v>331</v>
      </c>
      <c r="C214" s="10" t="s">
        <v>17</v>
      </c>
      <c r="D214" s="16">
        <v>43291.395138888889</v>
      </c>
      <c r="E214" s="16">
        <v>43292.333333333336</v>
      </c>
      <c r="G214" s="16">
        <v>43308.134722222225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3985026</v>
      </c>
      <c r="B215" s="10" t="s">
        <v>331</v>
      </c>
      <c r="C215" s="10" t="s">
        <v>17</v>
      </c>
      <c r="D215" s="16">
        <v>43291.395138888889</v>
      </c>
      <c r="E215" s="16">
        <v>43292.333333333336</v>
      </c>
      <c r="G215" s="16">
        <v>43308.134722222225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78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3985026</v>
      </c>
      <c r="B216" s="10" t="s">
        <v>331</v>
      </c>
      <c r="C216" s="10" t="s">
        <v>17</v>
      </c>
      <c r="D216" s="16">
        <v>43291.395138888889</v>
      </c>
      <c r="E216" s="16">
        <v>43292.333333333336</v>
      </c>
      <c r="G216" s="16">
        <v>43308.134722222225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3985026</v>
      </c>
      <c r="B217" s="10" t="s">
        <v>331</v>
      </c>
      <c r="C217" s="10" t="s">
        <v>17</v>
      </c>
      <c r="D217" s="16">
        <v>43291.395138888889</v>
      </c>
      <c r="E217" s="16">
        <v>43292.333333333336</v>
      </c>
      <c r="G217" s="16">
        <v>43308.134722222225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1600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3985026</v>
      </c>
      <c r="B218" s="10" t="s">
        <v>331</v>
      </c>
      <c r="C218" s="10" t="s">
        <v>17</v>
      </c>
      <c r="D218" s="16">
        <v>43291.395138888889</v>
      </c>
      <c r="E218" s="16">
        <v>43292.333333333336</v>
      </c>
      <c r="G218" s="16">
        <v>43308.134722222225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3985026</v>
      </c>
      <c r="B219" s="10" t="s">
        <v>331</v>
      </c>
      <c r="C219" s="10" t="s">
        <v>17</v>
      </c>
      <c r="D219" s="16">
        <v>43291.395138888889</v>
      </c>
      <c r="E219" s="16">
        <v>43292.333333333336</v>
      </c>
      <c r="G219" s="16">
        <v>43308.134722222225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220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3985026</v>
      </c>
      <c r="B220" s="10" t="s">
        <v>331</v>
      </c>
      <c r="C220" s="10" t="s">
        <v>17</v>
      </c>
      <c r="D220" s="16">
        <v>43291.395138888889</v>
      </c>
      <c r="E220" s="16">
        <v>43292.333333333336</v>
      </c>
      <c r="G220" s="16">
        <v>43308.134722222225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28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3985026</v>
      </c>
      <c r="B221" s="10" t="s">
        <v>331</v>
      </c>
      <c r="C221" s="10" t="s">
        <v>17</v>
      </c>
      <c r="D221" s="16">
        <v>43291.395138888889</v>
      </c>
      <c r="E221" s="16">
        <v>43292.333333333336</v>
      </c>
      <c r="G221" s="16">
        <v>43308.134722222225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3985026</v>
      </c>
      <c r="B222" s="10" t="s">
        <v>331</v>
      </c>
      <c r="C222" s="10" t="s">
        <v>17</v>
      </c>
      <c r="D222" s="16">
        <v>43291.395138888889</v>
      </c>
      <c r="E222" s="16">
        <v>43292.333333333336</v>
      </c>
      <c r="G222" s="16">
        <v>43308.134722222225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3985026</v>
      </c>
      <c r="B223" s="10" t="s">
        <v>331</v>
      </c>
      <c r="C223" s="10" t="s">
        <v>17</v>
      </c>
      <c r="D223" s="16">
        <v>43291.395138888889</v>
      </c>
      <c r="E223" s="16">
        <v>43292.333333333336</v>
      </c>
      <c r="G223" s="16">
        <v>43308.134722222225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3985026</v>
      </c>
      <c r="B224" s="10" t="s">
        <v>331</v>
      </c>
      <c r="C224" s="10" t="s">
        <v>17</v>
      </c>
      <c r="D224" s="16">
        <v>43291.395138888889</v>
      </c>
      <c r="E224" s="16">
        <v>43292.333333333336</v>
      </c>
      <c r="G224" s="16">
        <v>43308.134722222225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340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3985026</v>
      </c>
      <c r="B225" s="10" t="s">
        <v>331</v>
      </c>
      <c r="C225" s="10" t="s">
        <v>17</v>
      </c>
      <c r="D225" s="16">
        <v>43291.395138888889</v>
      </c>
      <c r="E225" s="16">
        <v>43292.333333333336</v>
      </c>
      <c r="G225" s="16">
        <v>43308.134722222225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3985026</v>
      </c>
      <c r="B226" s="10" t="s">
        <v>331</v>
      </c>
      <c r="C226" s="10" t="s">
        <v>17</v>
      </c>
      <c r="D226" s="16">
        <v>43291.395138888889</v>
      </c>
      <c r="E226" s="16">
        <v>43292.333333333336</v>
      </c>
      <c r="G226" s="16">
        <v>43308.134722222225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140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3985026</v>
      </c>
      <c r="B227" s="10" t="s">
        <v>331</v>
      </c>
      <c r="C227" s="10" t="s">
        <v>17</v>
      </c>
      <c r="D227" s="16">
        <v>43291.395138888889</v>
      </c>
      <c r="E227" s="16">
        <v>43292.333333333336</v>
      </c>
      <c r="G227" s="16">
        <v>43308.134722222225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3985026</v>
      </c>
      <c r="B228" s="10" t="s">
        <v>331</v>
      </c>
      <c r="C228" s="10" t="s">
        <v>17</v>
      </c>
      <c r="D228" s="16">
        <v>43291.395138888889</v>
      </c>
      <c r="E228" s="16">
        <v>43292.333333333336</v>
      </c>
      <c r="G228" s="16">
        <v>43308.134722222225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3985026</v>
      </c>
      <c r="B229" s="10" t="s">
        <v>331</v>
      </c>
      <c r="C229" s="10" t="s">
        <v>17</v>
      </c>
      <c r="D229" s="16">
        <v>43291.395138888889</v>
      </c>
      <c r="E229" s="16">
        <v>43292.333333333336</v>
      </c>
      <c r="G229" s="16">
        <v>43308.134722222225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290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3985026</v>
      </c>
      <c r="B230" s="10" t="s">
        <v>331</v>
      </c>
      <c r="C230" s="10" t="s">
        <v>17</v>
      </c>
      <c r="D230" s="16">
        <v>43291.395138888889</v>
      </c>
      <c r="E230" s="16">
        <v>43292.333333333336</v>
      </c>
      <c r="G230" s="16">
        <v>43308.134722222225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25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3985026</v>
      </c>
      <c r="B231" s="10" t="s">
        <v>331</v>
      </c>
      <c r="C231" s="10" t="s">
        <v>17</v>
      </c>
      <c r="D231" s="16">
        <v>43291.395138888889</v>
      </c>
      <c r="E231" s="16">
        <v>43292.333333333336</v>
      </c>
      <c r="G231" s="16">
        <v>43308.134722222225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22</v>
      </c>
      <c r="M231" s="10">
        <v>78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3985026</v>
      </c>
      <c r="B232" s="10" t="s">
        <v>331</v>
      </c>
      <c r="C232" s="10" t="s">
        <v>17</v>
      </c>
      <c r="D232" s="16">
        <v>43291.395138888889</v>
      </c>
      <c r="E232" s="16">
        <v>43292.333333333336</v>
      </c>
      <c r="G232" s="16">
        <v>43308.134722222225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3985026</v>
      </c>
      <c r="B233" s="10" t="s">
        <v>331</v>
      </c>
      <c r="C233" s="10" t="s">
        <v>17</v>
      </c>
      <c r="D233" s="16">
        <v>43291.395138888889</v>
      </c>
      <c r="E233" s="16">
        <v>43292.333333333336</v>
      </c>
      <c r="G233" s="16">
        <v>43308.134722222225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3985026</v>
      </c>
      <c r="B234" s="10" t="s">
        <v>331</v>
      </c>
      <c r="C234" s="10" t="s">
        <v>17</v>
      </c>
      <c r="D234" s="16">
        <v>43291.395138888889</v>
      </c>
      <c r="E234" s="16">
        <v>43292.333333333336</v>
      </c>
      <c r="G234" s="16">
        <v>43308.134722222225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3985026</v>
      </c>
      <c r="B235" s="10" t="s">
        <v>331</v>
      </c>
      <c r="C235" s="10" t="s">
        <v>17</v>
      </c>
      <c r="D235" s="16">
        <v>43291.395138888889</v>
      </c>
      <c r="E235" s="16">
        <v>43292.333333333336</v>
      </c>
      <c r="G235" s="16">
        <v>43308.134722222225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160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3985026</v>
      </c>
      <c r="B236" s="10" t="s">
        <v>331</v>
      </c>
      <c r="C236" s="10" t="s">
        <v>17</v>
      </c>
      <c r="D236" s="16">
        <v>43291.395138888889</v>
      </c>
      <c r="E236" s="16">
        <v>43292.333333333336</v>
      </c>
      <c r="G236" s="16">
        <v>43308.134722222225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29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3985026</v>
      </c>
      <c r="B237" s="10" t="s">
        <v>331</v>
      </c>
      <c r="C237" s="10" t="s">
        <v>17</v>
      </c>
      <c r="D237" s="16">
        <v>43291.395138888889</v>
      </c>
      <c r="E237" s="16">
        <v>43292.333333333336</v>
      </c>
      <c r="G237" s="16">
        <v>43308.134722222225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530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3985026</v>
      </c>
      <c r="B238" s="10" t="s">
        <v>331</v>
      </c>
      <c r="C238" s="10" t="s">
        <v>17</v>
      </c>
      <c r="D238" s="16">
        <v>43291.395138888889</v>
      </c>
      <c r="E238" s="16">
        <v>43292.333333333336</v>
      </c>
      <c r="G238" s="16">
        <v>43308.134722222225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740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3985026</v>
      </c>
      <c r="B239" s="10" t="s">
        <v>331</v>
      </c>
      <c r="C239" s="10" t="s">
        <v>17</v>
      </c>
      <c r="D239" s="16">
        <v>43291.395138888889</v>
      </c>
      <c r="E239" s="16">
        <v>43292.333333333336</v>
      </c>
      <c r="G239" s="16">
        <v>43308.134722222225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62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3985026</v>
      </c>
      <c r="B240" s="10" t="s">
        <v>331</v>
      </c>
      <c r="C240" s="10" t="s">
        <v>17</v>
      </c>
      <c r="D240" s="16">
        <v>43291.395138888889</v>
      </c>
      <c r="E240" s="16">
        <v>43292.333333333336</v>
      </c>
      <c r="G240" s="16">
        <v>43308.134722222225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35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3985026</v>
      </c>
      <c r="B241" s="10" t="s">
        <v>331</v>
      </c>
      <c r="C241" s="10" t="s">
        <v>17</v>
      </c>
      <c r="D241" s="16">
        <v>43291.395138888889</v>
      </c>
      <c r="E241" s="16">
        <v>43292.333333333336</v>
      </c>
      <c r="G241" s="16">
        <v>43308.134722222225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3985026</v>
      </c>
      <c r="B242" s="10" t="s">
        <v>331</v>
      </c>
      <c r="C242" s="10" t="s">
        <v>17</v>
      </c>
      <c r="D242" s="16">
        <v>43291.395138888889</v>
      </c>
      <c r="E242" s="16">
        <v>43292.333333333336</v>
      </c>
      <c r="G242" s="16">
        <v>43308.134722222225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3985026</v>
      </c>
      <c r="B243" s="10" t="s">
        <v>331</v>
      </c>
      <c r="C243" s="10" t="s">
        <v>17</v>
      </c>
      <c r="D243" s="16">
        <v>43291.395138888889</v>
      </c>
      <c r="E243" s="16">
        <v>43292.333333333336</v>
      </c>
      <c r="G243" s="16">
        <v>43308.134722222225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520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3985026</v>
      </c>
      <c r="B244" s="10" t="s">
        <v>331</v>
      </c>
      <c r="C244" s="10" t="s">
        <v>17</v>
      </c>
      <c r="D244" s="16">
        <v>43291.395138888889</v>
      </c>
      <c r="E244" s="16">
        <v>43292.333333333336</v>
      </c>
      <c r="G244" s="16">
        <v>43308.134722222225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3985026</v>
      </c>
      <c r="B245" s="10" t="s">
        <v>331</v>
      </c>
      <c r="C245" s="10" t="s">
        <v>17</v>
      </c>
      <c r="D245" s="16">
        <v>43291.395138888889</v>
      </c>
      <c r="E245" s="16">
        <v>43292.333333333336</v>
      </c>
      <c r="G245" s="16">
        <v>43308.134722222225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3985026</v>
      </c>
      <c r="B246" s="10" t="s">
        <v>331</v>
      </c>
      <c r="C246" s="10" t="s">
        <v>17</v>
      </c>
      <c r="D246" s="16">
        <v>43291.395138888889</v>
      </c>
      <c r="E246" s="16">
        <v>43292.333333333336</v>
      </c>
      <c r="G246" s="16">
        <v>43308.134722222225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3985026</v>
      </c>
      <c r="B247" s="10" t="s">
        <v>331</v>
      </c>
      <c r="C247" s="10" t="s">
        <v>17</v>
      </c>
      <c r="D247" s="16">
        <v>43291.395138888889</v>
      </c>
      <c r="E247" s="16">
        <v>43292.333333333336</v>
      </c>
      <c r="G247" s="16">
        <v>43308.134722222225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90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3985026</v>
      </c>
      <c r="B248" s="10" t="s">
        <v>331</v>
      </c>
      <c r="C248" s="10" t="s">
        <v>17</v>
      </c>
      <c r="D248" s="16">
        <v>43291.395138888889</v>
      </c>
      <c r="E248" s="16">
        <v>43292.333333333336</v>
      </c>
      <c r="G248" s="16">
        <v>43308.134722222225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1600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3985026</v>
      </c>
      <c r="B249" s="10" t="s">
        <v>331</v>
      </c>
      <c r="C249" s="10" t="s">
        <v>17</v>
      </c>
      <c r="D249" s="16">
        <v>43291.395138888889</v>
      </c>
      <c r="E249" s="16">
        <v>43292.333333333336</v>
      </c>
      <c r="G249" s="16">
        <v>43308.134722222225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280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3985026</v>
      </c>
      <c r="B250" s="10" t="s">
        <v>331</v>
      </c>
      <c r="C250" s="10" t="s">
        <v>17</v>
      </c>
      <c r="D250" s="16">
        <v>43291.395138888889</v>
      </c>
      <c r="E250" s="16">
        <v>43292.333333333336</v>
      </c>
      <c r="G250" s="16">
        <v>43308.134722222225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1700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3985026</v>
      </c>
      <c r="B251" s="10" t="s">
        <v>331</v>
      </c>
      <c r="C251" s="10" t="s">
        <v>17</v>
      </c>
      <c r="D251" s="16">
        <v>43291.395138888889</v>
      </c>
      <c r="E251" s="16">
        <v>43292.333333333336</v>
      </c>
      <c r="G251" s="16">
        <v>43308.134722222225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3985026</v>
      </c>
      <c r="B252" s="10" t="s">
        <v>331</v>
      </c>
      <c r="C252" s="10" t="s">
        <v>17</v>
      </c>
      <c r="D252" s="16">
        <v>43291.395138888889</v>
      </c>
      <c r="E252" s="16">
        <v>43292.333333333336</v>
      </c>
      <c r="G252" s="16">
        <v>43308.134722222225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3985026</v>
      </c>
      <c r="B253" s="10" t="s">
        <v>331</v>
      </c>
      <c r="C253" s="10" t="s">
        <v>17</v>
      </c>
      <c r="D253" s="16">
        <v>43291.395138888889</v>
      </c>
      <c r="E253" s="16">
        <v>43292.333333333336</v>
      </c>
      <c r="G253" s="16">
        <v>43308.134722222225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3985026</v>
      </c>
      <c r="B254" s="10" t="s">
        <v>331</v>
      </c>
      <c r="C254" s="10" t="s">
        <v>17</v>
      </c>
      <c r="D254" s="16">
        <v>43291.395138888889</v>
      </c>
      <c r="E254" s="16">
        <v>43292.333333333336</v>
      </c>
      <c r="G254" s="16">
        <v>43308.134722222225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28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3985026</v>
      </c>
      <c r="B255" s="10" t="s">
        <v>331</v>
      </c>
      <c r="C255" s="10" t="s">
        <v>17</v>
      </c>
      <c r="D255" s="16">
        <v>43291.395138888889</v>
      </c>
      <c r="E255" s="16">
        <v>43292.333333333336</v>
      </c>
      <c r="G255" s="16">
        <v>43308.134722222225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46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3985026</v>
      </c>
      <c r="B256" s="10" t="s">
        <v>331</v>
      </c>
      <c r="C256" s="10" t="s">
        <v>17</v>
      </c>
      <c r="D256" s="16">
        <v>43291.395138888889</v>
      </c>
      <c r="E256" s="16">
        <v>43292.333333333336</v>
      </c>
      <c r="G256" s="16">
        <v>43308.134722222225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470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3985026</v>
      </c>
      <c r="B257" s="10" t="s">
        <v>331</v>
      </c>
      <c r="C257" s="10" t="s">
        <v>17</v>
      </c>
      <c r="D257" s="16">
        <v>43291.395138888889</v>
      </c>
      <c r="E257" s="16">
        <v>43292.333333333336</v>
      </c>
      <c r="G257" s="16">
        <v>43308.134722222225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3985026</v>
      </c>
      <c r="B258" s="10" t="s">
        <v>331</v>
      </c>
      <c r="C258" s="10" t="s">
        <v>17</v>
      </c>
      <c r="D258" s="16">
        <v>43291.395138888889</v>
      </c>
      <c r="E258" s="16">
        <v>43292.333333333336</v>
      </c>
      <c r="G258" s="16">
        <v>43308.134722222225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3985026</v>
      </c>
      <c r="B259" s="10" t="s">
        <v>331</v>
      </c>
      <c r="C259" s="10" t="s">
        <v>17</v>
      </c>
      <c r="D259" s="16">
        <v>43291.395138888889</v>
      </c>
      <c r="E259" s="16">
        <v>43292.333333333336</v>
      </c>
      <c r="G259" s="16">
        <v>43308.134722222225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1400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3985026</v>
      </c>
      <c r="B260" s="10" t="s">
        <v>331</v>
      </c>
      <c r="C260" s="10" t="s">
        <v>17</v>
      </c>
      <c r="D260" s="16">
        <v>43291.395138888889</v>
      </c>
      <c r="E260" s="16">
        <v>43292.333333333336</v>
      </c>
      <c r="G260" s="16">
        <v>43308.134722222225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3985026</v>
      </c>
      <c r="B261" s="10" t="s">
        <v>331</v>
      </c>
      <c r="C261" s="10" t="s">
        <v>17</v>
      </c>
      <c r="D261" s="16">
        <v>43291.395138888889</v>
      </c>
      <c r="E261" s="16">
        <v>43292.333333333336</v>
      </c>
      <c r="G261" s="16">
        <v>43308.134722222225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120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3985026</v>
      </c>
      <c r="B262" s="10" t="s">
        <v>331</v>
      </c>
      <c r="C262" s="10" t="s">
        <v>17</v>
      </c>
      <c r="D262" s="16">
        <v>43291.395138888889</v>
      </c>
      <c r="E262" s="16">
        <v>43292.333333333336</v>
      </c>
      <c r="G262" s="16">
        <v>43308.134722222225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3985026</v>
      </c>
      <c r="B263" s="10" t="s">
        <v>331</v>
      </c>
      <c r="C263" s="10" t="s">
        <v>17</v>
      </c>
      <c r="D263" s="16">
        <v>43291.395138888889</v>
      </c>
      <c r="E263" s="16">
        <v>43292.333333333336</v>
      </c>
      <c r="G263" s="16">
        <v>43308.134722222225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3985026</v>
      </c>
      <c r="B264" s="10" t="s">
        <v>331</v>
      </c>
      <c r="C264" s="10" t="s">
        <v>17</v>
      </c>
      <c r="D264" s="16">
        <v>43291.395138888889</v>
      </c>
      <c r="E264" s="16">
        <v>43292.333333333336</v>
      </c>
      <c r="G264" s="16">
        <v>43308.134722222225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3985026</v>
      </c>
      <c r="B265" s="10" t="s">
        <v>331</v>
      </c>
      <c r="C265" s="10" t="s">
        <v>17</v>
      </c>
      <c r="D265" s="16">
        <v>43291.395138888889</v>
      </c>
      <c r="E265" s="16">
        <v>43292.333333333336</v>
      </c>
      <c r="G265" s="16">
        <v>43308.134722222225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140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3985026</v>
      </c>
      <c r="B266" s="10" t="s">
        <v>331</v>
      </c>
      <c r="C266" s="10" t="s">
        <v>17</v>
      </c>
      <c r="D266" s="16">
        <v>43291.395138888889</v>
      </c>
      <c r="E266" s="16">
        <v>43292.333333333336</v>
      </c>
      <c r="G266" s="16">
        <v>43308.134722222225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25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3985026</v>
      </c>
      <c r="B267" s="10" t="s">
        <v>331</v>
      </c>
      <c r="C267" s="10" t="s">
        <v>17</v>
      </c>
      <c r="D267" s="16">
        <v>43291.395138888889</v>
      </c>
      <c r="E267" s="16">
        <v>43292.333333333336</v>
      </c>
      <c r="G267" s="16">
        <v>43308.134722222225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14000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3985026</v>
      </c>
      <c r="B268" s="10" t="s">
        <v>331</v>
      </c>
      <c r="C268" s="10" t="s">
        <v>17</v>
      </c>
      <c r="D268" s="16">
        <v>43291.395138888889</v>
      </c>
      <c r="E268" s="16">
        <v>43292.333333333336</v>
      </c>
      <c r="G268" s="16">
        <v>43308.134722222225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3985026</v>
      </c>
      <c r="B269" s="10" t="s">
        <v>331</v>
      </c>
      <c r="C269" s="10" t="s">
        <v>17</v>
      </c>
      <c r="D269" s="16">
        <v>43291.395138888889</v>
      </c>
      <c r="E269" s="16">
        <v>43292.333333333336</v>
      </c>
      <c r="G269" s="16">
        <v>43308.134722222225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3985026</v>
      </c>
      <c r="B270" s="10" t="s">
        <v>331</v>
      </c>
      <c r="C270" s="10" t="s">
        <v>17</v>
      </c>
      <c r="D270" s="16">
        <v>43291.395138888889</v>
      </c>
      <c r="E270" s="16">
        <v>43292.333333333336</v>
      </c>
      <c r="G270" s="16">
        <v>43308.134722222225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3985026</v>
      </c>
      <c r="B271" s="10" t="s">
        <v>331</v>
      </c>
      <c r="C271" s="10" t="s">
        <v>17</v>
      </c>
      <c r="D271" s="16">
        <v>43291.395138888889</v>
      </c>
      <c r="E271" s="16">
        <v>43292.333333333336</v>
      </c>
      <c r="G271" s="16">
        <v>43308.134722222225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22</v>
      </c>
      <c r="M271" s="10">
        <v>24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3985026</v>
      </c>
      <c r="B272" s="10" t="s">
        <v>331</v>
      </c>
      <c r="C272" s="10" t="s">
        <v>17</v>
      </c>
      <c r="D272" s="16">
        <v>43291.395138888889</v>
      </c>
      <c r="E272" s="16">
        <v>43292.333333333336</v>
      </c>
      <c r="G272" s="16">
        <v>43308.134722222225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100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3985026</v>
      </c>
      <c r="B273" s="10" t="s">
        <v>331</v>
      </c>
      <c r="C273" s="10" t="s">
        <v>17</v>
      </c>
      <c r="D273" s="16">
        <v>43291.395138888889</v>
      </c>
      <c r="E273" s="16">
        <v>43292.333333333336</v>
      </c>
      <c r="G273" s="16">
        <v>43308.134722222225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3985026</v>
      </c>
      <c r="B274" s="10" t="s">
        <v>331</v>
      </c>
      <c r="C274" s="10" t="s">
        <v>17</v>
      </c>
      <c r="D274" s="16">
        <v>43291.395138888889</v>
      </c>
      <c r="E274" s="16">
        <v>43292.333333333336</v>
      </c>
      <c r="G274" s="16">
        <v>43308.134722222225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3985026</v>
      </c>
      <c r="B275" s="10" t="s">
        <v>331</v>
      </c>
      <c r="C275" s="10" t="s">
        <v>17</v>
      </c>
      <c r="D275" s="16">
        <v>43291.395138888889</v>
      </c>
      <c r="E275" s="16">
        <v>43292.333333333336</v>
      </c>
      <c r="G275" s="16">
        <v>43308.134722222225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10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3985026</v>
      </c>
      <c r="B276" s="10" t="s">
        <v>331</v>
      </c>
      <c r="C276" s="10" t="s">
        <v>17</v>
      </c>
      <c r="D276" s="16">
        <v>43291.395138888889</v>
      </c>
      <c r="E276" s="16">
        <v>43292.333333333336</v>
      </c>
      <c r="G276" s="16">
        <v>43308.134722222225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7.4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3985026</v>
      </c>
      <c r="B277" s="10" t="s">
        <v>331</v>
      </c>
      <c r="C277" s="10" t="s">
        <v>17</v>
      </c>
      <c r="D277" s="16">
        <v>43291.395138888889</v>
      </c>
      <c r="E277" s="16">
        <v>43292.333333333336</v>
      </c>
      <c r="G277" s="16">
        <v>43308.134722222225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3985026</v>
      </c>
      <c r="B278" s="10" t="s">
        <v>331</v>
      </c>
      <c r="C278" s="10" t="s">
        <v>17</v>
      </c>
      <c r="D278" s="16">
        <v>43291.395138888889</v>
      </c>
      <c r="E278" s="16">
        <v>43292.333333333336</v>
      </c>
      <c r="G278" s="16">
        <v>43308.134722222225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3985026</v>
      </c>
      <c r="B279" s="10" t="s">
        <v>331</v>
      </c>
      <c r="C279" s="10" t="s">
        <v>17</v>
      </c>
      <c r="D279" s="16">
        <v>43291.395138888889</v>
      </c>
      <c r="E279" s="16">
        <v>43292.333333333336</v>
      </c>
      <c r="G279" s="16">
        <v>43308.134722222225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60000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3985026</v>
      </c>
      <c r="B280" s="10" t="s">
        <v>331</v>
      </c>
      <c r="C280" s="10" t="s">
        <v>17</v>
      </c>
      <c r="D280" s="16">
        <v>43291.395138888889</v>
      </c>
      <c r="E280" s="16">
        <v>43292.333333333336</v>
      </c>
      <c r="G280" s="16">
        <v>43308.134722222225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3985026</v>
      </c>
      <c r="B281" s="10" t="s">
        <v>331</v>
      </c>
      <c r="C281" s="10" t="s">
        <v>17</v>
      </c>
      <c r="D281" s="16">
        <v>43291.395138888889</v>
      </c>
      <c r="E281" s="16">
        <v>43292.333333333336</v>
      </c>
      <c r="G281" s="16">
        <v>43308.134722222225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3985026</v>
      </c>
      <c r="B282" s="10" t="s">
        <v>331</v>
      </c>
      <c r="C282" s="10" t="s">
        <v>17</v>
      </c>
      <c r="D282" s="16">
        <v>43291.395138888889</v>
      </c>
      <c r="E282" s="16">
        <v>43292.333333333336</v>
      </c>
      <c r="G282" s="16">
        <v>43308.134722222225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3985026</v>
      </c>
      <c r="B283" s="10" t="s">
        <v>331</v>
      </c>
      <c r="C283" s="10" t="s">
        <v>17</v>
      </c>
      <c r="D283" s="16">
        <v>43291.395138888889</v>
      </c>
      <c r="E283" s="16">
        <v>43292.333333333336</v>
      </c>
      <c r="G283" s="16">
        <v>43308.134722222225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3985026</v>
      </c>
      <c r="B284" s="10" t="s">
        <v>331</v>
      </c>
      <c r="C284" s="10" t="s">
        <v>17</v>
      </c>
      <c r="D284" s="16">
        <v>43291.395138888889</v>
      </c>
      <c r="E284" s="16">
        <v>43292.333333333336</v>
      </c>
      <c r="G284" s="16">
        <v>43308.134722222225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3985026</v>
      </c>
      <c r="B285" s="10" t="s">
        <v>331</v>
      </c>
      <c r="C285" s="10" t="s">
        <v>17</v>
      </c>
      <c r="D285" s="16">
        <v>43291.395138888889</v>
      </c>
      <c r="E285" s="16">
        <v>43292.333333333336</v>
      </c>
      <c r="G285" s="16">
        <v>43308.134722222225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3985026</v>
      </c>
      <c r="B286" s="10" t="s">
        <v>331</v>
      </c>
      <c r="C286" s="10" t="s">
        <v>17</v>
      </c>
      <c r="D286" s="16">
        <v>43291.395138888889</v>
      </c>
      <c r="E286" s="16">
        <v>43292.333333333336</v>
      </c>
      <c r="G286" s="16">
        <v>43308.134722222225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1700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3985026</v>
      </c>
      <c r="B287" s="10" t="s">
        <v>331</v>
      </c>
      <c r="C287" s="10" t="s">
        <v>17</v>
      </c>
      <c r="D287" s="16">
        <v>43291.395138888889</v>
      </c>
      <c r="E287" s="16">
        <v>43292.333333333336</v>
      </c>
      <c r="G287" s="16">
        <v>43308.134722222225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3985026</v>
      </c>
      <c r="B288" s="10" t="s">
        <v>331</v>
      </c>
      <c r="C288" s="10" t="s">
        <v>17</v>
      </c>
      <c r="D288" s="16">
        <v>43291.395138888889</v>
      </c>
      <c r="E288" s="16">
        <v>43292.333333333336</v>
      </c>
      <c r="G288" s="16">
        <v>43308.134722222225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3985026</v>
      </c>
      <c r="B289" s="10" t="s">
        <v>331</v>
      </c>
      <c r="C289" s="10" t="s">
        <v>17</v>
      </c>
      <c r="D289" s="16">
        <v>43291.395138888889</v>
      </c>
      <c r="E289" s="16">
        <v>43292.333333333336</v>
      </c>
      <c r="G289" s="16">
        <v>43308.134722222225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3985026</v>
      </c>
      <c r="B290" s="10" t="s">
        <v>331</v>
      </c>
      <c r="C290" s="10" t="s">
        <v>17</v>
      </c>
      <c r="D290" s="16">
        <v>43291.395138888889</v>
      </c>
      <c r="E290" s="16">
        <v>43292.333333333336</v>
      </c>
      <c r="G290" s="16">
        <v>43308.134722222225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160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3985026</v>
      </c>
      <c r="B291" s="10" t="s">
        <v>331</v>
      </c>
      <c r="C291" s="10" t="s">
        <v>17</v>
      </c>
      <c r="D291" s="16">
        <v>43291.395138888889</v>
      </c>
      <c r="E291" s="16">
        <v>43292.333333333336</v>
      </c>
      <c r="G291" s="16">
        <v>43308.134722222225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1300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3985026</v>
      </c>
      <c r="B292" s="10" t="s">
        <v>331</v>
      </c>
      <c r="C292" s="10" t="s">
        <v>17</v>
      </c>
      <c r="D292" s="16">
        <v>43291.395138888889</v>
      </c>
      <c r="E292" s="16">
        <v>43292.333333333336</v>
      </c>
      <c r="G292" s="16">
        <v>43308.134722222225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3985026</v>
      </c>
      <c r="B293" s="10" t="s">
        <v>331</v>
      </c>
      <c r="C293" s="10" t="s">
        <v>17</v>
      </c>
      <c r="D293" s="16">
        <v>43291.395138888889</v>
      </c>
      <c r="E293" s="16">
        <v>43292.333333333336</v>
      </c>
      <c r="G293" s="16">
        <v>43308.134722222225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3985026</v>
      </c>
      <c r="B294" s="10" t="s">
        <v>331</v>
      </c>
      <c r="C294" s="10" t="s">
        <v>17</v>
      </c>
      <c r="D294" s="16">
        <v>43291.395138888889</v>
      </c>
      <c r="E294" s="16">
        <v>43292.333333333336</v>
      </c>
      <c r="G294" s="16">
        <v>43308.134722222225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560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3985026</v>
      </c>
      <c r="B295" s="10" t="s">
        <v>331</v>
      </c>
      <c r="C295" s="10" t="s">
        <v>17</v>
      </c>
      <c r="D295" s="16">
        <v>43291.395138888889</v>
      </c>
      <c r="E295" s="16">
        <v>43292.333333333336</v>
      </c>
      <c r="G295" s="16">
        <v>43308.134722222225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650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3985026</v>
      </c>
      <c r="B296" s="10" t="s">
        <v>331</v>
      </c>
      <c r="C296" s="10" t="s">
        <v>17</v>
      </c>
      <c r="D296" s="16">
        <v>43291.395138888889</v>
      </c>
      <c r="E296" s="16">
        <v>43292.333333333336</v>
      </c>
      <c r="G296" s="16">
        <v>43308.134722222225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150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3985026</v>
      </c>
      <c r="B297" s="10" t="s">
        <v>331</v>
      </c>
      <c r="C297" s="10" t="s">
        <v>17</v>
      </c>
      <c r="D297" s="16">
        <v>43291.395138888889</v>
      </c>
      <c r="E297" s="16">
        <v>43292.333333333336</v>
      </c>
      <c r="G297" s="16">
        <v>43308.134722222225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730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3985026</v>
      </c>
      <c r="B298" s="10" t="s">
        <v>331</v>
      </c>
      <c r="C298" s="10" t="s">
        <v>17</v>
      </c>
      <c r="D298" s="16">
        <v>43291.395138888889</v>
      </c>
      <c r="E298" s="16">
        <v>43292.333333333336</v>
      </c>
      <c r="G298" s="16">
        <v>43308.134722222225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7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3985055</v>
      </c>
      <c r="B299" s="10" t="s">
        <v>328</v>
      </c>
      <c r="C299" s="10" t="s">
        <v>224</v>
      </c>
      <c r="D299" s="16">
        <v>43291.387499999997</v>
      </c>
      <c r="E299" s="16">
        <v>43292.333333333336</v>
      </c>
      <c r="G299" s="16">
        <v>43308.166666666664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3985055</v>
      </c>
      <c r="B300" s="10" t="s">
        <v>328</v>
      </c>
      <c r="C300" s="10" t="s">
        <v>224</v>
      </c>
      <c r="D300" s="16">
        <v>43291.387499999997</v>
      </c>
      <c r="E300" s="16">
        <v>43292.333333333336</v>
      </c>
      <c r="G300" s="16">
        <v>43308.166666666664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22</v>
      </c>
      <c r="M300" s="10">
        <v>8.5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3985055</v>
      </c>
      <c r="B301" s="10" t="s">
        <v>328</v>
      </c>
      <c r="C301" s="10" t="s">
        <v>224</v>
      </c>
      <c r="D301" s="16">
        <v>43291.387499999997</v>
      </c>
      <c r="E301" s="16">
        <v>43292.333333333336</v>
      </c>
      <c r="G301" s="16">
        <v>43308.166666666664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3985055</v>
      </c>
      <c r="B302" s="10" t="s">
        <v>328</v>
      </c>
      <c r="C302" s="10" t="s">
        <v>224</v>
      </c>
      <c r="D302" s="16">
        <v>43291.387499999997</v>
      </c>
      <c r="E302" s="16">
        <v>43292.333333333336</v>
      </c>
      <c r="G302" s="16">
        <v>43308.166666666664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3985055</v>
      </c>
      <c r="B303" s="10" t="s">
        <v>328</v>
      </c>
      <c r="C303" s="10" t="s">
        <v>224</v>
      </c>
      <c r="D303" s="16">
        <v>43291.387499999997</v>
      </c>
      <c r="E303" s="16">
        <v>43292.333333333336</v>
      </c>
      <c r="G303" s="16">
        <v>43308.166666666664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3985055</v>
      </c>
      <c r="B304" s="10" t="s">
        <v>328</v>
      </c>
      <c r="C304" s="10" t="s">
        <v>224</v>
      </c>
      <c r="D304" s="16">
        <v>43291.387499999997</v>
      </c>
      <c r="E304" s="16">
        <v>43292.333333333336</v>
      </c>
      <c r="G304" s="16">
        <v>43308.166666666664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3985055</v>
      </c>
      <c r="B305" s="10" t="s">
        <v>328</v>
      </c>
      <c r="C305" s="10" t="s">
        <v>224</v>
      </c>
      <c r="D305" s="16">
        <v>43291.387499999997</v>
      </c>
      <c r="E305" s="16">
        <v>43292.333333333336</v>
      </c>
      <c r="G305" s="16">
        <v>43308.166666666664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3985055</v>
      </c>
      <c r="B306" s="10" t="s">
        <v>328</v>
      </c>
      <c r="C306" s="10" t="s">
        <v>224</v>
      </c>
      <c r="D306" s="16">
        <v>43291.387499999997</v>
      </c>
      <c r="E306" s="16">
        <v>43292.333333333336</v>
      </c>
      <c r="G306" s="16">
        <v>43308.166666666664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3985055</v>
      </c>
      <c r="B307" s="10" t="s">
        <v>328</v>
      </c>
      <c r="C307" s="10" t="s">
        <v>224</v>
      </c>
      <c r="D307" s="16">
        <v>43291.387499999997</v>
      </c>
      <c r="E307" s="16">
        <v>43292.333333333336</v>
      </c>
      <c r="G307" s="16">
        <v>43308.166666666664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3985055</v>
      </c>
      <c r="B308" s="10" t="s">
        <v>328</v>
      </c>
      <c r="C308" s="10" t="s">
        <v>224</v>
      </c>
      <c r="D308" s="16">
        <v>43291.387499999997</v>
      </c>
      <c r="E308" s="16">
        <v>43292.333333333336</v>
      </c>
      <c r="G308" s="16">
        <v>43308.166666666664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3985055</v>
      </c>
      <c r="B309" s="10" t="s">
        <v>328</v>
      </c>
      <c r="C309" s="10" t="s">
        <v>224</v>
      </c>
      <c r="D309" s="16">
        <v>43291.387499999997</v>
      </c>
      <c r="E309" s="16">
        <v>43292.333333333336</v>
      </c>
      <c r="G309" s="16">
        <v>43308.166666666664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3985055</v>
      </c>
      <c r="B310" s="10" t="s">
        <v>328</v>
      </c>
      <c r="C310" s="10" t="s">
        <v>224</v>
      </c>
      <c r="D310" s="16">
        <v>43291.387499999997</v>
      </c>
      <c r="E310" s="16">
        <v>43292.333333333336</v>
      </c>
      <c r="G310" s="16">
        <v>43308.166666666664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3985055</v>
      </c>
      <c r="B311" s="10" t="s">
        <v>328</v>
      </c>
      <c r="C311" s="10" t="s">
        <v>224</v>
      </c>
      <c r="D311" s="16">
        <v>43291.387499999997</v>
      </c>
      <c r="E311" s="16">
        <v>43292.333333333336</v>
      </c>
      <c r="G311" s="16">
        <v>43308.166666666664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3985055</v>
      </c>
      <c r="B312" s="10" t="s">
        <v>328</v>
      </c>
      <c r="C312" s="10" t="s">
        <v>224</v>
      </c>
      <c r="D312" s="16">
        <v>43291.387499999997</v>
      </c>
      <c r="E312" s="16">
        <v>43292.333333333336</v>
      </c>
      <c r="G312" s="16">
        <v>43308.166666666664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3985055</v>
      </c>
      <c r="B313" s="10" t="s">
        <v>328</v>
      </c>
      <c r="C313" s="10" t="s">
        <v>224</v>
      </c>
      <c r="D313" s="16">
        <v>43291.387499999997</v>
      </c>
      <c r="E313" s="16">
        <v>43292.333333333336</v>
      </c>
      <c r="G313" s="16">
        <v>43308.166666666664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3985055</v>
      </c>
      <c r="B314" s="10" t="s">
        <v>328</v>
      </c>
      <c r="C314" s="10" t="s">
        <v>224</v>
      </c>
      <c r="D314" s="16">
        <v>43291.387499999997</v>
      </c>
      <c r="E314" s="16">
        <v>43292.333333333336</v>
      </c>
      <c r="G314" s="16">
        <v>43308.166666666664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3985055</v>
      </c>
      <c r="B315" s="10" t="s">
        <v>328</v>
      </c>
      <c r="C315" s="10" t="s">
        <v>224</v>
      </c>
      <c r="D315" s="16">
        <v>43291.387499999997</v>
      </c>
      <c r="E315" s="16">
        <v>43292.333333333336</v>
      </c>
      <c r="G315" s="16">
        <v>43308.166666666664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3985055</v>
      </c>
      <c r="B316" s="10" t="s">
        <v>328</v>
      </c>
      <c r="C316" s="10" t="s">
        <v>224</v>
      </c>
      <c r="D316" s="16">
        <v>43291.387499999997</v>
      </c>
      <c r="E316" s="16">
        <v>43292.333333333336</v>
      </c>
      <c r="G316" s="16">
        <v>43308.166666666664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3985055</v>
      </c>
      <c r="B317" s="10" t="s">
        <v>328</v>
      </c>
      <c r="C317" s="10" t="s">
        <v>224</v>
      </c>
      <c r="D317" s="16">
        <v>43291.387499999997</v>
      </c>
      <c r="E317" s="16">
        <v>43292.333333333336</v>
      </c>
      <c r="G317" s="16">
        <v>43308.166666666664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3985055</v>
      </c>
      <c r="B318" s="10" t="s">
        <v>328</v>
      </c>
      <c r="C318" s="10" t="s">
        <v>224</v>
      </c>
      <c r="D318" s="16">
        <v>43291.387499999997</v>
      </c>
      <c r="E318" s="16">
        <v>43292.333333333336</v>
      </c>
      <c r="G318" s="16">
        <v>43308.166666666664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3985055</v>
      </c>
      <c r="B319" s="10" t="s">
        <v>328</v>
      </c>
      <c r="C319" s="10" t="s">
        <v>224</v>
      </c>
      <c r="D319" s="16">
        <v>43291.387499999997</v>
      </c>
      <c r="E319" s="16">
        <v>43292.333333333336</v>
      </c>
      <c r="G319" s="16">
        <v>43308.166666666664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3985055</v>
      </c>
      <c r="B320" s="10" t="s">
        <v>328</v>
      </c>
      <c r="C320" s="10" t="s">
        <v>224</v>
      </c>
      <c r="D320" s="16">
        <v>43291.387499999997</v>
      </c>
      <c r="E320" s="16">
        <v>43292.333333333336</v>
      </c>
      <c r="G320" s="16">
        <v>43308.166666666664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3985055</v>
      </c>
      <c r="B321" s="10" t="s">
        <v>328</v>
      </c>
      <c r="C321" s="10" t="s">
        <v>224</v>
      </c>
      <c r="D321" s="16">
        <v>43291.387499999997</v>
      </c>
      <c r="E321" s="16">
        <v>43292.333333333336</v>
      </c>
      <c r="G321" s="16">
        <v>43308.166666666664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3985055</v>
      </c>
      <c r="B322" s="10" t="s">
        <v>328</v>
      </c>
      <c r="C322" s="10" t="s">
        <v>224</v>
      </c>
      <c r="D322" s="16">
        <v>43291.387499999997</v>
      </c>
      <c r="E322" s="16">
        <v>43292.333333333336</v>
      </c>
      <c r="G322" s="16">
        <v>43308.166666666664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3985055</v>
      </c>
      <c r="B323" s="10" t="s">
        <v>328</v>
      </c>
      <c r="C323" s="10" t="s">
        <v>224</v>
      </c>
      <c r="D323" s="16">
        <v>43291.387499999997</v>
      </c>
      <c r="E323" s="16">
        <v>43292.333333333336</v>
      </c>
      <c r="G323" s="16">
        <v>43308.166666666664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3985055</v>
      </c>
      <c r="B324" s="10" t="s">
        <v>328</v>
      </c>
      <c r="C324" s="10" t="s">
        <v>224</v>
      </c>
      <c r="D324" s="16">
        <v>43291.387499999997</v>
      </c>
      <c r="E324" s="16">
        <v>43292.333333333336</v>
      </c>
      <c r="G324" s="16">
        <v>43308.166666666664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3985055</v>
      </c>
      <c r="B325" s="10" t="s">
        <v>328</v>
      </c>
      <c r="C325" s="10" t="s">
        <v>224</v>
      </c>
      <c r="D325" s="16">
        <v>43291.387499999997</v>
      </c>
      <c r="E325" s="16">
        <v>43292.333333333336</v>
      </c>
      <c r="G325" s="16">
        <v>43308.166666666664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3985055</v>
      </c>
      <c r="B326" s="10" t="s">
        <v>328</v>
      </c>
      <c r="C326" s="10" t="s">
        <v>224</v>
      </c>
      <c r="D326" s="16">
        <v>43291.387499999997</v>
      </c>
      <c r="E326" s="16">
        <v>43292.333333333336</v>
      </c>
      <c r="G326" s="16">
        <v>43308.166666666664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3985055</v>
      </c>
      <c r="B327" s="10" t="s">
        <v>328</v>
      </c>
      <c r="C327" s="10" t="s">
        <v>224</v>
      </c>
      <c r="D327" s="16">
        <v>43291.387499999997</v>
      </c>
      <c r="E327" s="16">
        <v>43292.333333333336</v>
      </c>
      <c r="G327" s="16">
        <v>43308.166666666664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3985055</v>
      </c>
      <c r="B328" s="10" t="s">
        <v>328</v>
      </c>
      <c r="C328" s="10" t="s">
        <v>224</v>
      </c>
      <c r="D328" s="16">
        <v>43291.387499999997</v>
      </c>
      <c r="E328" s="16">
        <v>43292.333333333336</v>
      </c>
      <c r="G328" s="16">
        <v>43308.166666666664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3985055</v>
      </c>
      <c r="B329" s="10" t="s">
        <v>328</v>
      </c>
      <c r="C329" s="10" t="s">
        <v>224</v>
      </c>
      <c r="D329" s="16">
        <v>43291.387499999997</v>
      </c>
      <c r="E329" s="16">
        <v>43292.333333333336</v>
      </c>
      <c r="G329" s="16">
        <v>43308.166666666664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3985055</v>
      </c>
      <c r="B330" s="10" t="s">
        <v>328</v>
      </c>
      <c r="C330" s="10" t="s">
        <v>224</v>
      </c>
      <c r="D330" s="16">
        <v>43291.387499999997</v>
      </c>
      <c r="E330" s="16">
        <v>43292.333333333336</v>
      </c>
      <c r="G330" s="16">
        <v>43308.166666666664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3985055</v>
      </c>
      <c r="B331" s="10" t="s">
        <v>328</v>
      </c>
      <c r="C331" s="10" t="s">
        <v>224</v>
      </c>
      <c r="D331" s="16">
        <v>43291.387499999997</v>
      </c>
      <c r="E331" s="16">
        <v>43292.333333333336</v>
      </c>
      <c r="G331" s="16">
        <v>43308.166666666664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3985055</v>
      </c>
      <c r="B332" s="10" t="s">
        <v>328</v>
      </c>
      <c r="C332" s="10" t="s">
        <v>224</v>
      </c>
      <c r="D332" s="16">
        <v>43291.387499999997</v>
      </c>
      <c r="E332" s="16">
        <v>43292.333333333336</v>
      </c>
      <c r="G332" s="16">
        <v>43308.166666666664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3985055</v>
      </c>
      <c r="B333" s="10" t="s">
        <v>328</v>
      </c>
      <c r="C333" s="10" t="s">
        <v>224</v>
      </c>
      <c r="D333" s="16">
        <v>43291.387499999997</v>
      </c>
      <c r="E333" s="16">
        <v>43292.333333333336</v>
      </c>
      <c r="G333" s="16">
        <v>43308.166666666664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3985055</v>
      </c>
      <c r="B334" s="10" t="s">
        <v>328</v>
      </c>
      <c r="C334" s="10" t="s">
        <v>224</v>
      </c>
      <c r="D334" s="16">
        <v>43291.387499999997</v>
      </c>
      <c r="E334" s="16">
        <v>43292.333333333336</v>
      </c>
      <c r="G334" s="16">
        <v>43308.166666666664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3985055</v>
      </c>
      <c r="B335" s="10" t="s">
        <v>328</v>
      </c>
      <c r="C335" s="10" t="s">
        <v>224</v>
      </c>
      <c r="D335" s="16">
        <v>43291.387499999997</v>
      </c>
      <c r="E335" s="16">
        <v>43292.333333333336</v>
      </c>
      <c r="G335" s="16">
        <v>43308.166666666664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3985055</v>
      </c>
      <c r="B336" s="10" t="s">
        <v>328</v>
      </c>
      <c r="C336" s="10" t="s">
        <v>224</v>
      </c>
      <c r="D336" s="16">
        <v>43291.387499999997</v>
      </c>
      <c r="E336" s="16">
        <v>43292.333333333336</v>
      </c>
      <c r="G336" s="16">
        <v>43308.166666666664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3985055</v>
      </c>
      <c r="B337" s="10" t="s">
        <v>328</v>
      </c>
      <c r="C337" s="10" t="s">
        <v>224</v>
      </c>
      <c r="D337" s="16">
        <v>43291.387499999997</v>
      </c>
      <c r="E337" s="16">
        <v>43292.333333333336</v>
      </c>
      <c r="G337" s="16">
        <v>43308.166666666664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3985055</v>
      </c>
      <c r="B338" s="10" t="s">
        <v>328</v>
      </c>
      <c r="C338" s="10" t="s">
        <v>224</v>
      </c>
      <c r="D338" s="16">
        <v>43291.387499999997</v>
      </c>
      <c r="E338" s="16">
        <v>43292.333333333336</v>
      </c>
      <c r="G338" s="16">
        <v>43308.166666666664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3985055</v>
      </c>
      <c r="B339" s="10" t="s">
        <v>328</v>
      </c>
      <c r="C339" s="10" t="s">
        <v>224</v>
      </c>
      <c r="D339" s="16">
        <v>43291.387499999997</v>
      </c>
      <c r="E339" s="16">
        <v>43292.333333333336</v>
      </c>
      <c r="G339" s="16">
        <v>43308.166666666664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3985055</v>
      </c>
      <c r="B340" s="10" t="s">
        <v>328</v>
      </c>
      <c r="C340" s="10" t="s">
        <v>224</v>
      </c>
      <c r="D340" s="16">
        <v>43291.387499999997</v>
      </c>
      <c r="E340" s="16">
        <v>43292.333333333336</v>
      </c>
      <c r="G340" s="16">
        <v>43308.166666666664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3985055</v>
      </c>
      <c r="B341" s="10" t="s">
        <v>328</v>
      </c>
      <c r="C341" s="10" t="s">
        <v>224</v>
      </c>
      <c r="D341" s="16">
        <v>43291.387499999997</v>
      </c>
      <c r="E341" s="16">
        <v>43292.333333333336</v>
      </c>
      <c r="G341" s="16">
        <v>43308.166666666664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3985055</v>
      </c>
      <c r="B342" s="10" t="s">
        <v>328</v>
      </c>
      <c r="C342" s="10" t="s">
        <v>224</v>
      </c>
      <c r="D342" s="16">
        <v>43291.387499999997</v>
      </c>
      <c r="E342" s="16">
        <v>43292.333333333336</v>
      </c>
      <c r="G342" s="16">
        <v>43308.166666666664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3985055</v>
      </c>
      <c r="B343" s="10" t="s">
        <v>328</v>
      </c>
      <c r="C343" s="10" t="s">
        <v>224</v>
      </c>
      <c r="D343" s="16">
        <v>43291.387499999997</v>
      </c>
      <c r="E343" s="16">
        <v>43292.333333333336</v>
      </c>
      <c r="G343" s="16">
        <v>43308.166666666664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3985055</v>
      </c>
      <c r="B344" s="10" t="s">
        <v>328</v>
      </c>
      <c r="C344" s="10" t="s">
        <v>224</v>
      </c>
      <c r="D344" s="16">
        <v>43291.387499999997</v>
      </c>
      <c r="E344" s="16">
        <v>43292.333333333336</v>
      </c>
      <c r="G344" s="16">
        <v>43308.166666666664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3985055</v>
      </c>
      <c r="B345" s="10" t="s">
        <v>328</v>
      </c>
      <c r="C345" s="10" t="s">
        <v>224</v>
      </c>
      <c r="D345" s="16">
        <v>43291.387499999997</v>
      </c>
      <c r="E345" s="16">
        <v>43292.333333333336</v>
      </c>
      <c r="G345" s="16">
        <v>43308.166666666664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13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3985055</v>
      </c>
      <c r="B346" s="10" t="s">
        <v>328</v>
      </c>
      <c r="C346" s="10" t="s">
        <v>224</v>
      </c>
      <c r="D346" s="16">
        <v>43291.387499999997</v>
      </c>
      <c r="E346" s="16">
        <v>43292.333333333336</v>
      </c>
      <c r="G346" s="16">
        <v>43308.166666666664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3985055</v>
      </c>
      <c r="B347" s="10" t="s">
        <v>328</v>
      </c>
      <c r="C347" s="10" t="s">
        <v>224</v>
      </c>
      <c r="D347" s="16">
        <v>43291.387499999997</v>
      </c>
      <c r="E347" s="16">
        <v>43292.333333333336</v>
      </c>
      <c r="G347" s="16">
        <v>43308.166666666664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3985055</v>
      </c>
      <c r="B348" s="10" t="s">
        <v>328</v>
      </c>
      <c r="C348" s="10" t="s">
        <v>224</v>
      </c>
      <c r="D348" s="16">
        <v>43291.387499999997</v>
      </c>
      <c r="E348" s="16">
        <v>43292.333333333336</v>
      </c>
      <c r="G348" s="16">
        <v>43308.166666666664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3985055</v>
      </c>
      <c r="B349" s="10" t="s">
        <v>328</v>
      </c>
      <c r="C349" s="10" t="s">
        <v>224</v>
      </c>
      <c r="D349" s="16">
        <v>43291.387499999997</v>
      </c>
      <c r="E349" s="16">
        <v>43292.333333333336</v>
      </c>
      <c r="G349" s="16">
        <v>43308.166666666664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3985055</v>
      </c>
      <c r="B350" s="10" t="s">
        <v>328</v>
      </c>
      <c r="C350" s="10" t="s">
        <v>224</v>
      </c>
      <c r="D350" s="16">
        <v>43291.387499999997</v>
      </c>
      <c r="E350" s="16">
        <v>43292.333333333336</v>
      </c>
      <c r="G350" s="16">
        <v>43308.166666666664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3985055</v>
      </c>
      <c r="B351" s="10" t="s">
        <v>328</v>
      </c>
      <c r="C351" s="10" t="s">
        <v>224</v>
      </c>
      <c r="D351" s="16">
        <v>43291.387499999997</v>
      </c>
      <c r="E351" s="16">
        <v>43292.333333333336</v>
      </c>
      <c r="G351" s="16">
        <v>43308.166666666664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3985055</v>
      </c>
      <c r="B352" s="10" t="s">
        <v>328</v>
      </c>
      <c r="C352" s="10" t="s">
        <v>224</v>
      </c>
      <c r="D352" s="16">
        <v>43291.387499999997</v>
      </c>
      <c r="E352" s="16">
        <v>43292.333333333336</v>
      </c>
      <c r="G352" s="16">
        <v>43308.166666666664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3985055</v>
      </c>
      <c r="B353" s="10" t="s">
        <v>328</v>
      </c>
      <c r="C353" s="10" t="s">
        <v>224</v>
      </c>
      <c r="D353" s="16">
        <v>43291.387499999997</v>
      </c>
      <c r="E353" s="16">
        <v>43292.333333333336</v>
      </c>
      <c r="G353" s="16">
        <v>43308.166666666664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3985055</v>
      </c>
      <c r="B354" s="10" t="s">
        <v>328</v>
      </c>
      <c r="C354" s="10" t="s">
        <v>224</v>
      </c>
      <c r="D354" s="16">
        <v>43291.387499999997</v>
      </c>
      <c r="E354" s="16">
        <v>43292.333333333336</v>
      </c>
      <c r="G354" s="16">
        <v>43308.166666666664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3985055</v>
      </c>
      <c r="B355" s="10" t="s">
        <v>328</v>
      </c>
      <c r="C355" s="10" t="s">
        <v>224</v>
      </c>
      <c r="D355" s="16">
        <v>43291.387499999997</v>
      </c>
      <c r="E355" s="16">
        <v>43292.333333333336</v>
      </c>
      <c r="G355" s="16">
        <v>43308.166666666664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3985055</v>
      </c>
      <c r="B356" s="10" t="s">
        <v>328</v>
      </c>
      <c r="C356" s="10" t="s">
        <v>224</v>
      </c>
      <c r="D356" s="16">
        <v>43291.387499999997</v>
      </c>
      <c r="E356" s="16">
        <v>43292.333333333336</v>
      </c>
      <c r="G356" s="16">
        <v>43308.166666666664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3985055</v>
      </c>
      <c r="B357" s="10" t="s">
        <v>328</v>
      </c>
      <c r="C357" s="10" t="s">
        <v>224</v>
      </c>
      <c r="D357" s="16">
        <v>43291.387499999997</v>
      </c>
      <c r="E357" s="16">
        <v>43292.333333333336</v>
      </c>
      <c r="G357" s="16">
        <v>43308.166666666664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3985055</v>
      </c>
      <c r="B358" s="10" t="s">
        <v>328</v>
      </c>
      <c r="C358" s="10" t="s">
        <v>224</v>
      </c>
      <c r="D358" s="16">
        <v>43291.387499999997</v>
      </c>
      <c r="E358" s="16">
        <v>43292.333333333336</v>
      </c>
      <c r="G358" s="16">
        <v>43308.166666666664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3985055</v>
      </c>
      <c r="B359" s="10" t="s">
        <v>328</v>
      </c>
      <c r="C359" s="10" t="s">
        <v>224</v>
      </c>
      <c r="D359" s="16">
        <v>43291.387499999997</v>
      </c>
      <c r="E359" s="16">
        <v>43292.333333333336</v>
      </c>
      <c r="G359" s="16">
        <v>43308.166666666664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3985055</v>
      </c>
      <c r="B360" s="10" t="s">
        <v>328</v>
      </c>
      <c r="C360" s="10" t="s">
        <v>224</v>
      </c>
      <c r="D360" s="16">
        <v>43291.387499999997</v>
      </c>
      <c r="E360" s="16">
        <v>43292.333333333336</v>
      </c>
      <c r="G360" s="16">
        <v>43308.166666666664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3985055</v>
      </c>
      <c r="B361" s="10" t="s">
        <v>328</v>
      </c>
      <c r="C361" s="10" t="s">
        <v>224</v>
      </c>
      <c r="D361" s="16">
        <v>43291.387499999997</v>
      </c>
      <c r="E361" s="16">
        <v>43292.333333333336</v>
      </c>
      <c r="G361" s="16">
        <v>43308.166666666664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3985055</v>
      </c>
      <c r="B362" s="10" t="s">
        <v>328</v>
      </c>
      <c r="C362" s="10" t="s">
        <v>224</v>
      </c>
      <c r="D362" s="16">
        <v>43291.387499999997</v>
      </c>
      <c r="E362" s="16">
        <v>43292.333333333336</v>
      </c>
      <c r="G362" s="16">
        <v>43308.166666666664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3985055</v>
      </c>
      <c r="B363" s="10" t="s">
        <v>328</v>
      </c>
      <c r="C363" s="10" t="s">
        <v>224</v>
      </c>
      <c r="D363" s="16">
        <v>43291.387499999997</v>
      </c>
      <c r="E363" s="16">
        <v>43292.333333333336</v>
      </c>
      <c r="G363" s="16">
        <v>43308.166666666664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3985055</v>
      </c>
      <c r="B364" s="10" t="s">
        <v>328</v>
      </c>
      <c r="C364" s="10" t="s">
        <v>224</v>
      </c>
      <c r="D364" s="16">
        <v>43291.387499999997</v>
      </c>
      <c r="E364" s="16">
        <v>43292.333333333336</v>
      </c>
      <c r="G364" s="16">
        <v>43308.166666666664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22</v>
      </c>
      <c r="M364" s="10">
        <v>480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3985055</v>
      </c>
      <c r="B365" s="10" t="s">
        <v>328</v>
      </c>
      <c r="C365" s="10" t="s">
        <v>224</v>
      </c>
      <c r="D365" s="16">
        <v>43291.387499999997</v>
      </c>
      <c r="E365" s="16">
        <v>43292.333333333336</v>
      </c>
      <c r="G365" s="16">
        <v>43308.166666666664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3985055</v>
      </c>
      <c r="B366" s="10" t="s">
        <v>328</v>
      </c>
      <c r="C366" s="10" t="s">
        <v>224</v>
      </c>
      <c r="D366" s="16">
        <v>43291.387499999997</v>
      </c>
      <c r="E366" s="16">
        <v>43292.333333333336</v>
      </c>
      <c r="G366" s="16">
        <v>43308.166666666664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3985055</v>
      </c>
      <c r="B367" s="10" t="s">
        <v>328</v>
      </c>
      <c r="C367" s="10" t="s">
        <v>224</v>
      </c>
      <c r="D367" s="16">
        <v>43291.387499999997</v>
      </c>
      <c r="E367" s="16">
        <v>43292.333333333336</v>
      </c>
      <c r="G367" s="16">
        <v>43308.166666666664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3985055</v>
      </c>
      <c r="B368" s="10" t="s">
        <v>328</v>
      </c>
      <c r="C368" s="10" t="s">
        <v>224</v>
      </c>
      <c r="D368" s="16">
        <v>43291.387499999997</v>
      </c>
      <c r="E368" s="16">
        <v>43292.333333333336</v>
      </c>
      <c r="G368" s="16">
        <v>43308.166666666664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3985055</v>
      </c>
      <c r="B369" s="10" t="s">
        <v>328</v>
      </c>
      <c r="C369" s="10" t="s">
        <v>224</v>
      </c>
      <c r="D369" s="16">
        <v>43291.387499999997</v>
      </c>
      <c r="E369" s="16">
        <v>43292.333333333336</v>
      </c>
      <c r="G369" s="16">
        <v>43308.166666666664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3985055</v>
      </c>
      <c r="B370" s="10" t="s">
        <v>328</v>
      </c>
      <c r="C370" s="10" t="s">
        <v>224</v>
      </c>
      <c r="D370" s="16">
        <v>43291.387499999997</v>
      </c>
      <c r="E370" s="16">
        <v>43292.333333333336</v>
      </c>
      <c r="G370" s="16">
        <v>43308.166666666664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3985055</v>
      </c>
      <c r="B371" s="10" t="s">
        <v>328</v>
      </c>
      <c r="C371" s="10" t="s">
        <v>224</v>
      </c>
      <c r="D371" s="16">
        <v>43291.387499999997</v>
      </c>
      <c r="E371" s="16">
        <v>43292.333333333336</v>
      </c>
      <c r="G371" s="16">
        <v>43308.166666666664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3985055</v>
      </c>
      <c r="B372" s="10" t="s">
        <v>328</v>
      </c>
      <c r="C372" s="10" t="s">
        <v>224</v>
      </c>
      <c r="D372" s="16">
        <v>43291.387499999997</v>
      </c>
      <c r="E372" s="16">
        <v>43292.333333333336</v>
      </c>
      <c r="G372" s="16">
        <v>43308.166666666664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3985055</v>
      </c>
      <c r="B373" s="10" t="s">
        <v>328</v>
      </c>
      <c r="C373" s="10" t="s">
        <v>224</v>
      </c>
      <c r="D373" s="16">
        <v>43291.387499999997</v>
      </c>
      <c r="E373" s="16">
        <v>43292.333333333336</v>
      </c>
      <c r="G373" s="16">
        <v>43308.166666666664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3985055</v>
      </c>
      <c r="B374" s="10" t="s">
        <v>328</v>
      </c>
      <c r="C374" s="10" t="s">
        <v>224</v>
      </c>
      <c r="D374" s="16">
        <v>43291.387499999997</v>
      </c>
      <c r="E374" s="16">
        <v>43292.333333333336</v>
      </c>
      <c r="G374" s="16">
        <v>43308.166666666664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22</v>
      </c>
      <c r="M374" s="10">
        <v>3800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3985055</v>
      </c>
      <c r="B375" s="10" t="s">
        <v>328</v>
      </c>
      <c r="C375" s="10" t="s">
        <v>224</v>
      </c>
      <c r="D375" s="16">
        <v>43291.387499999997</v>
      </c>
      <c r="E375" s="16">
        <v>43292.333333333336</v>
      </c>
      <c r="G375" s="16">
        <v>43308.166666666664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3985055</v>
      </c>
      <c r="B376" s="10" t="s">
        <v>328</v>
      </c>
      <c r="C376" s="10" t="s">
        <v>224</v>
      </c>
      <c r="D376" s="16">
        <v>43291.387499999997</v>
      </c>
      <c r="E376" s="16">
        <v>43292.333333333336</v>
      </c>
      <c r="G376" s="16">
        <v>43308.166666666664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3985055</v>
      </c>
      <c r="B377" s="10" t="s">
        <v>328</v>
      </c>
      <c r="C377" s="10" t="s">
        <v>224</v>
      </c>
      <c r="D377" s="16">
        <v>43291.387499999997</v>
      </c>
      <c r="E377" s="16">
        <v>43292.333333333336</v>
      </c>
      <c r="G377" s="16">
        <v>43308.166666666664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3985055</v>
      </c>
      <c r="B378" s="10" t="s">
        <v>328</v>
      </c>
      <c r="C378" s="10" t="s">
        <v>224</v>
      </c>
      <c r="D378" s="16">
        <v>43291.387499999997</v>
      </c>
      <c r="E378" s="16">
        <v>43292.333333333336</v>
      </c>
      <c r="G378" s="16">
        <v>43308.166666666664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3985055</v>
      </c>
      <c r="B379" s="10" t="s">
        <v>328</v>
      </c>
      <c r="C379" s="10" t="s">
        <v>224</v>
      </c>
      <c r="D379" s="16">
        <v>43291.387499999997</v>
      </c>
      <c r="E379" s="16">
        <v>43292.333333333336</v>
      </c>
      <c r="G379" s="16">
        <v>43308.166666666664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3985055</v>
      </c>
      <c r="B380" s="10" t="s">
        <v>328</v>
      </c>
      <c r="C380" s="10" t="s">
        <v>224</v>
      </c>
      <c r="D380" s="16">
        <v>43291.387499999997</v>
      </c>
      <c r="E380" s="16">
        <v>43292.333333333336</v>
      </c>
      <c r="G380" s="16">
        <v>43308.166666666664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3985055</v>
      </c>
      <c r="B381" s="10" t="s">
        <v>328</v>
      </c>
      <c r="C381" s="10" t="s">
        <v>224</v>
      </c>
      <c r="D381" s="16">
        <v>43291.387499999997</v>
      </c>
      <c r="E381" s="16">
        <v>43292.333333333336</v>
      </c>
      <c r="G381" s="16">
        <v>43308.166666666664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3985055</v>
      </c>
      <c r="B382" s="10" t="s">
        <v>328</v>
      </c>
      <c r="C382" s="10" t="s">
        <v>224</v>
      </c>
      <c r="D382" s="16">
        <v>43291.387499999997</v>
      </c>
      <c r="E382" s="16">
        <v>43292.333333333336</v>
      </c>
      <c r="G382" s="16">
        <v>43308.166666666664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3985055</v>
      </c>
      <c r="B383" s="10" t="s">
        <v>328</v>
      </c>
      <c r="C383" s="10" t="s">
        <v>224</v>
      </c>
      <c r="D383" s="16">
        <v>43291.387499999997</v>
      </c>
      <c r="E383" s="16">
        <v>43292.333333333336</v>
      </c>
      <c r="G383" s="16">
        <v>43308.166666666664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3985055</v>
      </c>
      <c r="B384" s="10" t="s">
        <v>328</v>
      </c>
      <c r="C384" s="10" t="s">
        <v>224</v>
      </c>
      <c r="D384" s="16">
        <v>43291.387499999997</v>
      </c>
      <c r="E384" s="16">
        <v>43292.333333333336</v>
      </c>
      <c r="G384" s="16">
        <v>43308.166666666664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3985055</v>
      </c>
      <c r="B385" s="10" t="s">
        <v>328</v>
      </c>
      <c r="C385" s="10" t="s">
        <v>224</v>
      </c>
      <c r="D385" s="16">
        <v>43291.387499999997</v>
      </c>
      <c r="E385" s="16">
        <v>43292.333333333336</v>
      </c>
      <c r="G385" s="16">
        <v>43308.166666666664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3985055</v>
      </c>
      <c r="B386" s="10" t="s">
        <v>328</v>
      </c>
      <c r="C386" s="10" t="s">
        <v>224</v>
      </c>
      <c r="D386" s="16">
        <v>43291.387499999997</v>
      </c>
      <c r="E386" s="16">
        <v>43292.333333333336</v>
      </c>
      <c r="G386" s="16">
        <v>43308.166666666664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3985055</v>
      </c>
      <c r="B387" s="10" t="s">
        <v>328</v>
      </c>
      <c r="C387" s="10" t="s">
        <v>224</v>
      </c>
      <c r="D387" s="16">
        <v>43291.387499999997</v>
      </c>
      <c r="E387" s="16">
        <v>43292.333333333336</v>
      </c>
      <c r="G387" s="16">
        <v>43308.166666666664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3985055</v>
      </c>
      <c r="B388" s="10" t="s">
        <v>328</v>
      </c>
      <c r="C388" s="10" t="s">
        <v>224</v>
      </c>
      <c r="D388" s="16">
        <v>43291.387499999997</v>
      </c>
      <c r="E388" s="16">
        <v>43292.333333333336</v>
      </c>
      <c r="G388" s="16">
        <v>43308.166666666664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22</v>
      </c>
      <c r="M388" s="10">
        <v>120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3985055</v>
      </c>
      <c r="B389" s="10" t="s">
        <v>328</v>
      </c>
      <c r="C389" s="10" t="s">
        <v>224</v>
      </c>
      <c r="D389" s="16">
        <v>43291.387499999997</v>
      </c>
      <c r="E389" s="16">
        <v>43292.333333333336</v>
      </c>
      <c r="G389" s="16">
        <v>43308.166666666664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3985055</v>
      </c>
      <c r="B390" s="10" t="s">
        <v>328</v>
      </c>
      <c r="C390" s="10" t="s">
        <v>224</v>
      </c>
      <c r="D390" s="16">
        <v>43291.387499999997</v>
      </c>
      <c r="E390" s="16">
        <v>43292.333333333336</v>
      </c>
      <c r="G390" s="16">
        <v>43308.166666666664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3985055</v>
      </c>
      <c r="B391" s="10" t="s">
        <v>328</v>
      </c>
      <c r="C391" s="10" t="s">
        <v>224</v>
      </c>
      <c r="D391" s="16">
        <v>43291.387499999997</v>
      </c>
      <c r="E391" s="16">
        <v>43292.333333333336</v>
      </c>
      <c r="G391" s="16">
        <v>43308.166666666664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3985055</v>
      </c>
      <c r="B392" s="10" t="s">
        <v>328</v>
      </c>
      <c r="C392" s="10" t="s">
        <v>224</v>
      </c>
      <c r="D392" s="16">
        <v>43291.387499999997</v>
      </c>
      <c r="E392" s="16">
        <v>43292.333333333336</v>
      </c>
      <c r="G392" s="16">
        <v>43308.166666666664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3985055</v>
      </c>
      <c r="B393" s="10" t="s">
        <v>328</v>
      </c>
      <c r="C393" s="10" t="s">
        <v>224</v>
      </c>
      <c r="D393" s="16">
        <v>43291.387499999997</v>
      </c>
      <c r="E393" s="16">
        <v>43292.333333333336</v>
      </c>
      <c r="G393" s="16">
        <v>43308.166666666664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3985055</v>
      </c>
      <c r="B394" s="10" t="s">
        <v>328</v>
      </c>
      <c r="C394" s="10" t="s">
        <v>224</v>
      </c>
      <c r="D394" s="16">
        <v>43291.387499999997</v>
      </c>
      <c r="E394" s="16">
        <v>43292.333333333336</v>
      </c>
      <c r="G394" s="16">
        <v>43308.166666666664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3985055</v>
      </c>
      <c r="B395" s="10" t="s">
        <v>328</v>
      </c>
      <c r="C395" s="10" t="s">
        <v>224</v>
      </c>
      <c r="D395" s="16">
        <v>43291.387499999997</v>
      </c>
      <c r="E395" s="16">
        <v>43292.333333333336</v>
      </c>
      <c r="G395" s="16">
        <v>43308.166666666664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EA7C21-B40E-4481-B463-6B1163383BD7}">
  <dimension ref="A1:AV395"/>
  <sheetViews>
    <sheetView topLeftCell="P1" zoomScale="87" zoomScaleNormal="40" workbookViewId="0">
      <pane ySplit="1" topLeftCell="A367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5">
      <c r="A2" s="64"/>
      <c r="B2" s="64"/>
      <c r="C2" s="64"/>
      <c r="D2" s="65"/>
      <c r="E2" s="65"/>
      <c r="F2" s="65"/>
      <c r="G2" s="65"/>
      <c r="H2" s="64"/>
      <c r="I2" s="64"/>
      <c r="J2" s="64"/>
      <c r="K2" s="64"/>
      <c r="L2" s="64"/>
      <c r="M2" s="64"/>
      <c r="N2" s="64"/>
      <c r="O2" s="64"/>
      <c r="P2" s="64"/>
      <c r="AG2" s="70" t="s">
        <v>336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5">
      <c r="A3" s="64"/>
      <c r="B3" s="64"/>
      <c r="C3" s="64"/>
      <c r="D3" s="65"/>
      <c r="E3" s="65"/>
      <c r="F3" s="65"/>
      <c r="G3" s="65"/>
      <c r="H3" s="64"/>
      <c r="I3" s="64"/>
      <c r="J3" s="64"/>
      <c r="K3" s="64"/>
      <c r="L3" s="64"/>
      <c r="M3" s="64"/>
      <c r="N3" s="64"/>
      <c r="O3" s="64"/>
      <c r="P3" s="64"/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5">
      <c r="A4" s="64"/>
      <c r="B4" s="64"/>
      <c r="C4" s="64"/>
      <c r="D4" s="65"/>
      <c r="E4" s="65"/>
      <c r="F4" s="65"/>
      <c r="G4" s="65"/>
      <c r="H4" s="64"/>
      <c r="I4" s="64"/>
      <c r="J4" s="64"/>
      <c r="K4" s="64"/>
      <c r="L4" s="64"/>
      <c r="M4" s="64"/>
      <c r="N4" s="64"/>
      <c r="O4" s="64"/>
      <c r="P4" s="64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5">
      <c r="A5" s="64"/>
      <c r="B5" s="64"/>
      <c r="C5" s="64"/>
      <c r="D5" s="65"/>
      <c r="E5" s="65"/>
      <c r="F5" s="65"/>
      <c r="G5" s="65"/>
      <c r="H5" s="64"/>
      <c r="I5" s="64"/>
      <c r="J5" s="64"/>
      <c r="K5" s="64"/>
      <c r="L5" s="64"/>
      <c r="M5" s="64"/>
      <c r="N5" s="64"/>
      <c r="O5" s="64"/>
      <c r="P5" s="64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ht="12.75" customHeight="1" x14ac:dyDescent="0.25">
      <c r="A6" s="64"/>
      <c r="B6" s="64"/>
      <c r="C6" s="64"/>
      <c r="D6" s="65"/>
      <c r="E6" s="65"/>
      <c r="F6" s="65"/>
      <c r="G6" s="65"/>
      <c r="H6" s="64"/>
      <c r="I6" s="64"/>
      <c r="J6" s="64"/>
      <c r="K6" s="64"/>
      <c r="L6" s="64"/>
      <c r="M6" s="64"/>
      <c r="N6" s="64"/>
      <c r="O6" s="64"/>
      <c r="P6" s="64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ht="12.75" customHeight="1" x14ac:dyDescent="0.25">
      <c r="A7" s="64"/>
      <c r="B7" s="64"/>
      <c r="C7" s="64"/>
      <c r="D7" s="65"/>
      <c r="E7" s="65"/>
      <c r="F7" s="65"/>
      <c r="G7" s="65"/>
      <c r="H7" s="64"/>
      <c r="I7" s="64"/>
      <c r="J7" s="64"/>
      <c r="K7" s="64"/>
      <c r="L7" s="64"/>
      <c r="M7" s="64"/>
      <c r="N7" s="64"/>
      <c r="O7" s="64"/>
      <c r="P7" s="64"/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3985021</v>
      </c>
      <c r="B8" s="10" t="s">
        <v>332</v>
      </c>
      <c r="C8" s="10" t="s">
        <v>17</v>
      </c>
      <c r="D8" s="16">
        <v>43291.406944444447</v>
      </c>
      <c r="E8" s="16">
        <v>43292.333333333336</v>
      </c>
      <c r="G8" s="16">
        <v>43306.853472222225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3600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110</v>
      </c>
      <c r="AR8" s="13" t="s">
        <v>33</v>
      </c>
      <c r="AS8" s="13">
        <f>IF(ISBLANK(M164)=TRUE,"NO DATA",M164)</f>
        <v>150</v>
      </c>
      <c r="AT8" s="13" t="s">
        <v>33</v>
      </c>
      <c r="AU8" s="13">
        <f>IF(ISBLANK(M67)=TRUE,"NO DATA",M67)</f>
        <v>150</v>
      </c>
      <c r="AV8" s="13" t="s">
        <v>33</v>
      </c>
    </row>
    <row r="9" spans="1:48" ht="12.75" customHeight="1" x14ac:dyDescent="0.2">
      <c r="A9" s="10">
        <v>3985021</v>
      </c>
      <c r="B9" s="10" t="s">
        <v>332</v>
      </c>
      <c r="C9" s="10" t="s">
        <v>17</v>
      </c>
      <c r="D9" s="16">
        <v>43291.406944444447</v>
      </c>
      <c r="E9" s="16">
        <v>43292.333333333336</v>
      </c>
      <c r="G9" s="16">
        <v>43306.853472222225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33</v>
      </c>
      <c r="AR9" s="13" t="s">
        <v>33</v>
      </c>
      <c r="AS9" s="13">
        <f>IF(ISBLANK(M139)=TRUE,"NO DATA",M139)</f>
        <v>20</v>
      </c>
      <c r="AT9" s="13" t="s">
        <v>33</v>
      </c>
      <c r="AU9" s="13">
        <f>IF(ISBLANK(M42)=TRUE,"NO DATA",M42)</f>
        <v>20</v>
      </c>
      <c r="AV9" s="13" t="s">
        <v>33</v>
      </c>
    </row>
    <row r="10" spans="1:48" x14ac:dyDescent="0.2">
      <c r="A10" s="10">
        <v>3985021</v>
      </c>
      <c r="B10" s="10" t="s">
        <v>332</v>
      </c>
      <c r="C10" s="10" t="s">
        <v>17</v>
      </c>
      <c r="D10" s="16">
        <v>43291.406944444447</v>
      </c>
      <c r="E10" s="16">
        <v>43292.333333333336</v>
      </c>
      <c r="G10" s="16">
        <v>43306.853472222225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1800</v>
      </c>
      <c r="AR10" s="13" t="s">
        <v>33</v>
      </c>
      <c r="AS10" s="13">
        <f>IF(ISBLANK(M189)=TRUE,"NO DATA",M189)</f>
        <v>2300</v>
      </c>
      <c r="AT10" s="13" t="s">
        <v>33</v>
      </c>
      <c r="AU10" s="13">
        <f>IF(ISBLANK(M92)=TRUE,"NO DATA",M92)</f>
        <v>1900</v>
      </c>
      <c r="AV10" s="13" t="s">
        <v>33</v>
      </c>
    </row>
    <row r="11" spans="1:48" x14ac:dyDescent="0.2">
      <c r="A11" s="10">
        <v>3985021</v>
      </c>
      <c r="B11" s="10" t="s">
        <v>332</v>
      </c>
      <c r="C11" s="10" t="s">
        <v>17</v>
      </c>
      <c r="D11" s="16">
        <v>43291.406944444447</v>
      </c>
      <c r="E11" s="16">
        <v>43292.333333333336</v>
      </c>
      <c r="G11" s="16">
        <v>43306.853472222225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26</v>
      </c>
      <c r="M11" s="10">
        <v>20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3985021</v>
      </c>
      <c r="B12" s="10" t="s">
        <v>332</v>
      </c>
      <c r="C12" s="10" t="s">
        <v>17</v>
      </c>
      <c r="D12" s="16">
        <v>43291.406944444447</v>
      </c>
      <c r="E12" s="16">
        <v>43292.333333333336</v>
      </c>
      <c r="G12" s="16">
        <v>43306.853472222225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130</v>
      </c>
      <c r="AR12" s="13" t="s">
        <v>33</v>
      </c>
      <c r="AS12" s="13">
        <f>IF(ISBLANK(M199)=TRUE,"NO DATA",M199)</f>
        <v>160</v>
      </c>
      <c r="AT12" s="13" t="s">
        <v>33</v>
      </c>
      <c r="AU12" s="13">
        <f>IF(ISBLANK(M102)=TRUE,"NO DATA",M102)</f>
        <v>150</v>
      </c>
      <c r="AV12" s="13" t="s">
        <v>33</v>
      </c>
    </row>
    <row r="13" spans="1:48" x14ac:dyDescent="0.2">
      <c r="A13" s="10">
        <v>3985021</v>
      </c>
      <c r="B13" s="10" t="s">
        <v>332</v>
      </c>
      <c r="C13" s="10" t="s">
        <v>17</v>
      </c>
      <c r="D13" s="16">
        <v>43291.406944444447</v>
      </c>
      <c r="E13" s="16">
        <v>43292.333333333336</v>
      </c>
      <c r="G13" s="16">
        <v>43306.853472222225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600</v>
      </c>
      <c r="AR13" s="13" t="s">
        <v>33</v>
      </c>
      <c r="AS13" s="13">
        <f>IF(ISBLANK(M200)=TRUE,"NO DATA",M200)</f>
        <v>650</v>
      </c>
      <c r="AT13" s="13" t="s">
        <v>33</v>
      </c>
      <c r="AU13" s="13">
        <f>IF(ISBLANK(M103)=TRUE,"NO DATA",M103)</f>
        <v>700</v>
      </c>
      <c r="AV13" s="13" t="s">
        <v>33</v>
      </c>
    </row>
    <row r="14" spans="1:48" x14ac:dyDescent="0.2">
      <c r="A14" s="10">
        <v>3985021</v>
      </c>
      <c r="B14" s="10" t="s">
        <v>332</v>
      </c>
      <c r="C14" s="10" t="s">
        <v>17</v>
      </c>
      <c r="D14" s="16">
        <v>43291.406944444447</v>
      </c>
      <c r="E14" s="16">
        <v>43292.333333333336</v>
      </c>
      <c r="G14" s="16">
        <v>43306.853472222225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590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210</v>
      </c>
      <c r="AR14" s="13" t="s">
        <v>33</v>
      </c>
      <c r="AS14" s="13">
        <f>IF(ISBLANK(M122)=TRUE,"NO DATA",M122)</f>
        <v>210</v>
      </c>
      <c r="AT14" s="13" t="s">
        <v>33</v>
      </c>
      <c r="AU14" s="13">
        <f>IF(ISBLANK(M25)=TRUE,"NO DATA",M25)</f>
        <v>200</v>
      </c>
      <c r="AV14" s="13" t="s">
        <v>33</v>
      </c>
    </row>
    <row r="15" spans="1:48" x14ac:dyDescent="0.2">
      <c r="A15" s="10">
        <v>3985021</v>
      </c>
      <c r="B15" s="10" t="s">
        <v>332</v>
      </c>
      <c r="C15" s="10" t="s">
        <v>17</v>
      </c>
      <c r="D15" s="16">
        <v>43291.406944444447</v>
      </c>
      <c r="E15" s="16">
        <v>43292.333333333336</v>
      </c>
      <c r="G15" s="16">
        <v>43306.853472222225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11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3985021</v>
      </c>
      <c r="B16" s="10" t="s">
        <v>332</v>
      </c>
      <c r="C16" s="10" t="s">
        <v>17</v>
      </c>
      <c r="D16" s="16">
        <v>43291.406944444447</v>
      </c>
      <c r="E16" s="16">
        <v>43292.333333333336</v>
      </c>
      <c r="G16" s="16">
        <v>43306.853472222225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40000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3985021</v>
      </c>
      <c r="B17" s="10" t="s">
        <v>332</v>
      </c>
      <c r="C17" s="10" t="s">
        <v>17</v>
      </c>
      <c r="D17" s="16">
        <v>43291.406944444447</v>
      </c>
      <c r="E17" s="16">
        <v>43292.333333333336</v>
      </c>
      <c r="G17" s="16">
        <v>43306.853472222225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1500</v>
      </c>
      <c r="AR17" s="13" t="s">
        <v>33</v>
      </c>
      <c r="AS17" s="13">
        <f>IF(ISBLANK(M151)=TRUE,"NO DATA",M151)</f>
        <v>1800</v>
      </c>
      <c r="AT17" s="13" t="s">
        <v>33</v>
      </c>
      <c r="AU17" s="13">
        <f>IF(ISBLANK(M54)=TRUE,"NO DATA",M54)</f>
        <v>1400</v>
      </c>
      <c r="AV17" s="13" t="s">
        <v>33</v>
      </c>
    </row>
    <row r="18" spans="1:48" x14ac:dyDescent="0.2">
      <c r="A18" s="10">
        <v>3985021</v>
      </c>
      <c r="B18" s="10" t="s">
        <v>332</v>
      </c>
      <c r="C18" s="10" t="s">
        <v>17</v>
      </c>
      <c r="D18" s="16">
        <v>43291.406944444447</v>
      </c>
      <c r="E18" s="16">
        <v>43292.333333333336</v>
      </c>
      <c r="G18" s="16">
        <v>43306.853472222225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260</v>
      </c>
      <c r="AR18" s="13" t="s">
        <v>33</v>
      </c>
      <c r="AS18" s="13">
        <f>IF(ISBLANK(M152)=TRUE,"NO DATA",M152)</f>
        <v>240</v>
      </c>
      <c r="AT18" s="13" t="s">
        <v>33</v>
      </c>
      <c r="AU18" s="13">
        <f>IF(ISBLANK(M55)=TRUE,"NO DATA",M55)</f>
        <v>170</v>
      </c>
      <c r="AV18" s="13" t="s">
        <v>33</v>
      </c>
    </row>
    <row r="19" spans="1:48" x14ac:dyDescent="0.2">
      <c r="A19" s="10">
        <v>3985021</v>
      </c>
      <c r="B19" s="10" t="s">
        <v>332</v>
      </c>
      <c r="C19" s="10" t="s">
        <v>17</v>
      </c>
      <c r="D19" s="16">
        <v>43291.406944444447</v>
      </c>
      <c r="E19" s="16">
        <v>43292.333333333336</v>
      </c>
      <c r="G19" s="16">
        <v>43306.853472222225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75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3985021</v>
      </c>
      <c r="B20" s="10" t="s">
        <v>332</v>
      </c>
      <c r="C20" s="10" t="s">
        <v>17</v>
      </c>
      <c r="D20" s="16">
        <v>43291.406944444447</v>
      </c>
      <c r="E20" s="16">
        <v>43292.333333333336</v>
      </c>
      <c r="G20" s="16">
        <v>43306.853472222225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3985021</v>
      </c>
      <c r="B21" s="10" t="s">
        <v>332</v>
      </c>
      <c r="C21" s="10" t="s">
        <v>17</v>
      </c>
      <c r="D21" s="16">
        <v>43291.406944444447</v>
      </c>
      <c r="E21" s="16">
        <v>43292.333333333336</v>
      </c>
      <c r="G21" s="16">
        <v>43306.853472222225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44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72</v>
      </c>
      <c r="AR21" s="13" t="s">
        <v>33</v>
      </c>
      <c r="AS21" s="13">
        <f>IF(ISBLANK(M116)=TRUE,"NO DATA",M116)</f>
        <v>110</v>
      </c>
      <c r="AT21" s="13" t="s">
        <v>33</v>
      </c>
      <c r="AU21" s="13">
        <f>IF(ISBLANK(M19)=TRUE,"NO DATA",M19)</f>
        <v>75</v>
      </c>
      <c r="AV21" s="13" t="s">
        <v>33</v>
      </c>
    </row>
    <row r="22" spans="1:48" x14ac:dyDescent="0.2">
      <c r="A22" s="10">
        <v>3985021</v>
      </c>
      <c r="B22" s="10" t="s">
        <v>332</v>
      </c>
      <c r="C22" s="10" t="s">
        <v>17</v>
      </c>
      <c r="D22" s="16">
        <v>43291.406944444447</v>
      </c>
      <c r="E22" s="16">
        <v>43292.333333333336</v>
      </c>
      <c r="G22" s="16">
        <v>43306.853472222225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570</v>
      </c>
      <c r="AR22" s="13" t="s">
        <v>33</v>
      </c>
      <c r="AS22" s="13">
        <f>IF(ISBLANK(M197)=TRUE,"NO DATA",M197)</f>
        <v>550</v>
      </c>
      <c r="AT22" s="13" t="s">
        <v>33</v>
      </c>
      <c r="AU22" s="13">
        <f>IF(ISBLANK(M100)=TRUE,"NO DATA",M100)</f>
        <v>290</v>
      </c>
      <c r="AV22" s="13" t="s">
        <v>33</v>
      </c>
    </row>
    <row r="23" spans="1:48" x14ac:dyDescent="0.2">
      <c r="A23" s="10">
        <v>3985021</v>
      </c>
      <c r="B23" s="10" t="s">
        <v>332</v>
      </c>
      <c r="C23" s="10" t="s">
        <v>17</v>
      </c>
      <c r="D23" s="16">
        <v>43291.406944444447</v>
      </c>
      <c r="E23" s="16">
        <v>43292.333333333336</v>
      </c>
      <c r="G23" s="16">
        <v>43306.853472222225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1700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2500</v>
      </c>
      <c r="AR23" s="13" t="s">
        <v>33</v>
      </c>
      <c r="AS23" s="13">
        <f>IF(ISBLANK(M120)=TRUE,"NO DATA",M120)</f>
        <v>1600</v>
      </c>
      <c r="AT23" s="13" t="s">
        <v>33</v>
      </c>
      <c r="AU23" s="13">
        <f>IF(ISBLANK(M23)=TRUE,"NO DATA",M23)</f>
        <v>1700</v>
      </c>
      <c r="AV23" s="13" t="s">
        <v>33</v>
      </c>
    </row>
    <row r="24" spans="1:48" x14ac:dyDescent="0.2">
      <c r="A24" s="10">
        <v>3985021</v>
      </c>
      <c r="B24" s="10" t="s">
        <v>332</v>
      </c>
      <c r="C24" s="10" t="s">
        <v>17</v>
      </c>
      <c r="D24" s="16">
        <v>43291.406944444447</v>
      </c>
      <c r="E24" s="16">
        <v>43292.333333333336</v>
      </c>
      <c r="G24" s="16">
        <v>43306.853472222225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93</v>
      </c>
      <c r="AR24" s="13" t="s">
        <v>33</v>
      </c>
      <c r="AS24" s="13">
        <f>IF(ISBLANK(M150)=TRUE,"NO DATA",M150)</f>
        <v>110</v>
      </c>
      <c r="AT24" s="13" t="s">
        <v>33</v>
      </c>
      <c r="AU24" s="13">
        <f>IF(ISBLANK(M53)=TRUE,"NO DATA",M53)</f>
        <v>89</v>
      </c>
      <c r="AV24" s="13" t="s">
        <v>33</v>
      </c>
    </row>
    <row r="25" spans="1:48" x14ac:dyDescent="0.2">
      <c r="A25" s="10">
        <v>3985021</v>
      </c>
      <c r="B25" s="10" t="s">
        <v>332</v>
      </c>
      <c r="C25" s="10" t="s">
        <v>17</v>
      </c>
      <c r="D25" s="16">
        <v>43291.406944444447</v>
      </c>
      <c r="E25" s="16">
        <v>43292.333333333336</v>
      </c>
      <c r="G25" s="16">
        <v>43306.853472222225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200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3985021</v>
      </c>
      <c r="B26" s="10" t="s">
        <v>332</v>
      </c>
      <c r="C26" s="10" t="s">
        <v>17</v>
      </c>
      <c r="D26" s="16">
        <v>43291.406944444447</v>
      </c>
      <c r="E26" s="16">
        <v>43292.333333333336</v>
      </c>
      <c r="G26" s="16">
        <v>43306.853472222225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27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3985021</v>
      </c>
      <c r="B27" s="10" t="s">
        <v>332</v>
      </c>
      <c r="C27" s="10" t="s">
        <v>17</v>
      </c>
      <c r="D27" s="16">
        <v>43291.406944444447</v>
      </c>
      <c r="E27" s="16">
        <v>43292.333333333336</v>
      </c>
      <c r="G27" s="16">
        <v>43306.853472222225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3985021</v>
      </c>
      <c r="B28" s="10" t="s">
        <v>332</v>
      </c>
      <c r="C28" s="10" t="s">
        <v>17</v>
      </c>
      <c r="D28" s="16">
        <v>43291.406944444447</v>
      </c>
      <c r="E28" s="16">
        <v>43292.333333333336</v>
      </c>
      <c r="G28" s="16">
        <v>43306.853472222225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3985021</v>
      </c>
      <c r="B29" s="10" t="s">
        <v>332</v>
      </c>
      <c r="C29" s="10" t="s">
        <v>17</v>
      </c>
      <c r="D29" s="16">
        <v>43291.406944444447</v>
      </c>
      <c r="E29" s="16">
        <v>43292.333333333336</v>
      </c>
      <c r="G29" s="16">
        <v>43306.853472222225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3985021</v>
      </c>
      <c r="B30" s="10" t="s">
        <v>332</v>
      </c>
      <c r="C30" s="10" t="s">
        <v>17</v>
      </c>
      <c r="D30" s="16">
        <v>43291.406944444447</v>
      </c>
      <c r="E30" s="16">
        <v>43292.333333333336</v>
      </c>
      <c r="G30" s="16">
        <v>43306.853472222225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3985021</v>
      </c>
      <c r="B31" s="10" t="s">
        <v>332</v>
      </c>
      <c r="C31" s="10" t="s">
        <v>17</v>
      </c>
      <c r="D31" s="16">
        <v>43291.406944444447</v>
      </c>
      <c r="E31" s="16">
        <v>43292.333333333336</v>
      </c>
      <c r="G31" s="16">
        <v>43306.853472222225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3985021</v>
      </c>
      <c r="B32" s="10" t="s">
        <v>332</v>
      </c>
      <c r="C32" s="10" t="s">
        <v>17</v>
      </c>
      <c r="D32" s="16">
        <v>43291.406944444447</v>
      </c>
      <c r="E32" s="16">
        <v>43292.333333333336</v>
      </c>
      <c r="G32" s="16">
        <v>43306.853472222225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100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3985021</v>
      </c>
      <c r="B33" s="10" t="s">
        <v>332</v>
      </c>
      <c r="C33" s="10" t="s">
        <v>17</v>
      </c>
      <c r="D33" s="16">
        <v>43291.406944444447</v>
      </c>
      <c r="E33" s="16">
        <v>43292.333333333336</v>
      </c>
      <c r="G33" s="16">
        <v>43306.853472222225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 t="str">
        <f>IF(ISERR(AH38),"NO DATA",AH38)</f>
        <v>NR</v>
      </c>
      <c r="AR33" s="82"/>
      <c r="AS33" s="81">
        <f t="shared" ref="AS33:AS35" si="2">IF(ISERR(AJ38),"NO DATA",AJ38)</f>
        <v>0</v>
      </c>
      <c r="AT33" s="82"/>
      <c r="AU33" s="81" t="str">
        <f t="shared" ref="AU33:AU35" si="3">IF(ISERR(AL38),"NO DATA",AL38)</f>
        <v>NR</v>
      </c>
      <c r="AV33" s="82"/>
    </row>
    <row r="34" spans="1:48" x14ac:dyDescent="0.2">
      <c r="A34" s="10">
        <v>3985021</v>
      </c>
      <c r="B34" s="10" t="s">
        <v>332</v>
      </c>
      <c r="C34" s="10" t="s">
        <v>17</v>
      </c>
      <c r="D34" s="16">
        <v>43291.406944444447</v>
      </c>
      <c r="E34" s="16">
        <v>43292.333333333336</v>
      </c>
      <c r="G34" s="16">
        <v>43306.853472222225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39.393939393939391</v>
      </c>
      <c r="AR34" s="82"/>
      <c r="AS34" s="81">
        <f t="shared" si="2"/>
        <v>0</v>
      </c>
      <c r="AT34" s="82"/>
      <c r="AU34" s="81">
        <f t="shared" si="3"/>
        <v>39.393939393939391</v>
      </c>
      <c r="AV34" s="82"/>
    </row>
    <row r="35" spans="1:48" x14ac:dyDescent="0.2">
      <c r="A35" s="10">
        <v>3985021</v>
      </c>
      <c r="B35" s="10" t="s">
        <v>332</v>
      </c>
      <c r="C35" s="10" t="s">
        <v>17</v>
      </c>
      <c r="D35" s="16">
        <v>43291.406944444447</v>
      </c>
      <c r="E35" s="16">
        <v>43292.333333333336</v>
      </c>
      <c r="G35" s="16">
        <v>43306.853472222225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96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22.222222222222221</v>
      </c>
      <c r="AT35" s="82"/>
      <c r="AU35" s="81" t="str">
        <f t="shared" si="3"/>
        <v>NR</v>
      </c>
      <c r="AV35" s="82"/>
    </row>
    <row r="36" spans="1:48" x14ac:dyDescent="0.2">
      <c r="A36" s="10">
        <v>3985021</v>
      </c>
      <c r="B36" s="10" t="s">
        <v>332</v>
      </c>
      <c r="C36" s="10" t="s">
        <v>17</v>
      </c>
      <c r="D36" s="16">
        <v>43291.406944444447</v>
      </c>
      <c r="E36" s="16">
        <v>43292.333333333336</v>
      </c>
      <c r="G36" s="16">
        <v>43306.853472222225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32</v>
      </c>
      <c r="N36" s="10" t="s">
        <v>33</v>
      </c>
      <c r="O36" s="10">
        <v>5</v>
      </c>
      <c r="P36" s="10">
        <v>1</v>
      </c>
      <c r="AG36" s="70" t="s">
        <v>337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3985021</v>
      </c>
      <c r="B37" s="10" t="s">
        <v>332</v>
      </c>
      <c r="C37" s="10" t="s">
        <v>17</v>
      </c>
      <c r="D37" s="16">
        <v>43291.406944444447</v>
      </c>
      <c r="E37" s="16">
        <v>43292.333333333336</v>
      </c>
      <c r="G37" s="16">
        <v>43306.853472222225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 t="str">
        <f>IF(ISERR(AH72),"NO DATA",AH72)</f>
        <v>NR</v>
      </c>
      <c r="AR37" s="82"/>
      <c r="AS37" s="81">
        <f t="shared" ref="AS37:AS39" si="5">IF(ISERR(AJ72),"NO DATA",AJ72)</f>
        <v>7.6923076923076925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3985021</v>
      </c>
      <c r="B38" s="10" t="s">
        <v>332</v>
      </c>
      <c r="C38" s="10" t="s">
        <v>17</v>
      </c>
      <c r="D38" s="16">
        <v>43291.406944444447</v>
      </c>
      <c r="E38" s="16">
        <v>43292.333333333336</v>
      </c>
      <c r="G38" s="16">
        <v>43306.853472222225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 t="str">
        <f>IF((M261-M164)/M261*100&lt;0,"NR",(M261-M164)/M261*100)</f>
        <v>NR</v>
      </c>
      <c r="AI38" s="93"/>
      <c r="AJ38" s="93">
        <f>IF((M164-M67)/M261*100&lt;0,"NR",(M164-M67)/M261*100)</f>
        <v>0</v>
      </c>
      <c r="AK38" s="93"/>
      <c r="AL38" s="93" t="str">
        <f>IF((M261-M67)/M261*100&lt;0,"NR",(M261-M67)/M261*100)</f>
        <v>NR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 t="str">
        <f t="shared" si="5"/>
        <v>NR</v>
      </c>
      <c r="AT38" s="82"/>
      <c r="AU38" s="81" t="str">
        <f t="shared" si="6"/>
        <v>NR</v>
      </c>
      <c r="AV38" s="82"/>
    </row>
    <row r="39" spans="1:48" x14ac:dyDescent="0.2">
      <c r="A39" s="10">
        <v>3985021</v>
      </c>
      <c r="B39" s="10" t="s">
        <v>332</v>
      </c>
      <c r="C39" s="10" t="s">
        <v>17</v>
      </c>
      <c r="D39" s="16">
        <v>43291.406944444447</v>
      </c>
      <c r="E39" s="16">
        <v>43292.333333333336</v>
      </c>
      <c r="G39" s="16">
        <v>43306.853472222225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39.393939393939391</v>
      </c>
      <c r="AI39" s="93"/>
      <c r="AJ39" s="93">
        <f>IF((M139-M42)/M236*100&lt;0,"NR",(M139-M42)/M236*100)</f>
        <v>0</v>
      </c>
      <c r="AK39" s="93"/>
      <c r="AL39" s="93">
        <f>IF((M236-M42)/M236*100&lt;0,"NR",(M236-M42)/M236*100)</f>
        <v>39.393939393939391</v>
      </c>
      <c r="AM39" s="93"/>
      <c r="AP39" s="3" t="s">
        <v>65</v>
      </c>
      <c r="AQ39" s="81">
        <f t="shared" si="7"/>
        <v>0</v>
      </c>
      <c r="AR39" s="82"/>
      <c r="AS39" s="81">
        <f t="shared" si="5"/>
        <v>4.7619047619047619</v>
      </c>
      <c r="AT39" s="82"/>
      <c r="AU39" s="81">
        <f t="shared" si="6"/>
        <v>4.7619047619047619</v>
      </c>
      <c r="AV39" s="82"/>
    </row>
    <row r="40" spans="1:48" x14ac:dyDescent="0.2">
      <c r="A40" s="10">
        <v>3985021</v>
      </c>
      <c r="B40" s="10" t="s">
        <v>332</v>
      </c>
      <c r="C40" s="10" t="s">
        <v>17</v>
      </c>
      <c r="D40" s="16">
        <v>43291.406944444447</v>
      </c>
      <c r="E40" s="16">
        <v>43292.333333333336</v>
      </c>
      <c r="G40" s="16">
        <v>43306.853472222225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22.222222222222221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3985021</v>
      </c>
      <c r="B41" s="10" t="s">
        <v>332</v>
      </c>
      <c r="C41" s="10" t="s">
        <v>17</v>
      </c>
      <c r="D41" s="16">
        <v>43291.406944444447</v>
      </c>
      <c r="E41" s="16">
        <v>43292.333333333336</v>
      </c>
      <c r="G41" s="16">
        <v>43306.853472222225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26</v>
      </c>
      <c r="M41" s="10">
        <v>5</v>
      </c>
      <c r="N41" s="10" t="s">
        <v>33</v>
      </c>
      <c r="O41" s="10">
        <v>5</v>
      </c>
      <c r="P41" s="10">
        <v>1</v>
      </c>
      <c r="AP41" s="3" t="s">
        <v>231</v>
      </c>
      <c r="AQ41" s="81" t="str">
        <f>IF(ISERR(AH106),"NO DATA",AH106)</f>
        <v>NR</v>
      </c>
      <c r="AR41" s="82"/>
      <c r="AS41" s="81">
        <f t="shared" ref="AS41:AS43" si="8">IF(ISERR(AJ106),"NO DATA",AJ106)</f>
        <v>39900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3985021</v>
      </c>
      <c r="B42" s="10" t="s">
        <v>332</v>
      </c>
      <c r="C42" s="10" t="s">
        <v>17</v>
      </c>
      <c r="D42" s="16">
        <v>43291.406944444447</v>
      </c>
      <c r="E42" s="16">
        <v>43292.333333333336</v>
      </c>
      <c r="G42" s="16">
        <v>43306.853472222225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26</v>
      </c>
      <c r="M42" s="10">
        <v>20</v>
      </c>
      <c r="N42" s="10" t="s">
        <v>33</v>
      </c>
      <c r="O42" s="10">
        <v>20</v>
      </c>
      <c r="P42" s="10">
        <v>1</v>
      </c>
      <c r="AP42" s="3" t="s">
        <v>123</v>
      </c>
      <c r="AQ42" s="81" t="str">
        <f t="shared" ref="AQ42:AQ43" si="10">IF(ISERR(AH107),"NO DATA",AH107)</f>
        <v>NR</v>
      </c>
      <c r="AR42" s="82"/>
      <c r="AS42" s="81">
        <f t="shared" si="8"/>
        <v>26.666666666666668</v>
      </c>
      <c r="AT42" s="82"/>
      <c r="AU42" s="81">
        <f t="shared" si="9"/>
        <v>6.666666666666667</v>
      </c>
      <c r="AV42" s="82"/>
    </row>
    <row r="43" spans="1:48" x14ac:dyDescent="0.2">
      <c r="A43" s="10">
        <v>3985021</v>
      </c>
      <c r="B43" s="10" t="s">
        <v>332</v>
      </c>
      <c r="C43" s="10" t="s">
        <v>17</v>
      </c>
      <c r="D43" s="16">
        <v>43291.406944444447</v>
      </c>
      <c r="E43" s="16">
        <v>43292.333333333336</v>
      </c>
      <c r="G43" s="16">
        <v>43306.853472222225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210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7.6923076923076925</v>
      </c>
      <c r="AR43" s="82"/>
      <c r="AS43" s="81">
        <f t="shared" si="8"/>
        <v>26.923076923076923</v>
      </c>
      <c r="AT43" s="82"/>
      <c r="AU43" s="81">
        <f t="shared" si="9"/>
        <v>34.615384615384613</v>
      </c>
      <c r="AV43" s="82"/>
    </row>
    <row r="44" spans="1:48" x14ac:dyDescent="0.2">
      <c r="A44" s="10">
        <v>3985021</v>
      </c>
      <c r="B44" s="10" t="s">
        <v>332</v>
      </c>
      <c r="C44" s="10" t="s">
        <v>17</v>
      </c>
      <c r="D44" s="16">
        <v>43291.406944444447</v>
      </c>
      <c r="E44" s="16">
        <v>43292.333333333336</v>
      </c>
      <c r="G44" s="16">
        <v>43306.853472222225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3985021</v>
      </c>
      <c r="B45" s="10" t="s">
        <v>332</v>
      </c>
      <c r="C45" s="10" t="s">
        <v>17</v>
      </c>
      <c r="D45" s="16">
        <v>43291.406944444447</v>
      </c>
      <c r="E45" s="16">
        <v>43292.333333333336</v>
      </c>
      <c r="G45" s="16">
        <v>43306.853472222225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67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3985021</v>
      </c>
      <c r="B46" s="10" t="s">
        <v>332</v>
      </c>
      <c r="C46" s="10" t="s">
        <v>17</v>
      </c>
      <c r="D46" s="16">
        <v>43291.406944444447</v>
      </c>
      <c r="E46" s="16">
        <v>43292.333333333336</v>
      </c>
      <c r="G46" s="16">
        <v>43306.853472222225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46</v>
      </c>
      <c r="N46" s="10" t="s">
        <v>33</v>
      </c>
      <c r="O46" s="10">
        <v>10</v>
      </c>
      <c r="P46" s="10">
        <v>1</v>
      </c>
      <c r="AP46" s="3" t="s">
        <v>233</v>
      </c>
      <c r="AQ46" s="81" t="str">
        <f t="shared" ref="AQ46:AQ49" si="13">IF(ISERR(AH141),"NO DATA",AH141)</f>
        <v>NR</v>
      </c>
      <c r="AR46" s="82"/>
      <c r="AS46" s="81">
        <f t="shared" si="11"/>
        <v>48.611111111111107</v>
      </c>
      <c r="AT46" s="82"/>
      <c r="AU46" s="81" t="str">
        <f t="shared" si="12"/>
        <v>NR</v>
      </c>
      <c r="AV46" s="82"/>
    </row>
    <row r="47" spans="1:48" x14ac:dyDescent="0.2">
      <c r="A47" s="10">
        <v>3985021</v>
      </c>
      <c r="B47" s="10" t="s">
        <v>332</v>
      </c>
      <c r="C47" s="10" t="s">
        <v>17</v>
      </c>
      <c r="D47" s="16">
        <v>43291.406944444447</v>
      </c>
      <c r="E47" s="16">
        <v>43292.333333333336</v>
      </c>
      <c r="G47" s="16">
        <v>43306.853472222225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>
        <f t="shared" si="13"/>
        <v>3.5087719298245612</v>
      </c>
      <c r="AR47" s="82"/>
      <c r="AS47" s="81">
        <f t="shared" si="11"/>
        <v>45.614035087719294</v>
      </c>
      <c r="AT47" s="82"/>
      <c r="AU47" s="81">
        <f t="shared" si="12"/>
        <v>49.122807017543856</v>
      </c>
      <c r="AV47" s="82"/>
    </row>
    <row r="48" spans="1:48" x14ac:dyDescent="0.2">
      <c r="A48" s="10">
        <v>3985021</v>
      </c>
      <c r="B48" s="10" t="s">
        <v>332</v>
      </c>
      <c r="C48" s="10" t="s">
        <v>17</v>
      </c>
      <c r="D48" s="16">
        <v>43291.406944444447</v>
      </c>
      <c r="E48" s="16">
        <v>43292.333333333336</v>
      </c>
      <c r="G48" s="16">
        <v>43306.853472222225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36</v>
      </c>
      <c r="AR48" s="82"/>
      <c r="AS48" s="81" t="str">
        <f t="shared" si="11"/>
        <v>NR</v>
      </c>
      <c r="AT48" s="82"/>
      <c r="AU48" s="81">
        <f t="shared" si="12"/>
        <v>32</v>
      </c>
      <c r="AV48" s="82"/>
    </row>
    <row r="49" spans="1:48" x14ac:dyDescent="0.2">
      <c r="A49" s="10">
        <v>3985021</v>
      </c>
      <c r="B49" s="10" t="s">
        <v>332</v>
      </c>
      <c r="C49" s="10" t="s">
        <v>17</v>
      </c>
      <c r="D49" s="16">
        <v>43291.406944444447</v>
      </c>
      <c r="E49" s="16">
        <v>43292.333333333336</v>
      </c>
      <c r="G49" s="16">
        <v>43306.853472222225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22</v>
      </c>
      <c r="N49" s="10" t="s">
        <v>33</v>
      </c>
      <c r="O49" s="10">
        <v>5</v>
      </c>
      <c r="P49" s="10">
        <v>1</v>
      </c>
      <c r="AP49" s="3" t="s">
        <v>234</v>
      </c>
      <c r="AQ49" s="81" t="str">
        <f t="shared" si="13"/>
        <v>NR</v>
      </c>
      <c r="AR49" s="82"/>
      <c r="AS49" s="81">
        <f t="shared" si="11"/>
        <v>22.58064516129032</v>
      </c>
      <c r="AT49" s="82"/>
      <c r="AU49" s="81">
        <f t="shared" si="12"/>
        <v>4.3010752688172049</v>
      </c>
      <c r="AV49" s="82"/>
    </row>
    <row r="50" spans="1:48" x14ac:dyDescent="0.2">
      <c r="A50" s="10">
        <v>3985021</v>
      </c>
      <c r="B50" s="10" t="s">
        <v>332</v>
      </c>
      <c r="C50" s="10" t="s">
        <v>17</v>
      </c>
      <c r="D50" s="16">
        <v>43291.406944444447</v>
      </c>
      <c r="E50" s="16">
        <v>43292.333333333336</v>
      </c>
      <c r="G50" s="16">
        <v>43306.853472222225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3985021</v>
      </c>
      <c r="B51" s="10" t="s">
        <v>332</v>
      </c>
      <c r="C51" s="10" t="s">
        <v>17</v>
      </c>
      <c r="D51" s="16">
        <v>43291.406944444447</v>
      </c>
      <c r="E51" s="16">
        <v>43292.333333333336</v>
      </c>
      <c r="G51" s="16">
        <v>43306.853472222225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3985021</v>
      </c>
      <c r="B52" s="10" t="s">
        <v>332</v>
      </c>
      <c r="C52" s="10" t="s">
        <v>17</v>
      </c>
      <c r="D52" s="16">
        <v>43291.406944444447</v>
      </c>
      <c r="E52" s="16">
        <v>43292.333333333336</v>
      </c>
      <c r="G52" s="16">
        <v>43306.853472222225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3985021</v>
      </c>
      <c r="B53" s="10" t="s">
        <v>332</v>
      </c>
      <c r="C53" s="10" t="s">
        <v>17</v>
      </c>
      <c r="D53" s="16">
        <v>43291.406944444447</v>
      </c>
      <c r="E53" s="16">
        <v>43292.333333333336</v>
      </c>
      <c r="G53" s="16">
        <v>43306.853472222225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89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3985021</v>
      </c>
      <c r="B54" s="10" t="s">
        <v>332</v>
      </c>
      <c r="C54" s="10" t="s">
        <v>17</v>
      </c>
      <c r="D54" s="16">
        <v>43291.406944444447</v>
      </c>
      <c r="E54" s="16">
        <v>43292.333333333336</v>
      </c>
      <c r="G54" s="16">
        <v>43306.853472222225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1400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3985021</v>
      </c>
      <c r="B55" s="10" t="s">
        <v>332</v>
      </c>
      <c r="C55" s="10" t="s">
        <v>17</v>
      </c>
      <c r="D55" s="16">
        <v>43291.406944444447</v>
      </c>
      <c r="E55" s="16">
        <v>43292.333333333336</v>
      </c>
      <c r="G55" s="16">
        <v>43306.853472222225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170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3985021</v>
      </c>
      <c r="B56" s="10" t="s">
        <v>332</v>
      </c>
      <c r="C56" s="10" t="s">
        <v>17</v>
      </c>
      <c r="D56" s="16">
        <v>43291.406944444447</v>
      </c>
      <c r="E56" s="16">
        <v>43292.333333333336</v>
      </c>
      <c r="G56" s="16">
        <v>43306.853472222225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1500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3985021</v>
      </c>
      <c r="B57" s="10" t="s">
        <v>332</v>
      </c>
      <c r="C57" s="10" t="s">
        <v>17</v>
      </c>
      <c r="D57" s="16">
        <v>43291.406944444447</v>
      </c>
      <c r="E57" s="16">
        <v>43292.333333333336</v>
      </c>
      <c r="G57" s="16">
        <v>43306.853472222225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3985021</v>
      </c>
      <c r="B58" s="10" t="s">
        <v>332</v>
      </c>
      <c r="C58" s="10" t="s">
        <v>17</v>
      </c>
      <c r="D58" s="16">
        <v>43291.406944444447</v>
      </c>
      <c r="E58" s="16">
        <v>43292.333333333336</v>
      </c>
      <c r="G58" s="16">
        <v>43306.853472222225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3985021</v>
      </c>
      <c r="B59" s="10" t="s">
        <v>332</v>
      </c>
      <c r="C59" s="10" t="s">
        <v>17</v>
      </c>
      <c r="D59" s="16">
        <v>43291.406944444447</v>
      </c>
      <c r="E59" s="16">
        <v>43292.333333333336</v>
      </c>
      <c r="G59" s="16">
        <v>43306.853472222225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3985021</v>
      </c>
      <c r="B60" s="10" t="s">
        <v>332</v>
      </c>
      <c r="C60" s="10" t="s">
        <v>17</v>
      </c>
      <c r="D60" s="16">
        <v>43291.406944444447</v>
      </c>
      <c r="E60" s="16">
        <v>43292.333333333336</v>
      </c>
      <c r="G60" s="16">
        <v>43306.853472222225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26</v>
      </c>
      <c r="M60" s="10">
        <v>5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3985021</v>
      </c>
      <c r="B61" s="10" t="s">
        <v>332</v>
      </c>
      <c r="C61" s="10" t="s">
        <v>17</v>
      </c>
      <c r="D61" s="16">
        <v>43291.406944444447</v>
      </c>
      <c r="E61" s="16">
        <v>43292.333333333336</v>
      </c>
      <c r="G61" s="16">
        <v>43306.853472222225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16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3985021</v>
      </c>
      <c r="B62" s="10" t="s">
        <v>332</v>
      </c>
      <c r="C62" s="10" t="s">
        <v>17</v>
      </c>
      <c r="D62" s="16">
        <v>43291.406944444447</v>
      </c>
      <c r="E62" s="16">
        <v>43292.333333333336</v>
      </c>
      <c r="G62" s="16">
        <v>43306.853472222225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580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3985021</v>
      </c>
      <c r="B63" s="10" t="s">
        <v>332</v>
      </c>
      <c r="C63" s="10" t="s">
        <v>17</v>
      </c>
      <c r="D63" s="16">
        <v>43291.406944444447</v>
      </c>
      <c r="E63" s="16">
        <v>43292.333333333336</v>
      </c>
      <c r="G63" s="16">
        <v>43306.853472222225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3985021</v>
      </c>
      <c r="B64" s="10" t="s">
        <v>332</v>
      </c>
      <c r="C64" s="10" t="s">
        <v>17</v>
      </c>
      <c r="D64" s="16">
        <v>43291.406944444447</v>
      </c>
      <c r="E64" s="16">
        <v>43292.333333333336</v>
      </c>
      <c r="G64" s="16">
        <v>43306.853472222225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3985021</v>
      </c>
      <c r="B65" s="10" t="s">
        <v>332</v>
      </c>
      <c r="C65" s="10" t="s">
        <v>17</v>
      </c>
      <c r="D65" s="16">
        <v>43291.406944444447</v>
      </c>
      <c r="E65" s="16">
        <v>43292.333333333336</v>
      </c>
      <c r="G65" s="16">
        <v>43306.853472222225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980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3985021</v>
      </c>
      <c r="B66" s="10" t="s">
        <v>332</v>
      </c>
      <c r="C66" s="10" t="s">
        <v>17</v>
      </c>
      <c r="D66" s="16">
        <v>43291.406944444447</v>
      </c>
      <c r="E66" s="16">
        <v>43292.333333333336</v>
      </c>
      <c r="G66" s="16">
        <v>43306.853472222225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3985021</v>
      </c>
      <c r="B67" s="10" t="s">
        <v>332</v>
      </c>
      <c r="C67" s="10" t="s">
        <v>17</v>
      </c>
      <c r="D67" s="16">
        <v>43291.406944444447</v>
      </c>
      <c r="E67" s="16">
        <v>43292.333333333336</v>
      </c>
      <c r="G67" s="16">
        <v>43306.853472222225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150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3985021</v>
      </c>
      <c r="B68" s="10" t="s">
        <v>332</v>
      </c>
      <c r="C68" s="10" t="s">
        <v>17</v>
      </c>
      <c r="D68" s="16">
        <v>43291.406944444447</v>
      </c>
      <c r="E68" s="16">
        <v>43292.333333333336</v>
      </c>
      <c r="G68" s="16">
        <v>43306.853472222225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3985021</v>
      </c>
      <c r="B69" s="10" t="s">
        <v>332</v>
      </c>
      <c r="C69" s="10" t="s">
        <v>17</v>
      </c>
      <c r="D69" s="16">
        <v>43291.406944444447</v>
      </c>
      <c r="E69" s="16">
        <v>43292.333333333336</v>
      </c>
      <c r="G69" s="16">
        <v>43306.853472222225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3985021</v>
      </c>
      <c r="B70" s="10" t="s">
        <v>332</v>
      </c>
      <c r="C70" s="10" t="s">
        <v>17</v>
      </c>
      <c r="D70" s="16">
        <v>43291.406944444447</v>
      </c>
      <c r="E70" s="16">
        <v>43292.333333333336</v>
      </c>
      <c r="G70" s="16">
        <v>43306.853472222225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338</v>
      </c>
      <c r="AH70" s="70"/>
      <c r="AI70" s="70"/>
      <c r="AJ70" s="70"/>
      <c r="AK70" s="70"/>
      <c r="AL70" s="70"/>
      <c r="AM70" s="70"/>
    </row>
    <row r="71" spans="1:39" x14ac:dyDescent="0.2">
      <c r="A71" s="10">
        <v>3985021</v>
      </c>
      <c r="B71" s="10" t="s">
        <v>332</v>
      </c>
      <c r="C71" s="10" t="s">
        <v>17</v>
      </c>
      <c r="D71" s="16">
        <v>43291.406944444447</v>
      </c>
      <c r="E71" s="16">
        <v>43292.333333333336</v>
      </c>
      <c r="G71" s="16">
        <v>43306.853472222225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210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3985021</v>
      </c>
      <c r="B72" s="10" t="s">
        <v>332</v>
      </c>
      <c r="C72" s="10" t="s">
        <v>17</v>
      </c>
      <c r="D72" s="16">
        <v>43291.406944444447</v>
      </c>
      <c r="E72" s="16">
        <v>43292.333333333336</v>
      </c>
      <c r="G72" s="16">
        <v>43306.853472222225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26</v>
      </c>
      <c r="M72" s="10">
        <v>20</v>
      </c>
      <c r="N72" s="10" t="s">
        <v>33</v>
      </c>
      <c r="O72" s="10">
        <v>20</v>
      </c>
      <c r="P72" s="10">
        <v>1</v>
      </c>
      <c r="AG72" s="11" t="s">
        <v>217</v>
      </c>
      <c r="AH72" s="93" t="str">
        <f>IF((M296-M199)/M296*100&lt;0,"NR",(M296-M199)/M296*100)</f>
        <v>NR</v>
      </c>
      <c r="AI72" s="93"/>
      <c r="AJ72" s="93">
        <f>IF((M199-M102)/M296*100&lt;0,"NR",(M199-M102)/M296*100)</f>
        <v>7.6923076923076925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3985021</v>
      </c>
      <c r="B73" s="10" t="s">
        <v>332</v>
      </c>
      <c r="C73" s="10" t="s">
        <v>17</v>
      </c>
      <c r="D73" s="16">
        <v>43291.406944444447</v>
      </c>
      <c r="E73" s="16">
        <v>43292.333333333336</v>
      </c>
      <c r="G73" s="16">
        <v>43306.853472222225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9000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 t="str">
        <f>IF((M200-M103)/M297*100&lt;0,"NR",(M200-M103)/M297*100)</f>
        <v>NR</v>
      </c>
      <c r="AK73" s="93"/>
      <c r="AL73" s="93" t="str">
        <f>IF((M297-M103)/M297*100&lt;0,"NR",(M297-M103)/M297*100)</f>
        <v>NR</v>
      </c>
      <c r="AM73" s="93"/>
    </row>
    <row r="74" spans="1:39" x14ac:dyDescent="0.2">
      <c r="A74" s="10">
        <v>3985021</v>
      </c>
      <c r="B74" s="10" t="s">
        <v>332</v>
      </c>
      <c r="C74" s="10" t="s">
        <v>17</v>
      </c>
      <c r="D74" s="16">
        <v>43291.406944444447</v>
      </c>
      <c r="E74" s="16">
        <v>43292.333333333336</v>
      </c>
      <c r="G74" s="16">
        <v>43306.853472222225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0</v>
      </c>
      <c r="AI74" s="93"/>
      <c r="AJ74" s="93">
        <f>IF((M122-M25)/M219*100&lt;0,"NR",(M122-M25)/M219*100)</f>
        <v>4.7619047619047619</v>
      </c>
      <c r="AK74" s="93"/>
      <c r="AL74" s="93">
        <f>IF((M219-M25)/M219*100&lt;0,"NR",(M219-M25)/M219*100)</f>
        <v>4.7619047619047619</v>
      </c>
      <c r="AM74" s="93"/>
    </row>
    <row r="75" spans="1:39" x14ac:dyDescent="0.2">
      <c r="A75" s="10">
        <v>3985021</v>
      </c>
      <c r="B75" s="10" t="s">
        <v>332</v>
      </c>
      <c r="C75" s="10" t="s">
        <v>17</v>
      </c>
      <c r="D75" s="16">
        <v>43291.406944444447</v>
      </c>
      <c r="E75" s="16">
        <v>43292.333333333336</v>
      </c>
      <c r="G75" s="16">
        <v>43306.853472222225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3985021</v>
      </c>
      <c r="B76" s="10" t="s">
        <v>332</v>
      </c>
      <c r="C76" s="10" t="s">
        <v>17</v>
      </c>
      <c r="D76" s="16">
        <v>43291.406944444447</v>
      </c>
      <c r="E76" s="16">
        <v>43292.333333333336</v>
      </c>
      <c r="G76" s="16">
        <v>43306.853472222225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3985021</v>
      </c>
      <c r="B77" s="10" t="s">
        <v>332</v>
      </c>
      <c r="C77" s="10" t="s">
        <v>17</v>
      </c>
      <c r="D77" s="16">
        <v>43291.406944444447</v>
      </c>
      <c r="E77" s="16">
        <v>43292.333333333336</v>
      </c>
      <c r="G77" s="16">
        <v>43306.853472222225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22</v>
      </c>
      <c r="M77" s="10">
        <v>26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3985021</v>
      </c>
      <c r="B78" s="10" t="s">
        <v>332</v>
      </c>
      <c r="C78" s="10" t="s">
        <v>17</v>
      </c>
      <c r="D78" s="16">
        <v>43291.406944444447</v>
      </c>
      <c r="E78" s="16">
        <v>43292.333333333336</v>
      </c>
      <c r="G78" s="16">
        <v>43306.853472222225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140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3985021</v>
      </c>
      <c r="B79" s="10" t="s">
        <v>332</v>
      </c>
      <c r="C79" s="10" t="s">
        <v>17</v>
      </c>
      <c r="D79" s="16">
        <v>43291.406944444447</v>
      </c>
      <c r="E79" s="16">
        <v>43292.333333333336</v>
      </c>
      <c r="G79" s="16">
        <v>43306.853472222225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3985021</v>
      </c>
      <c r="B80" s="10" t="s">
        <v>332</v>
      </c>
      <c r="C80" s="10" t="s">
        <v>17</v>
      </c>
      <c r="D80" s="16">
        <v>43291.406944444447</v>
      </c>
      <c r="E80" s="16">
        <v>43292.333333333336</v>
      </c>
      <c r="G80" s="16">
        <v>43306.853472222225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3985021</v>
      </c>
      <c r="B81" s="10" t="s">
        <v>332</v>
      </c>
      <c r="C81" s="10" t="s">
        <v>17</v>
      </c>
      <c r="D81" s="16">
        <v>43291.406944444447</v>
      </c>
      <c r="E81" s="16">
        <v>43292.333333333336</v>
      </c>
      <c r="G81" s="16">
        <v>43306.853472222225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3985021</v>
      </c>
      <c r="B82" s="10" t="s">
        <v>332</v>
      </c>
      <c r="C82" s="10" t="s">
        <v>17</v>
      </c>
      <c r="D82" s="16">
        <v>43291.406944444447</v>
      </c>
      <c r="E82" s="16">
        <v>43292.333333333336</v>
      </c>
      <c r="G82" s="16">
        <v>43306.853472222225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26</v>
      </c>
      <c r="M82" s="10">
        <v>5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3985021</v>
      </c>
      <c r="B83" s="10" t="s">
        <v>332</v>
      </c>
      <c r="C83" s="10" t="s">
        <v>17</v>
      </c>
      <c r="D83" s="16">
        <v>43291.406944444447</v>
      </c>
      <c r="E83" s="16">
        <v>43292.333333333336</v>
      </c>
      <c r="G83" s="16">
        <v>43306.853472222225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3985021</v>
      </c>
      <c r="B84" s="10" t="s">
        <v>332</v>
      </c>
      <c r="C84" s="10" t="s">
        <v>17</v>
      </c>
      <c r="D84" s="16">
        <v>43291.406944444447</v>
      </c>
      <c r="E84" s="16">
        <v>43292.333333333336</v>
      </c>
      <c r="G84" s="16">
        <v>43306.853472222225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3985021</v>
      </c>
      <c r="B85" s="10" t="s">
        <v>332</v>
      </c>
      <c r="C85" s="10" t="s">
        <v>17</v>
      </c>
      <c r="D85" s="16">
        <v>43291.406944444447</v>
      </c>
      <c r="E85" s="16">
        <v>43292.333333333336</v>
      </c>
      <c r="G85" s="16">
        <v>43306.853472222225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71000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3985021</v>
      </c>
      <c r="B86" s="10" t="s">
        <v>332</v>
      </c>
      <c r="C86" s="10" t="s">
        <v>17</v>
      </c>
      <c r="D86" s="16">
        <v>43291.406944444447</v>
      </c>
      <c r="E86" s="16">
        <v>43292.333333333336</v>
      </c>
      <c r="G86" s="16">
        <v>43306.853472222225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3985021</v>
      </c>
      <c r="B87" s="10" t="s">
        <v>332</v>
      </c>
      <c r="C87" s="10" t="s">
        <v>17</v>
      </c>
      <c r="D87" s="16">
        <v>43291.406944444447</v>
      </c>
      <c r="E87" s="16">
        <v>43292.333333333336</v>
      </c>
      <c r="G87" s="16">
        <v>43306.853472222225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3985021</v>
      </c>
      <c r="B88" s="10" t="s">
        <v>332</v>
      </c>
      <c r="C88" s="10" t="s">
        <v>17</v>
      </c>
      <c r="D88" s="16">
        <v>43291.406944444447</v>
      </c>
      <c r="E88" s="16">
        <v>43292.333333333336</v>
      </c>
      <c r="G88" s="16">
        <v>43306.853472222225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3985021</v>
      </c>
      <c r="B89" s="10" t="s">
        <v>332</v>
      </c>
      <c r="C89" s="10" t="s">
        <v>17</v>
      </c>
      <c r="D89" s="16">
        <v>43291.406944444447</v>
      </c>
      <c r="E89" s="16">
        <v>43292.333333333336</v>
      </c>
      <c r="G89" s="16">
        <v>43306.853472222225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3985021</v>
      </c>
      <c r="B90" s="10" t="s">
        <v>332</v>
      </c>
      <c r="C90" s="10" t="s">
        <v>17</v>
      </c>
      <c r="D90" s="16">
        <v>43291.406944444447</v>
      </c>
      <c r="E90" s="16">
        <v>43292.333333333336</v>
      </c>
      <c r="G90" s="16">
        <v>43306.853472222225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3985021</v>
      </c>
      <c r="B91" s="10" t="s">
        <v>332</v>
      </c>
      <c r="C91" s="10" t="s">
        <v>17</v>
      </c>
      <c r="D91" s="16">
        <v>43291.406944444447</v>
      </c>
      <c r="E91" s="16">
        <v>43292.333333333336</v>
      </c>
      <c r="G91" s="16">
        <v>43306.853472222225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3985021</v>
      </c>
      <c r="B92" s="10" t="s">
        <v>332</v>
      </c>
      <c r="C92" s="10" t="s">
        <v>17</v>
      </c>
      <c r="D92" s="16">
        <v>43291.406944444447</v>
      </c>
      <c r="E92" s="16">
        <v>43292.333333333336</v>
      </c>
      <c r="G92" s="16">
        <v>43306.853472222225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1900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3985021</v>
      </c>
      <c r="B93" s="10" t="s">
        <v>332</v>
      </c>
      <c r="C93" s="10" t="s">
        <v>17</v>
      </c>
      <c r="D93" s="16">
        <v>43291.406944444447</v>
      </c>
      <c r="E93" s="16">
        <v>43292.333333333336</v>
      </c>
      <c r="G93" s="16">
        <v>43306.853472222225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3985021</v>
      </c>
      <c r="B94" s="10" t="s">
        <v>332</v>
      </c>
      <c r="C94" s="10" t="s">
        <v>17</v>
      </c>
      <c r="D94" s="16">
        <v>43291.406944444447</v>
      </c>
      <c r="E94" s="16">
        <v>43292.333333333336</v>
      </c>
      <c r="G94" s="16">
        <v>43306.853472222225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3985021</v>
      </c>
      <c r="B95" s="10" t="s">
        <v>332</v>
      </c>
      <c r="C95" s="10" t="s">
        <v>17</v>
      </c>
      <c r="D95" s="16">
        <v>43291.406944444447</v>
      </c>
      <c r="E95" s="16">
        <v>43292.333333333336</v>
      </c>
      <c r="G95" s="16">
        <v>43306.853472222225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3985021</v>
      </c>
      <c r="B96" s="10" t="s">
        <v>332</v>
      </c>
      <c r="C96" s="10" t="s">
        <v>17</v>
      </c>
      <c r="D96" s="16">
        <v>43291.406944444447</v>
      </c>
      <c r="E96" s="16">
        <v>43292.333333333336</v>
      </c>
      <c r="G96" s="16">
        <v>43306.853472222225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420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3985021</v>
      </c>
      <c r="B97" s="10" t="s">
        <v>332</v>
      </c>
      <c r="C97" s="10" t="s">
        <v>17</v>
      </c>
      <c r="D97" s="16">
        <v>43291.406944444447</v>
      </c>
      <c r="E97" s="16">
        <v>43292.333333333336</v>
      </c>
      <c r="G97" s="16">
        <v>43306.853472222225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940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3985021</v>
      </c>
      <c r="B98" s="10" t="s">
        <v>332</v>
      </c>
      <c r="C98" s="10" t="s">
        <v>17</v>
      </c>
      <c r="D98" s="16">
        <v>43291.406944444447</v>
      </c>
      <c r="E98" s="16">
        <v>43292.333333333336</v>
      </c>
      <c r="G98" s="16">
        <v>43306.853472222225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3985021</v>
      </c>
      <c r="B99" s="10" t="s">
        <v>332</v>
      </c>
      <c r="C99" s="10" t="s">
        <v>17</v>
      </c>
      <c r="D99" s="16">
        <v>43291.406944444447</v>
      </c>
      <c r="E99" s="16">
        <v>43292.333333333336</v>
      </c>
      <c r="G99" s="16">
        <v>43306.853472222225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3985021</v>
      </c>
      <c r="B100" s="10" t="s">
        <v>332</v>
      </c>
      <c r="C100" s="10" t="s">
        <v>17</v>
      </c>
      <c r="D100" s="16">
        <v>43291.406944444447</v>
      </c>
      <c r="E100" s="16">
        <v>43292.333333333336</v>
      </c>
      <c r="G100" s="16">
        <v>43306.853472222225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290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3985021</v>
      </c>
      <c r="B101" s="10" t="s">
        <v>332</v>
      </c>
      <c r="C101" s="10" t="s">
        <v>17</v>
      </c>
      <c r="D101" s="16">
        <v>43291.406944444447</v>
      </c>
      <c r="E101" s="16">
        <v>43292.333333333336</v>
      </c>
      <c r="G101" s="16">
        <v>43306.853472222225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490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3985021</v>
      </c>
      <c r="B102" s="10" t="s">
        <v>332</v>
      </c>
      <c r="C102" s="10" t="s">
        <v>17</v>
      </c>
      <c r="D102" s="16">
        <v>43291.406944444447</v>
      </c>
      <c r="E102" s="16">
        <v>43292.333333333336</v>
      </c>
      <c r="G102" s="16">
        <v>43306.853472222225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150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3985021</v>
      </c>
      <c r="B103" s="10" t="s">
        <v>332</v>
      </c>
      <c r="C103" s="10" t="s">
        <v>17</v>
      </c>
      <c r="D103" s="16">
        <v>43291.406944444447</v>
      </c>
      <c r="E103" s="16">
        <v>43292.333333333336</v>
      </c>
      <c r="G103" s="16">
        <v>43306.853472222225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700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3985021</v>
      </c>
      <c r="B104" s="10" t="s">
        <v>332</v>
      </c>
      <c r="C104" s="10" t="s">
        <v>17</v>
      </c>
      <c r="D104" s="16">
        <v>43291.406944444447</v>
      </c>
      <c r="E104" s="16">
        <v>43292.333333333336</v>
      </c>
      <c r="G104" s="16">
        <v>43306.853472222225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339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3985024</v>
      </c>
      <c r="B105" s="10" t="s">
        <v>333</v>
      </c>
      <c r="C105" s="10" t="s">
        <v>17</v>
      </c>
      <c r="D105" s="16">
        <v>43291.388888888891</v>
      </c>
      <c r="E105" s="16">
        <v>43292.333333333336</v>
      </c>
      <c r="G105" s="16">
        <v>43308.103472222225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2600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3985024</v>
      </c>
      <c r="B106" s="10" t="s">
        <v>333</v>
      </c>
      <c r="C106" s="10" t="s">
        <v>17</v>
      </c>
      <c r="D106" s="16">
        <v>43291.388888888891</v>
      </c>
      <c r="E106" s="16">
        <v>43292.333333333336</v>
      </c>
      <c r="G106" s="16">
        <v>43308.103472222225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 t="str">
        <f>IF((M277-M180)/M277*100&lt;0,"NR",(M277-M180)/M277*100)</f>
        <v>NR</v>
      </c>
      <c r="AI106" s="98"/>
      <c r="AJ106" s="98">
        <f>IF((M180-M83)/M277*100&lt;0,"NR",(M180-M83)/M277*100)</f>
        <v>39900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3985024</v>
      </c>
      <c r="B107" s="10" t="s">
        <v>333</v>
      </c>
      <c r="C107" s="10" t="s">
        <v>17</v>
      </c>
      <c r="D107" s="16">
        <v>43291.388888888891</v>
      </c>
      <c r="E107" s="16">
        <v>43292.333333333336</v>
      </c>
      <c r="G107" s="16">
        <v>43308.103472222225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26</v>
      </c>
      <c r="M107" s="10">
        <v>5</v>
      </c>
      <c r="N107" s="10" t="s">
        <v>33</v>
      </c>
      <c r="O107" s="10">
        <v>5</v>
      </c>
      <c r="P107" s="10">
        <v>1</v>
      </c>
      <c r="AG107" s="17" t="s">
        <v>123</v>
      </c>
      <c r="AH107" s="98" t="str">
        <f>IF((M248-M151)/M248*100&lt;0,"NR",(M248-M151)/M248*100)</f>
        <v>NR</v>
      </c>
      <c r="AI107" s="98"/>
      <c r="AJ107" s="98">
        <f>IF((M151-M54)/M248*100&lt;0,"NR",(M151-M54)/M248*100)</f>
        <v>26.666666666666668</v>
      </c>
      <c r="AK107" s="98"/>
      <c r="AL107" s="98">
        <f>IF((M248-M54)/M248*100&lt;0,"NR",(M248-M54)/M248*100)</f>
        <v>6.666666666666667</v>
      </c>
      <c r="AM107" s="98"/>
    </row>
    <row r="108" spans="1:39" x14ac:dyDescent="0.2">
      <c r="A108" s="10">
        <v>3985024</v>
      </c>
      <c r="B108" s="10" t="s">
        <v>333</v>
      </c>
      <c r="C108" s="10" t="s">
        <v>17</v>
      </c>
      <c r="D108" s="16">
        <v>43291.388888888891</v>
      </c>
      <c r="E108" s="16">
        <v>43292.333333333336</v>
      </c>
      <c r="G108" s="16">
        <v>43308.103472222225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26</v>
      </c>
      <c r="M108" s="10">
        <v>20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7.6923076923076925</v>
      </c>
      <c r="AI108" s="98"/>
      <c r="AJ108" s="98">
        <f>IF((M152-M55)/M249*100&lt;0,"NR",(M152-M55)/M249*100)</f>
        <v>26.923076923076923</v>
      </c>
      <c r="AK108" s="98"/>
      <c r="AL108" s="98">
        <f>IF((M249-M55)/M249*100&lt;0,"NR",(M249-M55)/M249*100)</f>
        <v>34.615384615384613</v>
      </c>
      <c r="AM108" s="98"/>
    </row>
    <row r="109" spans="1:39" x14ac:dyDescent="0.2">
      <c r="A109" s="10">
        <v>3985024</v>
      </c>
      <c r="B109" s="10" t="s">
        <v>333</v>
      </c>
      <c r="C109" s="10" t="s">
        <v>17</v>
      </c>
      <c r="D109" s="16">
        <v>43291.388888888891</v>
      </c>
      <c r="E109" s="16">
        <v>43292.333333333336</v>
      </c>
      <c r="G109" s="16">
        <v>43308.103472222225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3985024</v>
      </c>
      <c r="B110" s="10" t="s">
        <v>333</v>
      </c>
      <c r="C110" s="10" t="s">
        <v>17</v>
      </c>
      <c r="D110" s="16">
        <v>43291.388888888891</v>
      </c>
      <c r="E110" s="16">
        <v>43292.333333333336</v>
      </c>
      <c r="G110" s="16">
        <v>43308.103472222225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3985024</v>
      </c>
      <c r="B111" s="10" t="s">
        <v>333</v>
      </c>
      <c r="C111" s="10" t="s">
        <v>17</v>
      </c>
      <c r="D111" s="16">
        <v>43291.388888888891</v>
      </c>
      <c r="E111" s="16">
        <v>43292.333333333336</v>
      </c>
      <c r="G111" s="16">
        <v>43308.103472222225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520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3985024</v>
      </c>
      <c r="B112" s="10" t="s">
        <v>333</v>
      </c>
      <c r="C112" s="10" t="s">
        <v>17</v>
      </c>
      <c r="D112" s="16">
        <v>43291.388888888891</v>
      </c>
      <c r="E112" s="16">
        <v>43292.333333333336</v>
      </c>
      <c r="G112" s="16">
        <v>43308.103472222225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12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3985024</v>
      </c>
      <c r="B113" s="10" t="s">
        <v>333</v>
      </c>
      <c r="C113" s="10" t="s">
        <v>17</v>
      </c>
      <c r="D113" s="16">
        <v>43291.388888888891</v>
      </c>
      <c r="E113" s="16">
        <v>43292.333333333336</v>
      </c>
      <c r="G113" s="16">
        <v>43308.103472222225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3985024</v>
      </c>
      <c r="B114" s="10" t="s">
        <v>333</v>
      </c>
      <c r="C114" s="10" t="s">
        <v>17</v>
      </c>
      <c r="D114" s="16">
        <v>43291.388888888891</v>
      </c>
      <c r="E114" s="16">
        <v>43292.333333333336</v>
      </c>
      <c r="G114" s="16">
        <v>43308.103472222225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3985024</v>
      </c>
      <c r="B115" s="10" t="s">
        <v>333</v>
      </c>
      <c r="C115" s="10" t="s">
        <v>17</v>
      </c>
      <c r="D115" s="16">
        <v>43291.388888888891</v>
      </c>
      <c r="E115" s="16">
        <v>43292.333333333336</v>
      </c>
      <c r="G115" s="16">
        <v>43308.103472222225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3985024</v>
      </c>
      <c r="B116" s="10" t="s">
        <v>333</v>
      </c>
      <c r="C116" s="10" t="s">
        <v>17</v>
      </c>
      <c r="D116" s="16">
        <v>43291.388888888891</v>
      </c>
      <c r="E116" s="16">
        <v>43292.333333333336</v>
      </c>
      <c r="G116" s="16">
        <v>43308.103472222225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110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3985024</v>
      </c>
      <c r="B117" s="10" t="s">
        <v>333</v>
      </c>
      <c r="C117" s="10" t="s">
        <v>17</v>
      </c>
      <c r="D117" s="16">
        <v>43291.388888888891</v>
      </c>
      <c r="E117" s="16">
        <v>43292.333333333336</v>
      </c>
      <c r="G117" s="16">
        <v>43308.103472222225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3985024</v>
      </c>
      <c r="B118" s="10" t="s">
        <v>333</v>
      </c>
      <c r="C118" s="10" t="s">
        <v>17</v>
      </c>
      <c r="D118" s="16">
        <v>43291.388888888891</v>
      </c>
      <c r="E118" s="16">
        <v>43292.333333333336</v>
      </c>
      <c r="G118" s="16">
        <v>43308.103472222225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81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3985024</v>
      </c>
      <c r="B119" s="10" t="s">
        <v>333</v>
      </c>
      <c r="C119" s="10" t="s">
        <v>17</v>
      </c>
      <c r="D119" s="16">
        <v>43291.388888888891</v>
      </c>
      <c r="E119" s="16">
        <v>43292.333333333336</v>
      </c>
      <c r="G119" s="16">
        <v>43308.103472222225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3985024</v>
      </c>
      <c r="B120" s="10" t="s">
        <v>333</v>
      </c>
      <c r="C120" s="10" t="s">
        <v>17</v>
      </c>
      <c r="D120" s="16">
        <v>43291.388888888891</v>
      </c>
      <c r="E120" s="16">
        <v>43292.333333333336</v>
      </c>
      <c r="G120" s="16">
        <v>43308.103472222225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1600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3985024</v>
      </c>
      <c r="B121" s="10" t="s">
        <v>333</v>
      </c>
      <c r="C121" s="10" t="s">
        <v>17</v>
      </c>
      <c r="D121" s="16">
        <v>43291.388888888891</v>
      </c>
      <c r="E121" s="16">
        <v>43292.333333333336</v>
      </c>
      <c r="G121" s="16">
        <v>43308.103472222225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3985024</v>
      </c>
      <c r="B122" s="10" t="s">
        <v>333</v>
      </c>
      <c r="C122" s="10" t="s">
        <v>17</v>
      </c>
      <c r="D122" s="16">
        <v>43291.388888888891</v>
      </c>
      <c r="E122" s="16">
        <v>43292.333333333336</v>
      </c>
      <c r="G122" s="16">
        <v>43308.103472222225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210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3985024</v>
      </c>
      <c r="B123" s="10" t="s">
        <v>333</v>
      </c>
      <c r="C123" s="10" t="s">
        <v>17</v>
      </c>
      <c r="D123" s="16">
        <v>43291.388888888891</v>
      </c>
      <c r="E123" s="16">
        <v>43292.333333333336</v>
      </c>
      <c r="G123" s="16">
        <v>43308.103472222225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34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3985024</v>
      </c>
      <c r="B124" s="10" t="s">
        <v>333</v>
      </c>
      <c r="C124" s="10" t="s">
        <v>17</v>
      </c>
      <c r="D124" s="16">
        <v>43291.388888888891</v>
      </c>
      <c r="E124" s="16">
        <v>43292.333333333336</v>
      </c>
      <c r="G124" s="16">
        <v>43308.103472222225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3985024</v>
      </c>
      <c r="B125" s="10" t="s">
        <v>333</v>
      </c>
      <c r="C125" s="10" t="s">
        <v>17</v>
      </c>
      <c r="D125" s="16">
        <v>43291.388888888891</v>
      </c>
      <c r="E125" s="16">
        <v>43292.333333333336</v>
      </c>
      <c r="G125" s="16">
        <v>43308.103472222225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3985024</v>
      </c>
      <c r="B126" s="10" t="s">
        <v>333</v>
      </c>
      <c r="C126" s="10" t="s">
        <v>17</v>
      </c>
      <c r="D126" s="16">
        <v>43291.388888888891</v>
      </c>
      <c r="E126" s="16">
        <v>43292.333333333336</v>
      </c>
      <c r="G126" s="16">
        <v>43308.103472222225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3985024</v>
      </c>
      <c r="B127" s="10" t="s">
        <v>333</v>
      </c>
      <c r="C127" s="10" t="s">
        <v>17</v>
      </c>
      <c r="D127" s="16">
        <v>43291.388888888891</v>
      </c>
      <c r="E127" s="16">
        <v>43292.333333333336</v>
      </c>
      <c r="G127" s="16">
        <v>43308.103472222225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420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3985024</v>
      </c>
      <c r="B128" s="10" t="s">
        <v>333</v>
      </c>
      <c r="C128" s="10" t="s">
        <v>17</v>
      </c>
      <c r="D128" s="16">
        <v>43291.388888888891</v>
      </c>
      <c r="E128" s="16">
        <v>43292.333333333336</v>
      </c>
      <c r="G128" s="16">
        <v>43308.103472222225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3985024</v>
      </c>
      <c r="B129" s="10" t="s">
        <v>333</v>
      </c>
      <c r="C129" s="10" t="s">
        <v>17</v>
      </c>
      <c r="D129" s="16">
        <v>43291.388888888891</v>
      </c>
      <c r="E129" s="16">
        <v>43292.333333333336</v>
      </c>
      <c r="G129" s="16">
        <v>43308.103472222225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98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3985024</v>
      </c>
      <c r="B130" s="10" t="s">
        <v>333</v>
      </c>
      <c r="C130" s="10" t="s">
        <v>17</v>
      </c>
      <c r="D130" s="16">
        <v>43291.388888888891</v>
      </c>
      <c r="E130" s="16">
        <v>43292.333333333336</v>
      </c>
      <c r="G130" s="16">
        <v>43308.103472222225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3985024</v>
      </c>
      <c r="B131" s="10" t="s">
        <v>333</v>
      </c>
      <c r="C131" s="10" t="s">
        <v>17</v>
      </c>
      <c r="D131" s="16">
        <v>43291.388888888891</v>
      </c>
      <c r="E131" s="16">
        <v>43292.333333333336</v>
      </c>
      <c r="G131" s="16">
        <v>43308.103472222225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3985024</v>
      </c>
      <c r="B132" s="10" t="s">
        <v>333</v>
      </c>
      <c r="C132" s="10" t="s">
        <v>17</v>
      </c>
      <c r="D132" s="16">
        <v>43291.388888888891</v>
      </c>
      <c r="E132" s="16">
        <v>43292.333333333336</v>
      </c>
      <c r="G132" s="16">
        <v>43308.103472222225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83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3985024</v>
      </c>
      <c r="B133" s="10" t="s">
        <v>333</v>
      </c>
      <c r="C133" s="10" t="s">
        <v>17</v>
      </c>
      <c r="D133" s="16">
        <v>43291.388888888891</v>
      </c>
      <c r="E133" s="16">
        <v>43292.333333333336</v>
      </c>
      <c r="G133" s="16">
        <v>43308.103472222225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26</v>
      </c>
      <c r="M133" s="10">
        <v>5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3985024</v>
      </c>
      <c r="B134" s="10" t="s">
        <v>333</v>
      </c>
      <c r="C134" s="10" t="s">
        <v>17</v>
      </c>
      <c r="D134" s="16">
        <v>43291.388888888891</v>
      </c>
      <c r="E134" s="16">
        <v>43292.333333333336</v>
      </c>
      <c r="G134" s="16">
        <v>43308.103472222225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3985024</v>
      </c>
      <c r="B135" s="10" t="s">
        <v>333</v>
      </c>
      <c r="C135" s="10" t="s">
        <v>17</v>
      </c>
      <c r="D135" s="16">
        <v>43291.388888888891</v>
      </c>
      <c r="E135" s="16">
        <v>43292.333333333336</v>
      </c>
      <c r="G135" s="16">
        <v>43308.103472222225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3985024</v>
      </c>
      <c r="B136" s="10" t="s">
        <v>333</v>
      </c>
      <c r="C136" s="10" t="s">
        <v>17</v>
      </c>
      <c r="D136" s="16">
        <v>43291.388888888891</v>
      </c>
      <c r="E136" s="16">
        <v>43292.333333333336</v>
      </c>
      <c r="G136" s="16">
        <v>43308.103472222225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3985024</v>
      </c>
      <c r="B137" s="10" t="s">
        <v>333</v>
      </c>
      <c r="C137" s="10" t="s">
        <v>17</v>
      </c>
      <c r="D137" s="16">
        <v>43291.388888888891</v>
      </c>
      <c r="E137" s="16">
        <v>43292.333333333336</v>
      </c>
      <c r="G137" s="16">
        <v>43308.103472222225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3985024</v>
      </c>
      <c r="B138" s="10" t="s">
        <v>333</v>
      </c>
      <c r="C138" s="10" t="s">
        <v>17</v>
      </c>
      <c r="D138" s="16">
        <v>43291.388888888891</v>
      </c>
      <c r="E138" s="16">
        <v>43292.333333333336</v>
      </c>
      <c r="G138" s="16">
        <v>43308.103472222225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26</v>
      </c>
      <c r="M138" s="10">
        <v>5</v>
      </c>
      <c r="N138" s="10" t="s">
        <v>33</v>
      </c>
      <c r="O138" s="10">
        <v>5</v>
      </c>
      <c r="P138" s="10">
        <v>1</v>
      </c>
      <c r="AG138" s="70" t="s">
        <v>340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3985024</v>
      </c>
      <c r="B139" s="10" t="s">
        <v>333</v>
      </c>
      <c r="C139" s="10" t="s">
        <v>17</v>
      </c>
      <c r="D139" s="16">
        <v>43291.388888888891</v>
      </c>
      <c r="E139" s="16">
        <v>43292.333333333336</v>
      </c>
      <c r="G139" s="16">
        <v>43308.103472222225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26</v>
      </c>
      <c r="M139" s="10">
        <v>20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3985024</v>
      </c>
      <c r="B140" s="10" t="s">
        <v>333</v>
      </c>
      <c r="C140" s="10" t="s">
        <v>17</v>
      </c>
      <c r="D140" s="16">
        <v>43291.388888888891</v>
      </c>
      <c r="E140" s="16">
        <v>43292.333333333336</v>
      </c>
      <c r="G140" s="16">
        <v>43308.103472222225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490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3985024</v>
      </c>
      <c r="B141" s="10" t="s">
        <v>333</v>
      </c>
      <c r="C141" s="10" t="s">
        <v>17</v>
      </c>
      <c r="D141" s="16">
        <v>43291.388888888891</v>
      </c>
      <c r="E141" s="16">
        <v>43292.333333333336</v>
      </c>
      <c r="G141" s="16">
        <v>43308.103472222225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26</v>
      </c>
      <c r="M141" s="10">
        <v>10</v>
      </c>
      <c r="N141" s="10" t="s">
        <v>33</v>
      </c>
      <c r="O141" s="10">
        <v>10</v>
      </c>
      <c r="P141" s="10">
        <v>1</v>
      </c>
      <c r="AG141" s="17" t="s">
        <v>233</v>
      </c>
      <c r="AH141" s="93" t="str">
        <f>IF((M213-M116)/M116*100&lt;0,"NR",(M213-M116)/M116*100)</f>
        <v>NR</v>
      </c>
      <c r="AI141" s="93"/>
      <c r="AJ141" s="93">
        <f>IF((M116-M19)/M213*100&lt;0,"NR",(M116-M19)/M213*100)</f>
        <v>48.611111111111107</v>
      </c>
      <c r="AK141" s="93"/>
      <c r="AL141" s="93" t="str">
        <f>IF((M213-M19)/M213*100&lt;0,"NR",(M213-M19)/M213*100)</f>
        <v>NR</v>
      </c>
      <c r="AM141" s="93"/>
    </row>
    <row r="142" spans="1:39" x14ac:dyDescent="0.2">
      <c r="A142" s="10">
        <v>3985024</v>
      </c>
      <c r="B142" s="10" t="s">
        <v>333</v>
      </c>
      <c r="C142" s="10" t="s">
        <v>17</v>
      </c>
      <c r="D142" s="16">
        <v>43291.388888888891</v>
      </c>
      <c r="E142" s="16">
        <v>43292.333333333336</v>
      </c>
      <c r="G142" s="16">
        <v>43308.103472222225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67</v>
      </c>
      <c r="N142" s="10" t="s">
        <v>33</v>
      </c>
      <c r="O142" s="10">
        <v>5</v>
      </c>
      <c r="P142" s="10">
        <v>1</v>
      </c>
      <c r="AG142" s="2" t="s">
        <v>213</v>
      </c>
      <c r="AH142" s="93">
        <f>IF((M294-M197)/M294*100&lt;0,"NR",(M294-M197)/M294*100)</f>
        <v>3.5087719298245612</v>
      </c>
      <c r="AI142" s="93"/>
      <c r="AJ142" s="93">
        <f>IF((M197-M100)/M294*100&lt;0,"NR",(M197-M100)/M294*100)</f>
        <v>45.614035087719294</v>
      </c>
      <c r="AK142" s="93"/>
      <c r="AL142" s="93">
        <f>IF((M294-M100)/M294*100&lt;0,"NR",(M294-M100)/M294*100)</f>
        <v>49.122807017543856</v>
      </c>
      <c r="AM142" s="93"/>
    </row>
    <row r="143" spans="1:39" x14ac:dyDescent="0.2">
      <c r="A143" s="10">
        <v>3985024</v>
      </c>
      <c r="B143" s="10" t="s">
        <v>333</v>
      </c>
      <c r="C143" s="10" t="s">
        <v>17</v>
      </c>
      <c r="D143" s="16">
        <v>43291.388888888891</v>
      </c>
      <c r="E143" s="16">
        <v>43292.333333333336</v>
      </c>
      <c r="G143" s="16">
        <v>43308.103472222225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49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36</v>
      </c>
      <c r="AI143" s="93"/>
      <c r="AJ143" s="93" t="str">
        <f>IF((M120-M23)/M217*100&lt;0,"NR",(M120-M23)/M217*100)</f>
        <v>NR</v>
      </c>
      <c r="AK143" s="93"/>
      <c r="AL143" s="93">
        <f>IF((M217-M23)/M217*100&lt;0,"NR",(M217-M23)/M217*100)</f>
        <v>32</v>
      </c>
      <c r="AM143" s="93"/>
    </row>
    <row r="144" spans="1:39" x14ac:dyDescent="0.2">
      <c r="A144" s="10">
        <v>3985024</v>
      </c>
      <c r="B144" s="10" t="s">
        <v>333</v>
      </c>
      <c r="C144" s="10" t="s">
        <v>17</v>
      </c>
      <c r="D144" s="16">
        <v>43291.388888888891</v>
      </c>
      <c r="E144" s="16">
        <v>43292.333333333336</v>
      </c>
      <c r="G144" s="16">
        <v>43308.103472222225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 t="str">
        <f>IF((M247-M150)/M247*100&lt;0,"NR",(M247-M150)/M247*100)</f>
        <v>NR</v>
      </c>
      <c r="AI144" s="93"/>
      <c r="AJ144" s="93">
        <f>IF((M150-M53)/M247*100&lt;0,"NR",(M150-M53)/M247*100)</f>
        <v>22.58064516129032</v>
      </c>
      <c r="AK144" s="93"/>
      <c r="AL144" s="93">
        <f>IF((M247-M53)/M247*100&lt;0,"NR",(M247-M53)/M247*100)</f>
        <v>4.3010752688172049</v>
      </c>
      <c r="AM144" s="93"/>
    </row>
    <row r="145" spans="1:16" x14ac:dyDescent="0.2">
      <c r="A145" s="10">
        <v>3985024</v>
      </c>
      <c r="B145" s="10" t="s">
        <v>333</v>
      </c>
      <c r="C145" s="10" t="s">
        <v>17</v>
      </c>
      <c r="D145" s="16">
        <v>43291.388888888891</v>
      </c>
      <c r="E145" s="16">
        <v>43292.333333333336</v>
      </c>
      <c r="G145" s="16">
        <v>43308.103472222225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3985024</v>
      </c>
      <c r="B146" s="10" t="s">
        <v>333</v>
      </c>
      <c r="C146" s="10" t="s">
        <v>17</v>
      </c>
      <c r="D146" s="16">
        <v>43291.388888888891</v>
      </c>
      <c r="E146" s="16">
        <v>43292.333333333336</v>
      </c>
      <c r="G146" s="16">
        <v>43308.103472222225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19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3985024</v>
      </c>
      <c r="B147" s="10" t="s">
        <v>333</v>
      </c>
      <c r="C147" s="10" t="s">
        <v>17</v>
      </c>
      <c r="D147" s="16">
        <v>43291.388888888891</v>
      </c>
      <c r="E147" s="16">
        <v>43292.333333333336</v>
      </c>
      <c r="G147" s="16">
        <v>43308.103472222225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3985024</v>
      </c>
      <c r="B148" s="10" t="s">
        <v>333</v>
      </c>
      <c r="C148" s="10" t="s">
        <v>17</v>
      </c>
      <c r="D148" s="16">
        <v>43291.388888888891</v>
      </c>
      <c r="E148" s="16">
        <v>43292.333333333336</v>
      </c>
      <c r="G148" s="16">
        <v>43308.103472222225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3985024</v>
      </c>
      <c r="B149" s="10" t="s">
        <v>333</v>
      </c>
      <c r="C149" s="10" t="s">
        <v>17</v>
      </c>
      <c r="D149" s="16">
        <v>43291.388888888891</v>
      </c>
      <c r="E149" s="16">
        <v>43292.333333333336</v>
      </c>
      <c r="G149" s="16">
        <v>43308.103472222225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3985024</v>
      </c>
      <c r="B150" s="10" t="s">
        <v>333</v>
      </c>
      <c r="C150" s="10" t="s">
        <v>17</v>
      </c>
      <c r="D150" s="16">
        <v>43291.388888888891</v>
      </c>
      <c r="E150" s="16">
        <v>43292.333333333336</v>
      </c>
      <c r="G150" s="16">
        <v>43308.103472222225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110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3985024</v>
      </c>
      <c r="B151" s="10" t="s">
        <v>333</v>
      </c>
      <c r="C151" s="10" t="s">
        <v>17</v>
      </c>
      <c r="D151" s="16">
        <v>43291.388888888891</v>
      </c>
      <c r="E151" s="16">
        <v>43292.333333333336</v>
      </c>
      <c r="G151" s="16">
        <v>43308.103472222225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1800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3985024</v>
      </c>
      <c r="B152" s="10" t="s">
        <v>333</v>
      </c>
      <c r="C152" s="10" t="s">
        <v>17</v>
      </c>
      <c r="D152" s="16">
        <v>43291.388888888891</v>
      </c>
      <c r="E152" s="16">
        <v>43292.333333333336</v>
      </c>
      <c r="G152" s="16">
        <v>43308.103472222225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240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3985024</v>
      </c>
      <c r="B153" s="10" t="s">
        <v>333</v>
      </c>
      <c r="C153" s="10" t="s">
        <v>17</v>
      </c>
      <c r="D153" s="16">
        <v>43291.388888888891</v>
      </c>
      <c r="E153" s="16">
        <v>43292.333333333336</v>
      </c>
      <c r="G153" s="16">
        <v>43308.103472222225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1600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3985024</v>
      </c>
      <c r="B154" s="10" t="s">
        <v>333</v>
      </c>
      <c r="C154" s="10" t="s">
        <v>17</v>
      </c>
      <c r="D154" s="16">
        <v>43291.388888888891</v>
      </c>
      <c r="E154" s="16">
        <v>43292.333333333336</v>
      </c>
      <c r="G154" s="16">
        <v>43308.103472222225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3985024</v>
      </c>
      <c r="B155" s="10" t="s">
        <v>333</v>
      </c>
      <c r="C155" s="10" t="s">
        <v>17</v>
      </c>
      <c r="D155" s="16">
        <v>43291.388888888891</v>
      </c>
      <c r="E155" s="16">
        <v>43292.333333333336</v>
      </c>
      <c r="G155" s="16">
        <v>43308.103472222225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3985024</v>
      </c>
      <c r="B156" s="10" t="s">
        <v>333</v>
      </c>
      <c r="C156" s="10" t="s">
        <v>17</v>
      </c>
      <c r="D156" s="16">
        <v>43291.388888888891</v>
      </c>
      <c r="E156" s="16">
        <v>43292.333333333336</v>
      </c>
      <c r="G156" s="16">
        <v>43308.103472222225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3985024</v>
      </c>
      <c r="B157" s="10" t="s">
        <v>333</v>
      </c>
      <c r="C157" s="10" t="s">
        <v>17</v>
      </c>
      <c r="D157" s="16">
        <v>43291.388888888891</v>
      </c>
      <c r="E157" s="16">
        <v>43292.333333333336</v>
      </c>
      <c r="G157" s="16">
        <v>43308.103472222225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26</v>
      </c>
      <c r="M157" s="10">
        <v>5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3985024</v>
      </c>
      <c r="B158" s="10" t="s">
        <v>333</v>
      </c>
      <c r="C158" s="10" t="s">
        <v>17</v>
      </c>
      <c r="D158" s="16">
        <v>43291.388888888891</v>
      </c>
      <c r="E158" s="16">
        <v>43292.333333333336</v>
      </c>
      <c r="G158" s="16">
        <v>43308.103472222225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25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3985024</v>
      </c>
      <c r="B159" s="10" t="s">
        <v>333</v>
      </c>
      <c r="C159" s="10" t="s">
        <v>17</v>
      </c>
      <c r="D159" s="16">
        <v>43291.388888888891</v>
      </c>
      <c r="E159" s="16">
        <v>43292.333333333336</v>
      </c>
      <c r="G159" s="16">
        <v>43308.103472222225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640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3985024</v>
      </c>
      <c r="B160" s="10" t="s">
        <v>333</v>
      </c>
      <c r="C160" s="10" t="s">
        <v>17</v>
      </c>
      <c r="D160" s="16">
        <v>43291.388888888891</v>
      </c>
      <c r="E160" s="16">
        <v>43292.333333333336</v>
      </c>
      <c r="G160" s="16">
        <v>43308.103472222225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3985024</v>
      </c>
      <c r="B161" s="10" t="s">
        <v>333</v>
      </c>
      <c r="C161" s="10" t="s">
        <v>17</v>
      </c>
      <c r="D161" s="16">
        <v>43291.388888888891</v>
      </c>
      <c r="E161" s="16">
        <v>43292.333333333336</v>
      </c>
      <c r="G161" s="16">
        <v>43308.103472222225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3985024</v>
      </c>
      <c r="B162" s="10" t="s">
        <v>333</v>
      </c>
      <c r="C162" s="10" t="s">
        <v>17</v>
      </c>
      <c r="D162" s="16">
        <v>43291.388888888891</v>
      </c>
      <c r="E162" s="16">
        <v>43292.333333333336</v>
      </c>
      <c r="G162" s="16">
        <v>43308.103472222225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1800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3985024</v>
      </c>
      <c r="B163" s="10" t="s">
        <v>333</v>
      </c>
      <c r="C163" s="10" t="s">
        <v>17</v>
      </c>
      <c r="D163" s="16">
        <v>43291.388888888891</v>
      </c>
      <c r="E163" s="16">
        <v>43292.333333333336</v>
      </c>
      <c r="G163" s="16">
        <v>43308.103472222225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3985024</v>
      </c>
      <c r="B164" s="10" t="s">
        <v>333</v>
      </c>
      <c r="C164" s="10" t="s">
        <v>17</v>
      </c>
      <c r="D164" s="16">
        <v>43291.388888888891</v>
      </c>
      <c r="E164" s="16">
        <v>43292.333333333336</v>
      </c>
      <c r="G164" s="16">
        <v>43308.103472222225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150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3985024</v>
      </c>
      <c r="B165" s="10" t="s">
        <v>333</v>
      </c>
      <c r="C165" s="10" t="s">
        <v>17</v>
      </c>
      <c r="D165" s="16">
        <v>43291.388888888891</v>
      </c>
      <c r="E165" s="16">
        <v>43292.333333333336</v>
      </c>
      <c r="G165" s="16">
        <v>43308.103472222225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3985024</v>
      </c>
      <c r="B166" s="10" t="s">
        <v>333</v>
      </c>
      <c r="C166" s="10" t="s">
        <v>17</v>
      </c>
      <c r="D166" s="16">
        <v>43291.388888888891</v>
      </c>
      <c r="E166" s="16">
        <v>43292.333333333336</v>
      </c>
      <c r="G166" s="16">
        <v>43308.103472222225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3985024</v>
      </c>
      <c r="B167" s="10" t="s">
        <v>333</v>
      </c>
      <c r="C167" s="10" t="s">
        <v>17</v>
      </c>
      <c r="D167" s="16">
        <v>43291.388888888891</v>
      </c>
      <c r="E167" s="16">
        <v>43292.333333333336</v>
      </c>
      <c r="G167" s="16">
        <v>43308.103472222225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3985024</v>
      </c>
      <c r="B168" s="10" t="s">
        <v>333</v>
      </c>
      <c r="C168" s="10" t="s">
        <v>17</v>
      </c>
      <c r="D168" s="16">
        <v>43291.388888888891</v>
      </c>
      <c r="E168" s="16">
        <v>43292.333333333336</v>
      </c>
      <c r="G168" s="16">
        <v>43308.103472222225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150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3985024</v>
      </c>
      <c r="B169" s="10" t="s">
        <v>333</v>
      </c>
      <c r="C169" s="10" t="s">
        <v>17</v>
      </c>
      <c r="D169" s="16">
        <v>43291.388888888891</v>
      </c>
      <c r="E169" s="16">
        <v>43292.333333333336</v>
      </c>
      <c r="G169" s="16">
        <v>43308.103472222225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40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3985024</v>
      </c>
      <c r="B170" s="10" t="s">
        <v>333</v>
      </c>
      <c r="C170" s="10" t="s">
        <v>17</v>
      </c>
      <c r="D170" s="16">
        <v>43291.388888888891</v>
      </c>
      <c r="E170" s="16">
        <v>43292.333333333336</v>
      </c>
      <c r="G170" s="16">
        <v>43308.103472222225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9200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3985024</v>
      </c>
      <c r="B171" s="10" t="s">
        <v>333</v>
      </c>
      <c r="C171" s="10" t="s">
        <v>17</v>
      </c>
      <c r="D171" s="16">
        <v>43291.388888888891</v>
      </c>
      <c r="E171" s="16">
        <v>43292.333333333336</v>
      </c>
      <c r="G171" s="16">
        <v>43308.103472222225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3985024</v>
      </c>
      <c r="B172" s="10" t="s">
        <v>333</v>
      </c>
      <c r="C172" s="10" t="s">
        <v>17</v>
      </c>
      <c r="D172" s="16">
        <v>43291.388888888891</v>
      </c>
      <c r="E172" s="16">
        <v>43292.333333333336</v>
      </c>
      <c r="G172" s="16">
        <v>43308.103472222225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3985024</v>
      </c>
      <c r="B173" s="10" t="s">
        <v>333</v>
      </c>
      <c r="C173" s="10" t="s">
        <v>17</v>
      </c>
      <c r="D173" s="16">
        <v>43291.388888888891</v>
      </c>
      <c r="E173" s="16">
        <v>43292.333333333336</v>
      </c>
      <c r="G173" s="16">
        <v>43308.103472222225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3985024</v>
      </c>
      <c r="B174" s="10" t="s">
        <v>333</v>
      </c>
      <c r="C174" s="10" t="s">
        <v>17</v>
      </c>
      <c r="D174" s="16">
        <v>43291.388888888891</v>
      </c>
      <c r="E174" s="16">
        <v>43292.333333333336</v>
      </c>
      <c r="G174" s="16">
        <v>43308.103472222225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3985024</v>
      </c>
      <c r="B175" s="10" t="s">
        <v>333</v>
      </c>
      <c r="C175" s="10" t="s">
        <v>17</v>
      </c>
      <c r="D175" s="16">
        <v>43291.388888888891</v>
      </c>
      <c r="E175" s="16">
        <v>43292.333333333336</v>
      </c>
      <c r="G175" s="16">
        <v>43308.103472222225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73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3985024</v>
      </c>
      <c r="B176" s="10" t="s">
        <v>333</v>
      </c>
      <c r="C176" s="10" t="s">
        <v>17</v>
      </c>
      <c r="D176" s="16">
        <v>43291.388888888891</v>
      </c>
      <c r="E176" s="16">
        <v>43292.333333333336</v>
      </c>
      <c r="G176" s="16">
        <v>43308.103472222225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3985024</v>
      </c>
      <c r="B177" s="10" t="s">
        <v>333</v>
      </c>
      <c r="C177" s="10" t="s">
        <v>17</v>
      </c>
      <c r="D177" s="16">
        <v>43291.388888888891</v>
      </c>
      <c r="E177" s="16">
        <v>43292.333333333336</v>
      </c>
      <c r="G177" s="16">
        <v>43308.103472222225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3985024</v>
      </c>
      <c r="B178" s="10" t="s">
        <v>333</v>
      </c>
      <c r="C178" s="10" t="s">
        <v>17</v>
      </c>
      <c r="D178" s="16">
        <v>43291.388888888891</v>
      </c>
      <c r="E178" s="16">
        <v>43292.333333333336</v>
      </c>
      <c r="G178" s="16">
        <v>43308.103472222225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3985024</v>
      </c>
      <c r="B179" s="10" t="s">
        <v>333</v>
      </c>
      <c r="C179" s="10" t="s">
        <v>17</v>
      </c>
      <c r="D179" s="16">
        <v>43291.388888888891</v>
      </c>
      <c r="E179" s="16">
        <v>43292.333333333336</v>
      </c>
      <c r="G179" s="16">
        <v>43308.103472222225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10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3985024</v>
      </c>
      <c r="B180" s="10" t="s">
        <v>333</v>
      </c>
      <c r="C180" s="10" t="s">
        <v>17</v>
      </c>
      <c r="D180" s="16">
        <v>43291.388888888891</v>
      </c>
      <c r="E180" s="16">
        <v>43292.333333333336</v>
      </c>
      <c r="G180" s="16">
        <v>43308.103472222225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22</v>
      </c>
      <c r="M180" s="10">
        <v>40000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3985024</v>
      </c>
      <c r="B181" s="10" t="s">
        <v>333</v>
      </c>
      <c r="C181" s="10" t="s">
        <v>17</v>
      </c>
      <c r="D181" s="16">
        <v>43291.388888888891</v>
      </c>
      <c r="E181" s="16">
        <v>43292.333333333336</v>
      </c>
      <c r="G181" s="16">
        <v>43308.103472222225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3985024</v>
      </c>
      <c r="B182" s="10" t="s">
        <v>333</v>
      </c>
      <c r="C182" s="10" t="s">
        <v>17</v>
      </c>
      <c r="D182" s="16">
        <v>43291.388888888891</v>
      </c>
      <c r="E182" s="16">
        <v>43292.333333333336</v>
      </c>
      <c r="G182" s="16">
        <v>43308.103472222225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55000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3985024</v>
      </c>
      <c r="B183" s="10" t="s">
        <v>333</v>
      </c>
      <c r="C183" s="10" t="s">
        <v>17</v>
      </c>
      <c r="D183" s="16">
        <v>43291.388888888891</v>
      </c>
      <c r="E183" s="16">
        <v>43292.333333333336</v>
      </c>
      <c r="G183" s="16">
        <v>43308.103472222225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3985024</v>
      </c>
      <c r="B184" s="10" t="s">
        <v>333</v>
      </c>
      <c r="C184" s="10" t="s">
        <v>17</v>
      </c>
      <c r="D184" s="16">
        <v>43291.388888888891</v>
      </c>
      <c r="E184" s="16">
        <v>43292.333333333336</v>
      </c>
      <c r="G184" s="16">
        <v>43308.103472222225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3985024</v>
      </c>
      <c r="B185" s="10" t="s">
        <v>333</v>
      </c>
      <c r="C185" s="10" t="s">
        <v>17</v>
      </c>
      <c r="D185" s="16">
        <v>43291.388888888891</v>
      </c>
      <c r="E185" s="16">
        <v>43292.333333333336</v>
      </c>
      <c r="G185" s="16">
        <v>43308.103472222225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3985024</v>
      </c>
      <c r="B186" s="10" t="s">
        <v>333</v>
      </c>
      <c r="C186" s="10" t="s">
        <v>17</v>
      </c>
      <c r="D186" s="16">
        <v>43291.388888888891</v>
      </c>
      <c r="E186" s="16">
        <v>43292.333333333336</v>
      </c>
      <c r="G186" s="16">
        <v>43308.103472222225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3985024</v>
      </c>
      <c r="B187" s="10" t="s">
        <v>333</v>
      </c>
      <c r="C187" s="10" t="s">
        <v>17</v>
      </c>
      <c r="D187" s="16">
        <v>43291.388888888891</v>
      </c>
      <c r="E187" s="16">
        <v>43292.333333333336</v>
      </c>
      <c r="G187" s="16">
        <v>43308.103472222225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3985024</v>
      </c>
      <c r="B188" s="10" t="s">
        <v>333</v>
      </c>
      <c r="C188" s="10" t="s">
        <v>17</v>
      </c>
      <c r="D188" s="16">
        <v>43291.388888888891</v>
      </c>
      <c r="E188" s="16">
        <v>43292.333333333336</v>
      </c>
      <c r="G188" s="16">
        <v>43308.103472222225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3985024</v>
      </c>
      <c r="B189" s="10" t="s">
        <v>333</v>
      </c>
      <c r="C189" s="10" t="s">
        <v>17</v>
      </c>
      <c r="D189" s="16">
        <v>43291.388888888891</v>
      </c>
      <c r="E189" s="16">
        <v>43292.333333333336</v>
      </c>
      <c r="G189" s="16">
        <v>43308.103472222225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2300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3985024</v>
      </c>
      <c r="B190" s="10" t="s">
        <v>333</v>
      </c>
      <c r="C190" s="10" t="s">
        <v>17</v>
      </c>
      <c r="D190" s="16">
        <v>43291.388888888891</v>
      </c>
      <c r="E190" s="16">
        <v>43292.333333333336</v>
      </c>
      <c r="G190" s="16">
        <v>43308.103472222225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3985024</v>
      </c>
      <c r="B191" s="10" t="s">
        <v>333</v>
      </c>
      <c r="C191" s="10" t="s">
        <v>17</v>
      </c>
      <c r="D191" s="16">
        <v>43291.388888888891</v>
      </c>
      <c r="E191" s="16">
        <v>43292.333333333336</v>
      </c>
      <c r="G191" s="16">
        <v>43308.103472222225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3985024</v>
      </c>
      <c r="B192" s="10" t="s">
        <v>333</v>
      </c>
      <c r="C192" s="10" t="s">
        <v>17</v>
      </c>
      <c r="D192" s="16">
        <v>43291.388888888891</v>
      </c>
      <c r="E192" s="16">
        <v>43292.333333333336</v>
      </c>
      <c r="G192" s="16">
        <v>43308.103472222225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3985024</v>
      </c>
      <c r="B193" s="10" t="s">
        <v>333</v>
      </c>
      <c r="C193" s="10" t="s">
        <v>17</v>
      </c>
      <c r="D193" s="16">
        <v>43291.388888888891</v>
      </c>
      <c r="E193" s="16">
        <v>43292.333333333336</v>
      </c>
      <c r="G193" s="16">
        <v>43308.103472222225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510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3985024</v>
      </c>
      <c r="B194" s="10" t="s">
        <v>333</v>
      </c>
      <c r="C194" s="10" t="s">
        <v>17</v>
      </c>
      <c r="D194" s="16">
        <v>43291.388888888891</v>
      </c>
      <c r="E194" s="16">
        <v>43292.333333333336</v>
      </c>
      <c r="G194" s="16">
        <v>43308.103472222225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1200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3985024</v>
      </c>
      <c r="B195" s="10" t="s">
        <v>333</v>
      </c>
      <c r="C195" s="10" t="s">
        <v>17</v>
      </c>
      <c r="D195" s="16">
        <v>43291.388888888891</v>
      </c>
      <c r="E195" s="16">
        <v>43292.333333333336</v>
      </c>
      <c r="G195" s="16">
        <v>43308.103472222225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3985024</v>
      </c>
      <c r="B196" s="10" t="s">
        <v>333</v>
      </c>
      <c r="C196" s="10" t="s">
        <v>17</v>
      </c>
      <c r="D196" s="16">
        <v>43291.388888888891</v>
      </c>
      <c r="E196" s="16">
        <v>43292.333333333336</v>
      </c>
      <c r="G196" s="16">
        <v>43308.103472222225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3985024</v>
      </c>
      <c r="B197" s="10" t="s">
        <v>333</v>
      </c>
      <c r="C197" s="10" t="s">
        <v>17</v>
      </c>
      <c r="D197" s="16">
        <v>43291.388888888891</v>
      </c>
      <c r="E197" s="16">
        <v>43292.333333333336</v>
      </c>
      <c r="G197" s="16">
        <v>43308.103472222225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550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3985024</v>
      </c>
      <c r="B198" s="10" t="s">
        <v>333</v>
      </c>
      <c r="C198" s="10" t="s">
        <v>17</v>
      </c>
      <c r="D198" s="16">
        <v>43291.388888888891</v>
      </c>
      <c r="E198" s="16">
        <v>43292.333333333336</v>
      </c>
      <c r="G198" s="16">
        <v>43308.103472222225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440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3985024</v>
      </c>
      <c r="B199" s="10" t="s">
        <v>333</v>
      </c>
      <c r="C199" s="10" t="s">
        <v>17</v>
      </c>
      <c r="D199" s="16">
        <v>43291.388888888891</v>
      </c>
      <c r="E199" s="16">
        <v>43292.333333333336</v>
      </c>
      <c r="G199" s="16">
        <v>43308.103472222225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160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3985024</v>
      </c>
      <c r="B200" s="10" t="s">
        <v>333</v>
      </c>
      <c r="C200" s="10" t="s">
        <v>17</v>
      </c>
      <c r="D200" s="16">
        <v>43291.388888888891</v>
      </c>
      <c r="E200" s="16">
        <v>43292.333333333336</v>
      </c>
      <c r="G200" s="16">
        <v>43308.103472222225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650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3985024</v>
      </c>
      <c r="B201" s="10" t="s">
        <v>333</v>
      </c>
      <c r="C201" s="10" t="s">
        <v>17</v>
      </c>
      <c r="D201" s="16">
        <v>43291.388888888891</v>
      </c>
      <c r="E201" s="16">
        <v>43292.333333333336</v>
      </c>
      <c r="G201" s="16">
        <v>43308.103472222225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6.5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3985027</v>
      </c>
      <c r="B202" s="10" t="s">
        <v>334</v>
      </c>
      <c r="C202" s="10" t="s">
        <v>17</v>
      </c>
      <c r="D202" s="16">
        <v>43291.395833333336</v>
      </c>
      <c r="E202" s="16">
        <v>43292.333333333336</v>
      </c>
      <c r="G202" s="16">
        <v>43308.150694444441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16000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3985027</v>
      </c>
      <c r="B203" s="10" t="s">
        <v>334</v>
      </c>
      <c r="C203" s="10" t="s">
        <v>17</v>
      </c>
      <c r="D203" s="16">
        <v>43291.395833333336</v>
      </c>
      <c r="E203" s="16">
        <v>43292.333333333336</v>
      </c>
      <c r="G203" s="16">
        <v>43308.150694444441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3985027</v>
      </c>
      <c r="B204" s="10" t="s">
        <v>334</v>
      </c>
      <c r="C204" s="10" t="s">
        <v>17</v>
      </c>
      <c r="D204" s="16">
        <v>43291.395833333336</v>
      </c>
      <c r="E204" s="16">
        <v>43292.333333333336</v>
      </c>
      <c r="G204" s="16">
        <v>43308.150694444441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24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3985027</v>
      </c>
      <c r="B205" s="10" t="s">
        <v>334</v>
      </c>
      <c r="C205" s="10" t="s">
        <v>17</v>
      </c>
      <c r="D205" s="16">
        <v>43291.395833333336</v>
      </c>
      <c r="E205" s="16">
        <v>43292.333333333336</v>
      </c>
      <c r="G205" s="16">
        <v>43308.150694444441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26</v>
      </c>
      <c r="M205" s="10">
        <v>20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3985027</v>
      </c>
      <c r="B206" s="10" t="s">
        <v>334</v>
      </c>
      <c r="C206" s="10" t="s">
        <v>17</v>
      </c>
      <c r="D206" s="16">
        <v>43291.395833333336</v>
      </c>
      <c r="E206" s="16">
        <v>43292.333333333336</v>
      </c>
      <c r="G206" s="16">
        <v>43308.150694444441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26</v>
      </c>
      <c r="M206" s="10">
        <v>5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3985027</v>
      </c>
      <c r="B207" s="10" t="s">
        <v>334</v>
      </c>
      <c r="C207" s="10" t="s">
        <v>17</v>
      </c>
      <c r="D207" s="16">
        <v>43291.395833333336</v>
      </c>
      <c r="E207" s="16">
        <v>43292.333333333336</v>
      </c>
      <c r="G207" s="16">
        <v>43308.150694444441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3985027</v>
      </c>
      <c r="B208" s="10" t="s">
        <v>334</v>
      </c>
      <c r="C208" s="10" t="s">
        <v>17</v>
      </c>
      <c r="D208" s="16">
        <v>43291.395833333336</v>
      </c>
      <c r="E208" s="16">
        <v>43292.333333333336</v>
      </c>
      <c r="G208" s="16">
        <v>43308.150694444441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1100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3985027</v>
      </c>
      <c r="B209" s="10" t="s">
        <v>334</v>
      </c>
      <c r="C209" s="10" t="s">
        <v>17</v>
      </c>
      <c r="D209" s="16">
        <v>43291.395833333336</v>
      </c>
      <c r="E209" s="16">
        <v>43292.333333333336</v>
      </c>
      <c r="G209" s="16">
        <v>43308.150694444441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13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3985027</v>
      </c>
      <c r="B210" s="10" t="s">
        <v>334</v>
      </c>
      <c r="C210" s="10" t="s">
        <v>17</v>
      </c>
      <c r="D210" s="16">
        <v>43291.395833333336</v>
      </c>
      <c r="E210" s="16">
        <v>43292.333333333336</v>
      </c>
      <c r="G210" s="16">
        <v>43308.150694444441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3985027</v>
      </c>
      <c r="B211" s="10" t="s">
        <v>334</v>
      </c>
      <c r="C211" s="10" t="s">
        <v>17</v>
      </c>
      <c r="D211" s="16">
        <v>43291.395833333336</v>
      </c>
      <c r="E211" s="16">
        <v>43292.333333333336</v>
      </c>
      <c r="G211" s="16">
        <v>43308.150694444441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3985027</v>
      </c>
      <c r="B212" s="10" t="s">
        <v>334</v>
      </c>
      <c r="C212" s="10" t="s">
        <v>17</v>
      </c>
      <c r="D212" s="16">
        <v>43291.395833333336</v>
      </c>
      <c r="E212" s="16">
        <v>43292.333333333336</v>
      </c>
      <c r="G212" s="16">
        <v>43308.150694444441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3985027</v>
      </c>
      <c r="B213" s="10" t="s">
        <v>334</v>
      </c>
      <c r="C213" s="10" t="s">
        <v>17</v>
      </c>
      <c r="D213" s="16">
        <v>43291.395833333336</v>
      </c>
      <c r="E213" s="16">
        <v>43292.333333333336</v>
      </c>
      <c r="G213" s="16">
        <v>43308.150694444441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72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3985027</v>
      </c>
      <c r="B214" s="10" t="s">
        <v>334</v>
      </c>
      <c r="C214" s="10" t="s">
        <v>17</v>
      </c>
      <c r="D214" s="16">
        <v>43291.395833333336</v>
      </c>
      <c r="E214" s="16">
        <v>43292.333333333336</v>
      </c>
      <c r="G214" s="16">
        <v>43308.150694444441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3985027</v>
      </c>
      <c r="B215" s="10" t="s">
        <v>334</v>
      </c>
      <c r="C215" s="10" t="s">
        <v>17</v>
      </c>
      <c r="D215" s="16">
        <v>43291.395833333336</v>
      </c>
      <c r="E215" s="16">
        <v>43292.333333333336</v>
      </c>
      <c r="G215" s="16">
        <v>43308.150694444441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88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3985027</v>
      </c>
      <c r="B216" s="10" t="s">
        <v>334</v>
      </c>
      <c r="C216" s="10" t="s">
        <v>17</v>
      </c>
      <c r="D216" s="16">
        <v>43291.395833333336</v>
      </c>
      <c r="E216" s="16">
        <v>43292.333333333336</v>
      </c>
      <c r="G216" s="16">
        <v>43308.150694444441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3985027</v>
      </c>
      <c r="B217" s="10" t="s">
        <v>334</v>
      </c>
      <c r="C217" s="10" t="s">
        <v>17</v>
      </c>
      <c r="D217" s="16">
        <v>43291.395833333336</v>
      </c>
      <c r="E217" s="16">
        <v>43292.333333333336</v>
      </c>
      <c r="G217" s="16">
        <v>43308.150694444441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2500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3985027</v>
      </c>
      <c r="B218" s="10" t="s">
        <v>334</v>
      </c>
      <c r="C218" s="10" t="s">
        <v>17</v>
      </c>
      <c r="D218" s="16">
        <v>43291.395833333336</v>
      </c>
      <c r="E218" s="16">
        <v>43292.333333333336</v>
      </c>
      <c r="G218" s="16">
        <v>43308.150694444441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3985027</v>
      </c>
      <c r="B219" s="10" t="s">
        <v>334</v>
      </c>
      <c r="C219" s="10" t="s">
        <v>17</v>
      </c>
      <c r="D219" s="16">
        <v>43291.395833333336</v>
      </c>
      <c r="E219" s="16">
        <v>43292.333333333336</v>
      </c>
      <c r="G219" s="16">
        <v>43308.150694444441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210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3985027</v>
      </c>
      <c r="B220" s="10" t="s">
        <v>334</v>
      </c>
      <c r="C220" s="10" t="s">
        <v>17</v>
      </c>
      <c r="D220" s="16">
        <v>43291.395833333336</v>
      </c>
      <c r="E220" s="16">
        <v>43292.333333333336</v>
      </c>
      <c r="G220" s="16">
        <v>43308.150694444441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32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3985027</v>
      </c>
      <c r="B221" s="10" t="s">
        <v>334</v>
      </c>
      <c r="C221" s="10" t="s">
        <v>17</v>
      </c>
      <c r="D221" s="16">
        <v>43291.395833333336</v>
      </c>
      <c r="E221" s="16">
        <v>43292.333333333336</v>
      </c>
      <c r="G221" s="16">
        <v>43308.150694444441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3985027</v>
      </c>
      <c r="B222" s="10" t="s">
        <v>334</v>
      </c>
      <c r="C222" s="10" t="s">
        <v>17</v>
      </c>
      <c r="D222" s="16">
        <v>43291.395833333336</v>
      </c>
      <c r="E222" s="16">
        <v>43292.333333333336</v>
      </c>
      <c r="G222" s="16">
        <v>43308.150694444441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3985027</v>
      </c>
      <c r="B223" s="10" t="s">
        <v>334</v>
      </c>
      <c r="C223" s="10" t="s">
        <v>17</v>
      </c>
      <c r="D223" s="16">
        <v>43291.395833333336</v>
      </c>
      <c r="E223" s="16">
        <v>43292.333333333336</v>
      </c>
      <c r="G223" s="16">
        <v>43308.150694444441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3985027</v>
      </c>
      <c r="B224" s="10" t="s">
        <v>334</v>
      </c>
      <c r="C224" s="10" t="s">
        <v>17</v>
      </c>
      <c r="D224" s="16">
        <v>43291.395833333336</v>
      </c>
      <c r="E224" s="16">
        <v>43292.333333333336</v>
      </c>
      <c r="G224" s="16">
        <v>43308.150694444441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330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3985027</v>
      </c>
      <c r="B225" s="10" t="s">
        <v>334</v>
      </c>
      <c r="C225" s="10" t="s">
        <v>17</v>
      </c>
      <c r="D225" s="16">
        <v>43291.395833333336</v>
      </c>
      <c r="E225" s="16">
        <v>43292.333333333336</v>
      </c>
      <c r="G225" s="16">
        <v>43308.150694444441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3985027</v>
      </c>
      <c r="B226" s="10" t="s">
        <v>334</v>
      </c>
      <c r="C226" s="10" t="s">
        <v>17</v>
      </c>
      <c r="D226" s="16">
        <v>43291.395833333336</v>
      </c>
      <c r="E226" s="16">
        <v>43292.333333333336</v>
      </c>
      <c r="G226" s="16">
        <v>43308.150694444441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140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3985027</v>
      </c>
      <c r="B227" s="10" t="s">
        <v>334</v>
      </c>
      <c r="C227" s="10" t="s">
        <v>17</v>
      </c>
      <c r="D227" s="16">
        <v>43291.395833333336</v>
      </c>
      <c r="E227" s="16">
        <v>43292.333333333336</v>
      </c>
      <c r="G227" s="16">
        <v>43308.150694444441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3985027</v>
      </c>
      <c r="B228" s="10" t="s">
        <v>334</v>
      </c>
      <c r="C228" s="10" t="s">
        <v>17</v>
      </c>
      <c r="D228" s="16">
        <v>43291.395833333336</v>
      </c>
      <c r="E228" s="16">
        <v>43292.333333333336</v>
      </c>
      <c r="G228" s="16">
        <v>43308.150694444441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3985027</v>
      </c>
      <c r="B229" s="10" t="s">
        <v>334</v>
      </c>
      <c r="C229" s="10" t="s">
        <v>17</v>
      </c>
      <c r="D229" s="16">
        <v>43291.395833333336</v>
      </c>
      <c r="E229" s="16">
        <v>43292.333333333336</v>
      </c>
      <c r="G229" s="16">
        <v>43308.150694444441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300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3985027</v>
      </c>
      <c r="B230" s="10" t="s">
        <v>334</v>
      </c>
      <c r="C230" s="10" t="s">
        <v>17</v>
      </c>
      <c r="D230" s="16">
        <v>43291.395833333336</v>
      </c>
      <c r="E230" s="16">
        <v>43292.333333333336</v>
      </c>
      <c r="G230" s="16">
        <v>43308.150694444441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26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3985027</v>
      </c>
      <c r="B231" s="10" t="s">
        <v>334</v>
      </c>
      <c r="C231" s="10" t="s">
        <v>17</v>
      </c>
      <c r="D231" s="16">
        <v>43291.395833333336</v>
      </c>
      <c r="E231" s="16">
        <v>43292.333333333336</v>
      </c>
      <c r="G231" s="16">
        <v>43308.150694444441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22</v>
      </c>
      <c r="M231" s="10">
        <v>86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3985027</v>
      </c>
      <c r="B232" s="10" t="s">
        <v>334</v>
      </c>
      <c r="C232" s="10" t="s">
        <v>17</v>
      </c>
      <c r="D232" s="16">
        <v>43291.395833333336</v>
      </c>
      <c r="E232" s="16">
        <v>43292.333333333336</v>
      </c>
      <c r="G232" s="16">
        <v>43308.150694444441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3985027</v>
      </c>
      <c r="B233" s="10" t="s">
        <v>334</v>
      </c>
      <c r="C233" s="10" t="s">
        <v>17</v>
      </c>
      <c r="D233" s="16">
        <v>43291.395833333336</v>
      </c>
      <c r="E233" s="16">
        <v>43292.333333333336</v>
      </c>
      <c r="G233" s="16">
        <v>43308.150694444441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3985027</v>
      </c>
      <c r="B234" s="10" t="s">
        <v>334</v>
      </c>
      <c r="C234" s="10" t="s">
        <v>17</v>
      </c>
      <c r="D234" s="16">
        <v>43291.395833333336</v>
      </c>
      <c r="E234" s="16">
        <v>43292.333333333336</v>
      </c>
      <c r="G234" s="16">
        <v>43308.150694444441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3985027</v>
      </c>
      <c r="B235" s="10" t="s">
        <v>334</v>
      </c>
      <c r="C235" s="10" t="s">
        <v>17</v>
      </c>
      <c r="D235" s="16">
        <v>43291.395833333336</v>
      </c>
      <c r="E235" s="16">
        <v>43292.333333333336</v>
      </c>
      <c r="G235" s="16">
        <v>43308.150694444441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160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3985027</v>
      </c>
      <c r="B236" s="10" t="s">
        <v>334</v>
      </c>
      <c r="C236" s="10" t="s">
        <v>17</v>
      </c>
      <c r="D236" s="16">
        <v>43291.395833333336</v>
      </c>
      <c r="E236" s="16">
        <v>43292.333333333336</v>
      </c>
      <c r="G236" s="16">
        <v>43308.150694444441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33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3985027</v>
      </c>
      <c r="B237" s="10" t="s">
        <v>334</v>
      </c>
      <c r="C237" s="10" t="s">
        <v>17</v>
      </c>
      <c r="D237" s="16">
        <v>43291.395833333336</v>
      </c>
      <c r="E237" s="16">
        <v>43292.333333333336</v>
      </c>
      <c r="G237" s="16">
        <v>43308.150694444441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500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3985027</v>
      </c>
      <c r="B238" s="10" t="s">
        <v>334</v>
      </c>
      <c r="C238" s="10" t="s">
        <v>17</v>
      </c>
      <c r="D238" s="16">
        <v>43291.395833333336</v>
      </c>
      <c r="E238" s="16">
        <v>43292.333333333336</v>
      </c>
      <c r="G238" s="16">
        <v>43308.150694444441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740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3985027</v>
      </c>
      <c r="B239" s="10" t="s">
        <v>334</v>
      </c>
      <c r="C239" s="10" t="s">
        <v>17</v>
      </c>
      <c r="D239" s="16">
        <v>43291.395833333336</v>
      </c>
      <c r="E239" s="16">
        <v>43292.333333333336</v>
      </c>
      <c r="G239" s="16">
        <v>43308.150694444441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72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3985027</v>
      </c>
      <c r="B240" s="10" t="s">
        <v>334</v>
      </c>
      <c r="C240" s="10" t="s">
        <v>17</v>
      </c>
      <c r="D240" s="16">
        <v>43291.395833333336</v>
      </c>
      <c r="E240" s="16">
        <v>43292.333333333336</v>
      </c>
      <c r="G240" s="16">
        <v>43308.150694444441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35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3985027</v>
      </c>
      <c r="B241" s="10" t="s">
        <v>334</v>
      </c>
      <c r="C241" s="10" t="s">
        <v>17</v>
      </c>
      <c r="D241" s="16">
        <v>43291.395833333336</v>
      </c>
      <c r="E241" s="16">
        <v>43292.333333333336</v>
      </c>
      <c r="G241" s="16">
        <v>43308.150694444441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3985027</v>
      </c>
      <c r="B242" s="10" t="s">
        <v>334</v>
      </c>
      <c r="C242" s="10" t="s">
        <v>17</v>
      </c>
      <c r="D242" s="16">
        <v>43291.395833333336</v>
      </c>
      <c r="E242" s="16">
        <v>43292.333333333336</v>
      </c>
      <c r="G242" s="16">
        <v>43308.150694444441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3985027</v>
      </c>
      <c r="B243" s="10" t="s">
        <v>334</v>
      </c>
      <c r="C243" s="10" t="s">
        <v>17</v>
      </c>
      <c r="D243" s="16">
        <v>43291.395833333336</v>
      </c>
      <c r="E243" s="16">
        <v>43292.333333333336</v>
      </c>
      <c r="G243" s="16">
        <v>43308.150694444441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510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3985027</v>
      </c>
      <c r="B244" s="10" t="s">
        <v>334</v>
      </c>
      <c r="C244" s="10" t="s">
        <v>17</v>
      </c>
      <c r="D244" s="16">
        <v>43291.395833333336</v>
      </c>
      <c r="E244" s="16">
        <v>43292.333333333336</v>
      </c>
      <c r="G244" s="16">
        <v>43308.150694444441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3985027</v>
      </c>
      <c r="B245" s="10" t="s">
        <v>334</v>
      </c>
      <c r="C245" s="10" t="s">
        <v>17</v>
      </c>
      <c r="D245" s="16">
        <v>43291.395833333336</v>
      </c>
      <c r="E245" s="16">
        <v>43292.333333333336</v>
      </c>
      <c r="G245" s="16">
        <v>43308.150694444441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3985027</v>
      </c>
      <c r="B246" s="10" t="s">
        <v>334</v>
      </c>
      <c r="C246" s="10" t="s">
        <v>17</v>
      </c>
      <c r="D246" s="16">
        <v>43291.395833333336</v>
      </c>
      <c r="E246" s="16">
        <v>43292.333333333336</v>
      </c>
      <c r="G246" s="16">
        <v>43308.150694444441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3985027</v>
      </c>
      <c r="B247" s="10" t="s">
        <v>334</v>
      </c>
      <c r="C247" s="10" t="s">
        <v>17</v>
      </c>
      <c r="D247" s="16">
        <v>43291.395833333336</v>
      </c>
      <c r="E247" s="16">
        <v>43292.333333333336</v>
      </c>
      <c r="G247" s="16">
        <v>43308.150694444441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93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3985027</v>
      </c>
      <c r="B248" s="10" t="s">
        <v>334</v>
      </c>
      <c r="C248" s="10" t="s">
        <v>17</v>
      </c>
      <c r="D248" s="16">
        <v>43291.395833333336</v>
      </c>
      <c r="E248" s="16">
        <v>43292.333333333336</v>
      </c>
      <c r="G248" s="16">
        <v>43308.150694444441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1500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3985027</v>
      </c>
      <c r="B249" s="10" t="s">
        <v>334</v>
      </c>
      <c r="C249" s="10" t="s">
        <v>17</v>
      </c>
      <c r="D249" s="16">
        <v>43291.395833333336</v>
      </c>
      <c r="E249" s="16">
        <v>43292.333333333336</v>
      </c>
      <c r="G249" s="16">
        <v>43308.150694444441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260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3985027</v>
      </c>
      <c r="B250" s="10" t="s">
        <v>334</v>
      </c>
      <c r="C250" s="10" t="s">
        <v>17</v>
      </c>
      <c r="D250" s="16">
        <v>43291.395833333336</v>
      </c>
      <c r="E250" s="16">
        <v>43292.333333333336</v>
      </c>
      <c r="G250" s="16">
        <v>43308.150694444441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1700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3985027</v>
      </c>
      <c r="B251" s="10" t="s">
        <v>334</v>
      </c>
      <c r="C251" s="10" t="s">
        <v>17</v>
      </c>
      <c r="D251" s="16">
        <v>43291.395833333336</v>
      </c>
      <c r="E251" s="16">
        <v>43292.333333333336</v>
      </c>
      <c r="G251" s="16">
        <v>43308.150694444441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3985027</v>
      </c>
      <c r="B252" s="10" t="s">
        <v>334</v>
      </c>
      <c r="C252" s="10" t="s">
        <v>17</v>
      </c>
      <c r="D252" s="16">
        <v>43291.395833333336</v>
      </c>
      <c r="E252" s="16">
        <v>43292.333333333336</v>
      </c>
      <c r="G252" s="16">
        <v>43308.150694444441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3985027</v>
      </c>
      <c r="B253" s="10" t="s">
        <v>334</v>
      </c>
      <c r="C253" s="10" t="s">
        <v>17</v>
      </c>
      <c r="D253" s="16">
        <v>43291.395833333336</v>
      </c>
      <c r="E253" s="16">
        <v>43292.333333333336</v>
      </c>
      <c r="G253" s="16">
        <v>43308.150694444441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3985027</v>
      </c>
      <c r="B254" s="10" t="s">
        <v>334</v>
      </c>
      <c r="C254" s="10" t="s">
        <v>17</v>
      </c>
      <c r="D254" s="16">
        <v>43291.395833333336</v>
      </c>
      <c r="E254" s="16">
        <v>43292.333333333336</v>
      </c>
      <c r="G254" s="16">
        <v>43308.150694444441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37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3985027</v>
      </c>
      <c r="B255" s="10" t="s">
        <v>334</v>
      </c>
      <c r="C255" s="10" t="s">
        <v>17</v>
      </c>
      <c r="D255" s="16">
        <v>43291.395833333336</v>
      </c>
      <c r="E255" s="16">
        <v>43292.333333333336</v>
      </c>
      <c r="G255" s="16">
        <v>43308.150694444441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33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3985027</v>
      </c>
      <c r="B256" s="10" t="s">
        <v>334</v>
      </c>
      <c r="C256" s="10" t="s">
        <v>17</v>
      </c>
      <c r="D256" s="16">
        <v>43291.395833333336</v>
      </c>
      <c r="E256" s="16">
        <v>43292.333333333336</v>
      </c>
      <c r="G256" s="16">
        <v>43308.150694444441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760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3985027</v>
      </c>
      <c r="B257" s="10" t="s">
        <v>334</v>
      </c>
      <c r="C257" s="10" t="s">
        <v>17</v>
      </c>
      <c r="D257" s="16">
        <v>43291.395833333336</v>
      </c>
      <c r="E257" s="16">
        <v>43292.333333333336</v>
      </c>
      <c r="G257" s="16">
        <v>43308.150694444441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3985027</v>
      </c>
      <c r="B258" s="10" t="s">
        <v>334</v>
      </c>
      <c r="C258" s="10" t="s">
        <v>17</v>
      </c>
      <c r="D258" s="16">
        <v>43291.395833333336</v>
      </c>
      <c r="E258" s="16">
        <v>43292.333333333336</v>
      </c>
      <c r="G258" s="16">
        <v>43308.150694444441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3985027</v>
      </c>
      <c r="B259" s="10" t="s">
        <v>334</v>
      </c>
      <c r="C259" s="10" t="s">
        <v>17</v>
      </c>
      <c r="D259" s="16">
        <v>43291.395833333336</v>
      </c>
      <c r="E259" s="16">
        <v>43292.333333333336</v>
      </c>
      <c r="G259" s="16">
        <v>43308.150694444441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940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3985027</v>
      </c>
      <c r="B260" s="10" t="s">
        <v>334</v>
      </c>
      <c r="C260" s="10" t="s">
        <v>17</v>
      </c>
      <c r="D260" s="16">
        <v>43291.395833333336</v>
      </c>
      <c r="E260" s="16">
        <v>43292.333333333336</v>
      </c>
      <c r="G260" s="16">
        <v>43308.150694444441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3985027</v>
      </c>
      <c r="B261" s="10" t="s">
        <v>334</v>
      </c>
      <c r="C261" s="10" t="s">
        <v>17</v>
      </c>
      <c r="D261" s="16">
        <v>43291.395833333336</v>
      </c>
      <c r="E261" s="16">
        <v>43292.333333333336</v>
      </c>
      <c r="G261" s="16">
        <v>43308.150694444441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110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3985027</v>
      </c>
      <c r="B262" s="10" t="s">
        <v>334</v>
      </c>
      <c r="C262" s="10" t="s">
        <v>17</v>
      </c>
      <c r="D262" s="16">
        <v>43291.395833333336</v>
      </c>
      <c r="E262" s="16">
        <v>43292.333333333336</v>
      </c>
      <c r="G262" s="16">
        <v>43308.150694444441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3985027</v>
      </c>
      <c r="B263" s="10" t="s">
        <v>334</v>
      </c>
      <c r="C263" s="10" t="s">
        <v>17</v>
      </c>
      <c r="D263" s="16">
        <v>43291.395833333336</v>
      </c>
      <c r="E263" s="16">
        <v>43292.333333333336</v>
      </c>
      <c r="G263" s="16">
        <v>43308.150694444441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3985027</v>
      </c>
      <c r="B264" s="10" t="s">
        <v>334</v>
      </c>
      <c r="C264" s="10" t="s">
        <v>17</v>
      </c>
      <c r="D264" s="16">
        <v>43291.395833333336</v>
      </c>
      <c r="E264" s="16">
        <v>43292.333333333336</v>
      </c>
      <c r="G264" s="16">
        <v>43308.150694444441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3985027</v>
      </c>
      <c r="B265" s="10" t="s">
        <v>334</v>
      </c>
      <c r="C265" s="10" t="s">
        <v>17</v>
      </c>
      <c r="D265" s="16">
        <v>43291.395833333336</v>
      </c>
      <c r="E265" s="16">
        <v>43292.333333333336</v>
      </c>
      <c r="G265" s="16">
        <v>43308.150694444441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130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3985027</v>
      </c>
      <c r="B266" s="10" t="s">
        <v>334</v>
      </c>
      <c r="C266" s="10" t="s">
        <v>17</v>
      </c>
      <c r="D266" s="16">
        <v>43291.395833333336</v>
      </c>
      <c r="E266" s="16">
        <v>43292.333333333336</v>
      </c>
      <c r="G266" s="16">
        <v>43308.150694444441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20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3985027</v>
      </c>
      <c r="B267" s="10" t="s">
        <v>334</v>
      </c>
      <c r="C267" s="10" t="s">
        <v>17</v>
      </c>
      <c r="D267" s="16">
        <v>43291.395833333336</v>
      </c>
      <c r="E267" s="16">
        <v>43292.333333333336</v>
      </c>
      <c r="G267" s="16">
        <v>43308.150694444441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13000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3985027</v>
      </c>
      <c r="B268" s="10" t="s">
        <v>334</v>
      </c>
      <c r="C268" s="10" t="s">
        <v>17</v>
      </c>
      <c r="D268" s="16">
        <v>43291.395833333336</v>
      </c>
      <c r="E268" s="16">
        <v>43292.333333333336</v>
      </c>
      <c r="G268" s="16">
        <v>43308.150694444441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3985027</v>
      </c>
      <c r="B269" s="10" t="s">
        <v>334</v>
      </c>
      <c r="C269" s="10" t="s">
        <v>17</v>
      </c>
      <c r="D269" s="16">
        <v>43291.395833333336</v>
      </c>
      <c r="E269" s="16">
        <v>43292.333333333336</v>
      </c>
      <c r="G269" s="16">
        <v>43308.150694444441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3985027</v>
      </c>
      <c r="B270" s="10" t="s">
        <v>334</v>
      </c>
      <c r="C270" s="10" t="s">
        <v>17</v>
      </c>
      <c r="D270" s="16">
        <v>43291.395833333336</v>
      </c>
      <c r="E270" s="16">
        <v>43292.333333333336</v>
      </c>
      <c r="G270" s="16">
        <v>43308.150694444441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3985027</v>
      </c>
      <c r="B271" s="10" t="s">
        <v>334</v>
      </c>
      <c r="C271" s="10" t="s">
        <v>17</v>
      </c>
      <c r="D271" s="16">
        <v>43291.395833333336</v>
      </c>
      <c r="E271" s="16">
        <v>43292.333333333336</v>
      </c>
      <c r="G271" s="16">
        <v>43308.150694444441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22</v>
      </c>
      <c r="M271" s="10">
        <v>21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3985027</v>
      </c>
      <c r="B272" s="10" t="s">
        <v>334</v>
      </c>
      <c r="C272" s="10" t="s">
        <v>17</v>
      </c>
      <c r="D272" s="16">
        <v>43291.395833333336</v>
      </c>
      <c r="E272" s="16">
        <v>43292.333333333336</v>
      </c>
      <c r="G272" s="16">
        <v>43308.150694444441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190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3985027</v>
      </c>
      <c r="B273" s="10" t="s">
        <v>334</v>
      </c>
      <c r="C273" s="10" t="s">
        <v>17</v>
      </c>
      <c r="D273" s="16">
        <v>43291.395833333336</v>
      </c>
      <c r="E273" s="16">
        <v>43292.333333333336</v>
      </c>
      <c r="G273" s="16">
        <v>43308.150694444441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3985027</v>
      </c>
      <c r="B274" s="10" t="s">
        <v>334</v>
      </c>
      <c r="C274" s="10" t="s">
        <v>17</v>
      </c>
      <c r="D274" s="16">
        <v>43291.395833333336</v>
      </c>
      <c r="E274" s="16">
        <v>43292.333333333336</v>
      </c>
      <c r="G274" s="16">
        <v>43308.150694444441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3985027</v>
      </c>
      <c r="B275" s="10" t="s">
        <v>334</v>
      </c>
      <c r="C275" s="10" t="s">
        <v>17</v>
      </c>
      <c r="D275" s="16">
        <v>43291.395833333336</v>
      </c>
      <c r="E275" s="16">
        <v>43292.333333333336</v>
      </c>
      <c r="G275" s="16">
        <v>43308.150694444441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16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3985027</v>
      </c>
      <c r="B276" s="10" t="s">
        <v>334</v>
      </c>
      <c r="C276" s="10" t="s">
        <v>17</v>
      </c>
      <c r="D276" s="16">
        <v>43291.395833333336</v>
      </c>
      <c r="E276" s="16">
        <v>43292.333333333336</v>
      </c>
      <c r="G276" s="16">
        <v>43308.150694444441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26</v>
      </c>
      <c r="M276" s="10">
        <v>5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3985027</v>
      </c>
      <c r="B277" s="10" t="s">
        <v>334</v>
      </c>
      <c r="C277" s="10" t="s">
        <v>17</v>
      </c>
      <c r="D277" s="16">
        <v>43291.395833333336</v>
      </c>
      <c r="E277" s="16">
        <v>43292.333333333336</v>
      </c>
      <c r="G277" s="16">
        <v>43308.150694444441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3985027</v>
      </c>
      <c r="B278" s="10" t="s">
        <v>334</v>
      </c>
      <c r="C278" s="10" t="s">
        <v>17</v>
      </c>
      <c r="D278" s="16">
        <v>43291.395833333336</v>
      </c>
      <c r="E278" s="16">
        <v>43292.333333333336</v>
      </c>
      <c r="G278" s="16">
        <v>43308.150694444441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3985027</v>
      </c>
      <c r="B279" s="10" t="s">
        <v>334</v>
      </c>
      <c r="C279" s="10" t="s">
        <v>17</v>
      </c>
      <c r="D279" s="16">
        <v>43291.395833333336</v>
      </c>
      <c r="E279" s="16">
        <v>43292.333333333336</v>
      </c>
      <c r="G279" s="16">
        <v>43308.150694444441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64000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3985027</v>
      </c>
      <c r="B280" s="10" t="s">
        <v>334</v>
      </c>
      <c r="C280" s="10" t="s">
        <v>17</v>
      </c>
      <c r="D280" s="16">
        <v>43291.395833333336</v>
      </c>
      <c r="E280" s="16">
        <v>43292.333333333336</v>
      </c>
      <c r="G280" s="16">
        <v>43308.150694444441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3985027</v>
      </c>
      <c r="B281" s="10" t="s">
        <v>334</v>
      </c>
      <c r="C281" s="10" t="s">
        <v>17</v>
      </c>
      <c r="D281" s="16">
        <v>43291.395833333336</v>
      </c>
      <c r="E281" s="16">
        <v>43292.333333333336</v>
      </c>
      <c r="G281" s="16">
        <v>43308.150694444441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3985027</v>
      </c>
      <c r="B282" s="10" t="s">
        <v>334</v>
      </c>
      <c r="C282" s="10" t="s">
        <v>17</v>
      </c>
      <c r="D282" s="16">
        <v>43291.395833333336</v>
      </c>
      <c r="E282" s="16">
        <v>43292.333333333336</v>
      </c>
      <c r="G282" s="16">
        <v>43308.150694444441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3985027</v>
      </c>
      <c r="B283" s="10" t="s">
        <v>334</v>
      </c>
      <c r="C283" s="10" t="s">
        <v>17</v>
      </c>
      <c r="D283" s="16">
        <v>43291.395833333336</v>
      </c>
      <c r="E283" s="16">
        <v>43292.333333333336</v>
      </c>
      <c r="G283" s="16">
        <v>43308.150694444441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3985027</v>
      </c>
      <c r="B284" s="10" t="s">
        <v>334</v>
      </c>
      <c r="C284" s="10" t="s">
        <v>17</v>
      </c>
      <c r="D284" s="16">
        <v>43291.395833333336</v>
      </c>
      <c r="E284" s="16">
        <v>43292.333333333336</v>
      </c>
      <c r="G284" s="16">
        <v>43308.150694444441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3985027</v>
      </c>
      <c r="B285" s="10" t="s">
        <v>334</v>
      </c>
      <c r="C285" s="10" t="s">
        <v>17</v>
      </c>
      <c r="D285" s="16">
        <v>43291.395833333336</v>
      </c>
      <c r="E285" s="16">
        <v>43292.333333333336</v>
      </c>
      <c r="G285" s="16">
        <v>43308.150694444441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3985027</v>
      </c>
      <c r="B286" s="10" t="s">
        <v>334</v>
      </c>
      <c r="C286" s="10" t="s">
        <v>17</v>
      </c>
      <c r="D286" s="16">
        <v>43291.395833333336</v>
      </c>
      <c r="E286" s="16">
        <v>43292.333333333336</v>
      </c>
      <c r="G286" s="16">
        <v>43308.150694444441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1800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3985027</v>
      </c>
      <c r="B287" s="10" t="s">
        <v>334</v>
      </c>
      <c r="C287" s="10" t="s">
        <v>17</v>
      </c>
      <c r="D287" s="16">
        <v>43291.395833333336</v>
      </c>
      <c r="E287" s="16">
        <v>43292.333333333336</v>
      </c>
      <c r="G287" s="16">
        <v>43308.150694444441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3985027</v>
      </c>
      <c r="B288" s="10" t="s">
        <v>334</v>
      </c>
      <c r="C288" s="10" t="s">
        <v>17</v>
      </c>
      <c r="D288" s="16">
        <v>43291.395833333336</v>
      </c>
      <c r="E288" s="16">
        <v>43292.333333333336</v>
      </c>
      <c r="G288" s="16">
        <v>43308.150694444441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3985027</v>
      </c>
      <c r="B289" s="10" t="s">
        <v>334</v>
      </c>
      <c r="C289" s="10" t="s">
        <v>17</v>
      </c>
      <c r="D289" s="16">
        <v>43291.395833333336</v>
      </c>
      <c r="E289" s="16">
        <v>43292.333333333336</v>
      </c>
      <c r="G289" s="16">
        <v>43308.150694444441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3985027</v>
      </c>
      <c r="B290" s="10" t="s">
        <v>334</v>
      </c>
      <c r="C290" s="10" t="s">
        <v>17</v>
      </c>
      <c r="D290" s="16">
        <v>43291.395833333336</v>
      </c>
      <c r="E290" s="16">
        <v>43292.333333333336</v>
      </c>
      <c r="G290" s="16">
        <v>43308.150694444441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40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3985027</v>
      </c>
      <c r="B291" s="10" t="s">
        <v>334</v>
      </c>
      <c r="C291" s="10" t="s">
        <v>17</v>
      </c>
      <c r="D291" s="16">
        <v>43291.395833333336</v>
      </c>
      <c r="E291" s="16">
        <v>43292.333333333336</v>
      </c>
      <c r="G291" s="16">
        <v>43308.150694444441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1200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3985027</v>
      </c>
      <c r="B292" s="10" t="s">
        <v>334</v>
      </c>
      <c r="C292" s="10" t="s">
        <v>17</v>
      </c>
      <c r="D292" s="16">
        <v>43291.395833333336</v>
      </c>
      <c r="E292" s="16">
        <v>43292.333333333336</v>
      </c>
      <c r="G292" s="16">
        <v>43308.150694444441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3985027</v>
      </c>
      <c r="B293" s="10" t="s">
        <v>334</v>
      </c>
      <c r="C293" s="10" t="s">
        <v>17</v>
      </c>
      <c r="D293" s="16">
        <v>43291.395833333336</v>
      </c>
      <c r="E293" s="16">
        <v>43292.333333333336</v>
      </c>
      <c r="G293" s="16">
        <v>43308.150694444441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3985027</v>
      </c>
      <c r="B294" s="10" t="s">
        <v>334</v>
      </c>
      <c r="C294" s="10" t="s">
        <v>17</v>
      </c>
      <c r="D294" s="16">
        <v>43291.395833333336</v>
      </c>
      <c r="E294" s="16">
        <v>43292.333333333336</v>
      </c>
      <c r="G294" s="16">
        <v>43308.150694444441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570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3985027</v>
      </c>
      <c r="B295" s="10" t="s">
        <v>334</v>
      </c>
      <c r="C295" s="10" t="s">
        <v>17</v>
      </c>
      <c r="D295" s="16">
        <v>43291.395833333336</v>
      </c>
      <c r="E295" s="16">
        <v>43292.333333333336</v>
      </c>
      <c r="G295" s="16">
        <v>43308.150694444441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600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3985027</v>
      </c>
      <c r="B296" s="10" t="s">
        <v>334</v>
      </c>
      <c r="C296" s="10" t="s">
        <v>17</v>
      </c>
      <c r="D296" s="16">
        <v>43291.395833333336</v>
      </c>
      <c r="E296" s="16">
        <v>43292.333333333336</v>
      </c>
      <c r="G296" s="16">
        <v>43308.150694444441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130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3985027</v>
      </c>
      <c r="B297" s="10" t="s">
        <v>334</v>
      </c>
      <c r="C297" s="10" t="s">
        <v>17</v>
      </c>
      <c r="D297" s="16">
        <v>43291.395833333336</v>
      </c>
      <c r="E297" s="16">
        <v>43292.333333333336</v>
      </c>
      <c r="G297" s="16">
        <v>43308.150694444441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600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3985027</v>
      </c>
      <c r="B298" s="10" t="s">
        <v>334</v>
      </c>
      <c r="C298" s="10" t="s">
        <v>17</v>
      </c>
      <c r="D298" s="16">
        <v>43291.395833333336</v>
      </c>
      <c r="E298" s="16">
        <v>43292.333333333336</v>
      </c>
      <c r="G298" s="16">
        <v>43308.150694444441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7.5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3985055</v>
      </c>
      <c r="B299" s="10" t="s">
        <v>328</v>
      </c>
      <c r="C299" s="10" t="s">
        <v>224</v>
      </c>
      <c r="D299" s="16">
        <v>43291.387499999997</v>
      </c>
      <c r="E299" s="16">
        <v>43292.333333333336</v>
      </c>
      <c r="G299" s="16">
        <v>43308.166666666664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3985055</v>
      </c>
      <c r="B300" s="10" t="s">
        <v>328</v>
      </c>
      <c r="C300" s="10" t="s">
        <v>224</v>
      </c>
      <c r="D300" s="16">
        <v>43291.387499999997</v>
      </c>
      <c r="E300" s="16">
        <v>43292.333333333336</v>
      </c>
      <c r="G300" s="16">
        <v>43308.166666666664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22</v>
      </c>
      <c r="M300" s="10">
        <v>8.5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3985055</v>
      </c>
      <c r="B301" s="10" t="s">
        <v>328</v>
      </c>
      <c r="C301" s="10" t="s">
        <v>224</v>
      </c>
      <c r="D301" s="16">
        <v>43291.387499999997</v>
      </c>
      <c r="E301" s="16">
        <v>43292.333333333336</v>
      </c>
      <c r="G301" s="16">
        <v>43308.166666666664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3985055</v>
      </c>
      <c r="B302" s="10" t="s">
        <v>328</v>
      </c>
      <c r="C302" s="10" t="s">
        <v>224</v>
      </c>
      <c r="D302" s="16">
        <v>43291.387499999997</v>
      </c>
      <c r="E302" s="16">
        <v>43292.333333333336</v>
      </c>
      <c r="G302" s="16">
        <v>43308.166666666664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3985055</v>
      </c>
      <c r="B303" s="10" t="s">
        <v>328</v>
      </c>
      <c r="C303" s="10" t="s">
        <v>224</v>
      </c>
      <c r="D303" s="16">
        <v>43291.387499999997</v>
      </c>
      <c r="E303" s="16">
        <v>43292.333333333336</v>
      </c>
      <c r="G303" s="16">
        <v>43308.166666666664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3985055</v>
      </c>
      <c r="B304" s="10" t="s">
        <v>328</v>
      </c>
      <c r="C304" s="10" t="s">
        <v>224</v>
      </c>
      <c r="D304" s="16">
        <v>43291.387499999997</v>
      </c>
      <c r="E304" s="16">
        <v>43292.333333333336</v>
      </c>
      <c r="G304" s="16">
        <v>43308.166666666664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3985055</v>
      </c>
      <c r="B305" s="10" t="s">
        <v>328</v>
      </c>
      <c r="C305" s="10" t="s">
        <v>224</v>
      </c>
      <c r="D305" s="16">
        <v>43291.387499999997</v>
      </c>
      <c r="E305" s="16">
        <v>43292.333333333336</v>
      </c>
      <c r="G305" s="16">
        <v>43308.166666666664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3985055</v>
      </c>
      <c r="B306" s="10" t="s">
        <v>328</v>
      </c>
      <c r="C306" s="10" t="s">
        <v>224</v>
      </c>
      <c r="D306" s="16">
        <v>43291.387499999997</v>
      </c>
      <c r="E306" s="16">
        <v>43292.333333333336</v>
      </c>
      <c r="G306" s="16">
        <v>43308.166666666664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3985055</v>
      </c>
      <c r="B307" s="10" t="s">
        <v>328</v>
      </c>
      <c r="C307" s="10" t="s">
        <v>224</v>
      </c>
      <c r="D307" s="16">
        <v>43291.387499999997</v>
      </c>
      <c r="E307" s="16">
        <v>43292.333333333336</v>
      </c>
      <c r="G307" s="16">
        <v>43308.166666666664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3985055</v>
      </c>
      <c r="B308" s="10" t="s">
        <v>328</v>
      </c>
      <c r="C308" s="10" t="s">
        <v>224</v>
      </c>
      <c r="D308" s="16">
        <v>43291.387499999997</v>
      </c>
      <c r="E308" s="16">
        <v>43292.333333333336</v>
      </c>
      <c r="G308" s="16">
        <v>43308.166666666664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3985055</v>
      </c>
      <c r="B309" s="10" t="s">
        <v>328</v>
      </c>
      <c r="C309" s="10" t="s">
        <v>224</v>
      </c>
      <c r="D309" s="16">
        <v>43291.387499999997</v>
      </c>
      <c r="E309" s="16">
        <v>43292.333333333336</v>
      </c>
      <c r="G309" s="16">
        <v>43308.166666666664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3985055</v>
      </c>
      <c r="B310" s="10" t="s">
        <v>328</v>
      </c>
      <c r="C310" s="10" t="s">
        <v>224</v>
      </c>
      <c r="D310" s="16">
        <v>43291.387499999997</v>
      </c>
      <c r="E310" s="16">
        <v>43292.333333333336</v>
      </c>
      <c r="G310" s="16">
        <v>43308.166666666664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3985055</v>
      </c>
      <c r="B311" s="10" t="s">
        <v>328</v>
      </c>
      <c r="C311" s="10" t="s">
        <v>224</v>
      </c>
      <c r="D311" s="16">
        <v>43291.387499999997</v>
      </c>
      <c r="E311" s="16">
        <v>43292.333333333336</v>
      </c>
      <c r="G311" s="16">
        <v>43308.166666666664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3985055</v>
      </c>
      <c r="B312" s="10" t="s">
        <v>328</v>
      </c>
      <c r="C312" s="10" t="s">
        <v>224</v>
      </c>
      <c r="D312" s="16">
        <v>43291.387499999997</v>
      </c>
      <c r="E312" s="16">
        <v>43292.333333333336</v>
      </c>
      <c r="G312" s="16">
        <v>43308.166666666664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3985055</v>
      </c>
      <c r="B313" s="10" t="s">
        <v>328</v>
      </c>
      <c r="C313" s="10" t="s">
        <v>224</v>
      </c>
      <c r="D313" s="16">
        <v>43291.387499999997</v>
      </c>
      <c r="E313" s="16">
        <v>43292.333333333336</v>
      </c>
      <c r="G313" s="16">
        <v>43308.166666666664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3985055</v>
      </c>
      <c r="B314" s="10" t="s">
        <v>328</v>
      </c>
      <c r="C314" s="10" t="s">
        <v>224</v>
      </c>
      <c r="D314" s="16">
        <v>43291.387499999997</v>
      </c>
      <c r="E314" s="16">
        <v>43292.333333333336</v>
      </c>
      <c r="G314" s="16">
        <v>43308.166666666664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3985055</v>
      </c>
      <c r="B315" s="10" t="s">
        <v>328</v>
      </c>
      <c r="C315" s="10" t="s">
        <v>224</v>
      </c>
      <c r="D315" s="16">
        <v>43291.387499999997</v>
      </c>
      <c r="E315" s="16">
        <v>43292.333333333336</v>
      </c>
      <c r="G315" s="16">
        <v>43308.166666666664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3985055</v>
      </c>
      <c r="B316" s="10" t="s">
        <v>328</v>
      </c>
      <c r="C316" s="10" t="s">
        <v>224</v>
      </c>
      <c r="D316" s="16">
        <v>43291.387499999997</v>
      </c>
      <c r="E316" s="16">
        <v>43292.333333333336</v>
      </c>
      <c r="G316" s="16">
        <v>43308.166666666664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3985055</v>
      </c>
      <c r="B317" s="10" t="s">
        <v>328</v>
      </c>
      <c r="C317" s="10" t="s">
        <v>224</v>
      </c>
      <c r="D317" s="16">
        <v>43291.387499999997</v>
      </c>
      <c r="E317" s="16">
        <v>43292.333333333336</v>
      </c>
      <c r="G317" s="16">
        <v>43308.166666666664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3985055</v>
      </c>
      <c r="B318" s="10" t="s">
        <v>328</v>
      </c>
      <c r="C318" s="10" t="s">
        <v>224</v>
      </c>
      <c r="D318" s="16">
        <v>43291.387499999997</v>
      </c>
      <c r="E318" s="16">
        <v>43292.333333333336</v>
      </c>
      <c r="G318" s="16">
        <v>43308.166666666664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3985055</v>
      </c>
      <c r="B319" s="10" t="s">
        <v>328</v>
      </c>
      <c r="C319" s="10" t="s">
        <v>224</v>
      </c>
      <c r="D319" s="16">
        <v>43291.387499999997</v>
      </c>
      <c r="E319" s="16">
        <v>43292.333333333336</v>
      </c>
      <c r="G319" s="16">
        <v>43308.166666666664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3985055</v>
      </c>
      <c r="B320" s="10" t="s">
        <v>328</v>
      </c>
      <c r="C320" s="10" t="s">
        <v>224</v>
      </c>
      <c r="D320" s="16">
        <v>43291.387499999997</v>
      </c>
      <c r="E320" s="16">
        <v>43292.333333333336</v>
      </c>
      <c r="G320" s="16">
        <v>43308.166666666664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3985055</v>
      </c>
      <c r="B321" s="10" t="s">
        <v>328</v>
      </c>
      <c r="C321" s="10" t="s">
        <v>224</v>
      </c>
      <c r="D321" s="16">
        <v>43291.387499999997</v>
      </c>
      <c r="E321" s="16">
        <v>43292.333333333336</v>
      </c>
      <c r="G321" s="16">
        <v>43308.166666666664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3985055</v>
      </c>
      <c r="B322" s="10" t="s">
        <v>328</v>
      </c>
      <c r="C322" s="10" t="s">
        <v>224</v>
      </c>
      <c r="D322" s="16">
        <v>43291.387499999997</v>
      </c>
      <c r="E322" s="16">
        <v>43292.333333333336</v>
      </c>
      <c r="G322" s="16">
        <v>43308.166666666664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3985055</v>
      </c>
      <c r="B323" s="10" t="s">
        <v>328</v>
      </c>
      <c r="C323" s="10" t="s">
        <v>224</v>
      </c>
      <c r="D323" s="16">
        <v>43291.387499999997</v>
      </c>
      <c r="E323" s="16">
        <v>43292.333333333336</v>
      </c>
      <c r="G323" s="16">
        <v>43308.166666666664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3985055</v>
      </c>
      <c r="B324" s="10" t="s">
        <v>328</v>
      </c>
      <c r="C324" s="10" t="s">
        <v>224</v>
      </c>
      <c r="D324" s="16">
        <v>43291.387499999997</v>
      </c>
      <c r="E324" s="16">
        <v>43292.333333333336</v>
      </c>
      <c r="G324" s="16">
        <v>43308.166666666664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3985055</v>
      </c>
      <c r="B325" s="10" t="s">
        <v>328</v>
      </c>
      <c r="C325" s="10" t="s">
        <v>224</v>
      </c>
      <c r="D325" s="16">
        <v>43291.387499999997</v>
      </c>
      <c r="E325" s="16">
        <v>43292.333333333336</v>
      </c>
      <c r="G325" s="16">
        <v>43308.166666666664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3985055</v>
      </c>
      <c r="B326" s="10" t="s">
        <v>328</v>
      </c>
      <c r="C326" s="10" t="s">
        <v>224</v>
      </c>
      <c r="D326" s="16">
        <v>43291.387499999997</v>
      </c>
      <c r="E326" s="16">
        <v>43292.333333333336</v>
      </c>
      <c r="G326" s="16">
        <v>43308.166666666664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3985055</v>
      </c>
      <c r="B327" s="10" t="s">
        <v>328</v>
      </c>
      <c r="C327" s="10" t="s">
        <v>224</v>
      </c>
      <c r="D327" s="16">
        <v>43291.387499999997</v>
      </c>
      <c r="E327" s="16">
        <v>43292.333333333336</v>
      </c>
      <c r="G327" s="16">
        <v>43308.166666666664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3985055</v>
      </c>
      <c r="B328" s="10" t="s">
        <v>328</v>
      </c>
      <c r="C328" s="10" t="s">
        <v>224</v>
      </c>
      <c r="D328" s="16">
        <v>43291.387499999997</v>
      </c>
      <c r="E328" s="16">
        <v>43292.333333333336</v>
      </c>
      <c r="G328" s="16">
        <v>43308.166666666664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3985055</v>
      </c>
      <c r="B329" s="10" t="s">
        <v>328</v>
      </c>
      <c r="C329" s="10" t="s">
        <v>224</v>
      </c>
      <c r="D329" s="16">
        <v>43291.387499999997</v>
      </c>
      <c r="E329" s="16">
        <v>43292.333333333336</v>
      </c>
      <c r="G329" s="16">
        <v>43308.166666666664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3985055</v>
      </c>
      <c r="B330" s="10" t="s">
        <v>328</v>
      </c>
      <c r="C330" s="10" t="s">
        <v>224</v>
      </c>
      <c r="D330" s="16">
        <v>43291.387499999997</v>
      </c>
      <c r="E330" s="16">
        <v>43292.333333333336</v>
      </c>
      <c r="G330" s="16">
        <v>43308.166666666664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3985055</v>
      </c>
      <c r="B331" s="10" t="s">
        <v>328</v>
      </c>
      <c r="C331" s="10" t="s">
        <v>224</v>
      </c>
      <c r="D331" s="16">
        <v>43291.387499999997</v>
      </c>
      <c r="E331" s="16">
        <v>43292.333333333336</v>
      </c>
      <c r="G331" s="16">
        <v>43308.166666666664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3985055</v>
      </c>
      <c r="B332" s="10" t="s">
        <v>328</v>
      </c>
      <c r="C332" s="10" t="s">
        <v>224</v>
      </c>
      <c r="D332" s="16">
        <v>43291.387499999997</v>
      </c>
      <c r="E332" s="16">
        <v>43292.333333333336</v>
      </c>
      <c r="G332" s="16">
        <v>43308.166666666664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3985055</v>
      </c>
      <c r="B333" s="10" t="s">
        <v>328</v>
      </c>
      <c r="C333" s="10" t="s">
        <v>224</v>
      </c>
      <c r="D333" s="16">
        <v>43291.387499999997</v>
      </c>
      <c r="E333" s="16">
        <v>43292.333333333336</v>
      </c>
      <c r="G333" s="16">
        <v>43308.166666666664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3985055</v>
      </c>
      <c r="B334" s="10" t="s">
        <v>328</v>
      </c>
      <c r="C334" s="10" t="s">
        <v>224</v>
      </c>
      <c r="D334" s="16">
        <v>43291.387499999997</v>
      </c>
      <c r="E334" s="16">
        <v>43292.333333333336</v>
      </c>
      <c r="G334" s="16">
        <v>43308.166666666664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3985055</v>
      </c>
      <c r="B335" s="10" t="s">
        <v>328</v>
      </c>
      <c r="C335" s="10" t="s">
        <v>224</v>
      </c>
      <c r="D335" s="16">
        <v>43291.387499999997</v>
      </c>
      <c r="E335" s="16">
        <v>43292.333333333336</v>
      </c>
      <c r="G335" s="16">
        <v>43308.166666666664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3985055</v>
      </c>
      <c r="B336" s="10" t="s">
        <v>328</v>
      </c>
      <c r="C336" s="10" t="s">
        <v>224</v>
      </c>
      <c r="D336" s="16">
        <v>43291.387499999997</v>
      </c>
      <c r="E336" s="16">
        <v>43292.333333333336</v>
      </c>
      <c r="G336" s="16">
        <v>43308.166666666664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3985055</v>
      </c>
      <c r="B337" s="10" t="s">
        <v>328</v>
      </c>
      <c r="C337" s="10" t="s">
        <v>224</v>
      </c>
      <c r="D337" s="16">
        <v>43291.387499999997</v>
      </c>
      <c r="E337" s="16">
        <v>43292.333333333336</v>
      </c>
      <c r="G337" s="16">
        <v>43308.166666666664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3985055</v>
      </c>
      <c r="B338" s="10" t="s">
        <v>328</v>
      </c>
      <c r="C338" s="10" t="s">
        <v>224</v>
      </c>
      <c r="D338" s="16">
        <v>43291.387499999997</v>
      </c>
      <c r="E338" s="16">
        <v>43292.333333333336</v>
      </c>
      <c r="G338" s="16">
        <v>43308.166666666664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3985055</v>
      </c>
      <c r="B339" s="10" t="s">
        <v>328</v>
      </c>
      <c r="C339" s="10" t="s">
        <v>224</v>
      </c>
      <c r="D339" s="16">
        <v>43291.387499999997</v>
      </c>
      <c r="E339" s="16">
        <v>43292.333333333336</v>
      </c>
      <c r="G339" s="16">
        <v>43308.166666666664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3985055</v>
      </c>
      <c r="B340" s="10" t="s">
        <v>328</v>
      </c>
      <c r="C340" s="10" t="s">
        <v>224</v>
      </c>
      <c r="D340" s="16">
        <v>43291.387499999997</v>
      </c>
      <c r="E340" s="16">
        <v>43292.333333333336</v>
      </c>
      <c r="G340" s="16">
        <v>43308.166666666664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3985055</v>
      </c>
      <c r="B341" s="10" t="s">
        <v>328</v>
      </c>
      <c r="C341" s="10" t="s">
        <v>224</v>
      </c>
      <c r="D341" s="16">
        <v>43291.387499999997</v>
      </c>
      <c r="E341" s="16">
        <v>43292.333333333336</v>
      </c>
      <c r="G341" s="16">
        <v>43308.166666666664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3985055</v>
      </c>
      <c r="B342" s="10" t="s">
        <v>328</v>
      </c>
      <c r="C342" s="10" t="s">
        <v>224</v>
      </c>
      <c r="D342" s="16">
        <v>43291.387499999997</v>
      </c>
      <c r="E342" s="16">
        <v>43292.333333333336</v>
      </c>
      <c r="G342" s="16">
        <v>43308.166666666664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3985055</v>
      </c>
      <c r="B343" s="10" t="s">
        <v>328</v>
      </c>
      <c r="C343" s="10" t="s">
        <v>224</v>
      </c>
      <c r="D343" s="16">
        <v>43291.387499999997</v>
      </c>
      <c r="E343" s="16">
        <v>43292.333333333336</v>
      </c>
      <c r="G343" s="16">
        <v>43308.166666666664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3985055</v>
      </c>
      <c r="B344" s="10" t="s">
        <v>328</v>
      </c>
      <c r="C344" s="10" t="s">
        <v>224</v>
      </c>
      <c r="D344" s="16">
        <v>43291.387499999997</v>
      </c>
      <c r="E344" s="16">
        <v>43292.333333333336</v>
      </c>
      <c r="G344" s="16">
        <v>43308.166666666664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3985055</v>
      </c>
      <c r="B345" s="10" t="s">
        <v>328</v>
      </c>
      <c r="C345" s="10" t="s">
        <v>224</v>
      </c>
      <c r="D345" s="16">
        <v>43291.387499999997</v>
      </c>
      <c r="E345" s="16">
        <v>43292.333333333336</v>
      </c>
      <c r="G345" s="16">
        <v>43308.166666666664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13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3985055</v>
      </c>
      <c r="B346" s="10" t="s">
        <v>328</v>
      </c>
      <c r="C346" s="10" t="s">
        <v>224</v>
      </c>
      <c r="D346" s="16">
        <v>43291.387499999997</v>
      </c>
      <c r="E346" s="16">
        <v>43292.333333333336</v>
      </c>
      <c r="G346" s="16">
        <v>43308.166666666664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3985055</v>
      </c>
      <c r="B347" s="10" t="s">
        <v>328</v>
      </c>
      <c r="C347" s="10" t="s">
        <v>224</v>
      </c>
      <c r="D347" s="16">
        <v>43291.387499999997</v>
      </c>
      <c r="E347" s="16">
        <v>43292.333333333336</v>
      </c>
      <c r="G347" s="16">
        <v>43308.166666666664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3985055</v>
      </c>
      <c r="B348" s="10" t="s">
        <v>328</v>
      </c>
      <c r="C348" s="10" t="s">
        <v>224</v>
      </c>
      <c r="D348" s="16">
        <v>43291.387499999997</v>
      </c>
      <c r="E348" s="16">
        <v>43292.333333333336</v>
      </c>
      <c r="G348" s="16">
        <v>43308.166666666664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3985055</v>
      </c>
      <c r="B349" s="10" t="s">
        <v>328</v>
      </c>
      <c r="C349" s="10" t="s">
        <v>224</v>
      </c>
      <c r="D349" s="16">
        <v>43291.387499999997</v>
      </c>
      <c r="E349" s="16">
        <v>43292.333333333336</v>
      </c>
      <c r="G349" s="16">
        <v>43308.166666666664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3985055</v>
      </c>
      <c r="B350" s="10" t="s">
        <v>328</v>
      </c>
      <c r="C350" s="10" t="s">
        <v>224</v>
      </c>
      <c r="D350" s="16">
        <v>43291.387499999997</v>
      </c>
      <c r="E350" s="16">
        <v>43292.333333333336</v>
      </c>
      <c r="G350" s="16">
        <v>43308.166666666664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3985055</v>
      </c>
      <c r="B351" s="10" t="s">
        <v>328</v>
      </c>
      <c r="C351" s="10" t="s">
        <v>224</v>
      </c>
      <c r="D351" s="16">
        <v>43291.387499999997</v>
      </c>
      <c r="E351" s="16">
        <v>43292.333333333336</v>
      </c>
      <c r="G351" s="16">
        <v>43308.166666666664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3985055</v>
      </c>
      <c r="B352" s="10" t="s">
        <v>328</v>
      </c>
      <c r="C352" s="10" t="s">
        <v>224</v>
      </c>
      <c r="D352" s="16">
        <v>43291.387499999997</v>
      </c>
      <c r="E352" s="16">
        <v>43292.333333333336</v>
      </c>
      <c r="G352" s="16">
        <v>43308.166666666664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3985055</v>
      </c>
      <c r="B353" s="10" t="s">
        <v>328</v>
      </c>
      <c r="C353" s="10" t="s">
        <v>224</v>
      </c>
      <c r="D353" s="16">
        <v>43291.387499999997</v>
      </c>
      <c r="E353" s="16">
        <v>43292.333333333336</v>
      </c>
      <c r="G353" s="16">
        <v>43308.166666666664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3985055</v>
      </c>
      <c r="B354" s="10" t="s">
        <v>328</v>
      </c>
      <c r="C354" s="10" t="s">
        <v>224</v>
      </c>
      <c r="D354" s="16">
        <v>43291.387499999997</v>
      </c>
      <c r="E354" s="16">
        <v>43292.333333333336</v>
      </c>
      <c r="G354" s="16">
        <v>43308.166666666664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3985055</v>
      </c>
      <c r="B355" s="10" t="s">
        <v>328</v>
      </c>
      <c r="C355" s="10" t="s">
        <v>224</v>
      </c>
      <c r="D355" s="16">
        <v>43291.387499999997</v>
      </c>
      <c r="E355" s="16">
        <v>43292.333333333336</v>
      </c>
      <c r="G355" s="16">
        <v>43308.166666666664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3985055</v>
      </c>
      <c r="B356" s="10" t="s">
        <v>328</v>
      </c>
      <c r="C356" s="10" t="s">
        <v>224</v>
      </c>
      <c r="D356" s="16">
        <v>43291.387499999997</v>
      </c>
      <c r="E356" s="16">
        <v>43292.333333333336</v>
      </c>
      <c r="G356" s="16">
        <v>43308.166666666664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3985055</v>
      </c>
      <c r="B357" s="10" t="s">
        <v>328</v>
      </c>
      <c r="C357" s="10" t="s">
        <v>224</v>
      </c>
      <c r="D357" s="16">
        <v>43291.387499999997</v>
      </c>
      <c r="E357" s="16">
        <v>43292.333333333336</v>
      </c>
      <c r="G357" s="16">
        <v>43308.166666666664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3985055</v>
      </c>
      <c r="B358" s="10" t="s">
        <v>328</v>
      </c>
      <c r="C358" s="10" t="s">
        <v>224</v>
      </c>
      <c r="D358" s="16">
        <v>43291.387499999997</v>
      </c>
      <c r="E358" s="16">
        <v>43292.333333333336</v>
      </c>
      <c r="G358" s="16">
        <v>43308.166666666664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3985055</v>
      </c>
      <c r="B359" s="10" t="s">
        <v>328</v>
      </c>
      <c r="C359" s="10" t="s">
        <v>224</v>
      </c>
      <c r="D359" s="16">
        <v>43291.387499999997</v>
      </c>
      <c r="E359" s="16">
        <v>43292.333333333336</v>
      </c>
      <c r="G359" s="16">
        <v>43308.166666666664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3985055</v>
      </c>
      <c r="B360" s="10" t="s">
        <v>328</v>
      </c>
      <c r="C360" s="10" t="s">
        <v>224</v>
      </c>
      <c r="D360" s="16">
        <v>43291.387499999997</v>
      </c>
      <c r="E360" s="16">
        <v>43292.333333333336</v>
      </c>
      <c r="G360" s="16">
        <v>43308.166666666664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3985055</v>
      </c>
      <c r="B361" s="10" t="s">
        <v>328</v>
      </c>
      <c r="C361" s="10" t="s">
        <v>224</v>
      </c>
      <c r="D361" s="16">
        <v>43291.387499999997</v>
      </c>
      <c r="E361" s="16">
        <v>43292.333333333336</v>
      </c>
      <c r="G361" s="16">
        <v>43308.166666666664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3985055</v>
      </c>
      <c r="B362" s="10" t="s">
        <v>328</v>
      </c>
      <c r="C362" s="10" t="s">
        <v>224</v>
      </c>
      <c r="D362" s="16">
        <v>43291.387499999997</v>
      </c>
      <c r="E362" s="16">
        <v>43292.333333333336</v>
      </c>
      <c r="G362" s="16">
        <v>43308.166666666664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3985055</v>
      </c>
      <c r="B363" s="10" t="s">
        <v>328</v>
      </c>
      <c r="C363" s="10" t="s">
        <v>224</v>
      </c>
      <c r="D363" s="16">
        <v>43291.387499999997</v>
      </c>
      <c r="E363" s="16">
        <v>43292.333333333336</v>
      </c>
      <c r="G363" s="16">
        <v>43308.166666666664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3985055</v>
      </c>
      <c r="B364" s="10" t="s">
        <v>328</v>
      </c>
      <c r="C364" s="10" t="s">
        <v>224</v>
      </c>
      <c r="D364" s="16">
        <v>43291.387499999997</v>
      </c>
      <c r="E364" s="16">
        <v>43292.333333333336</v>
      </c>
      <c r="G364" s="16">
        <v>43308.166666666664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22</v>
      </c>
      <c r="M364" s="10">
        <v>480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3985055</v>
      </c>
      <c r="B365" s="10" t="s">
        <v>328</v>
      </c>
      <c r="C365" s="10" t="s">
        <v>224</v>
      </c>
      <c r="D365" s="16">
        <v>43291.387499999997</v>
      </c>
      <c r="E365" s="16">
        <v>43292.333333333336</v>
      </c>
      <c r="G365" s="16">
        <v>43308.166666666664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3985055</v>
      </c>
      <c r="B366" s="10" t="s">
        <v>328</v>
      </c>
      <c r="C366" s="10" t="s">
        <v>224</v>
      </c>
      <c r="D366" s="16">
        <v>43291.387499999997</v>
      </c>
      <c r="E366" s="16">
        <v>43292.333333333336</v>
      </c>
      <c r="G366" s="16">
        <v>43308.166666666664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3985055</v>
      </c>
      <c r="B367" s="10" t="s">
        <v>328</v>
      </c>
      <c r="C367" s="10" t="s">
        <v>224</v>
      </c>
      <c r="D367" s="16">
        <v>43291.387499999997</v>
      </c>
      <c r="E367" s="16">
        <v>43292.333333333336</v>
      </c>
      <c r="G367" s="16">
        <v>43308.166666666664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3985055</v>
      </c>
      <c r="B368" s="10" t="s">
        <v>328</v>
      </c>
      <c r="C368" s="10" t="s">
        <v>224</v>
      </c>
      <c r="D368" s="16">
        <v>43291.387499999997</v>
      </c>
      <c r="E368" s="16">
        <v>43292.333333333336</v>
      </c>
      <c r="G368" s="16">
        <v>43308.166666666664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3985055</v>
      </c>
      <c r="B369" s="10" t="s">
        <v>328</v>
      </c>
      <c r="C369" s="10" t="s">
        <v>224</v>
      </c>
      <c r="D369" s="16">
        <v>43291.387499999997</v>
      </c>
      <c r="E369" s="16">
        <v>43292.333333333336</v>
      </c>
      <c r="G369" s="16">
        <v>43308.166666666664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3985055</v>
      </c>
      <c r="B370" s="10" t="s">
        <v>328</v>
      </c>
      <c r="C370" s="10" t="s">
        <v>224</v>
      </c>
      <c r="D370" s="16">
        <v>43291.387499999997</v>
      </c>
      <c r="E370" s="16">
        <v>43292.333333333336</v>
      </c>
      <c r="G370" s="16">
        <v>43308.166666666664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3985055</v>
      </c>
      <c r="B371" s="10" t="s">
        <v>328</v>
      </c>
      <c r="C371" s="10" t="s">
        <v>224</v>
      </c>
      <c r="D371" s="16">
        <v>43291.387499999997</v>
      </c>
      <c r="E371" s="16">
        <v>43292.333333333336</v>
      </c>
      <c r="G371" s="16">
        <v>43308.166666666664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3985055</v>
      </c>
      <c r="B372" s="10" t="s">
        <v>328</v>
      </c>
      <c r="C372" s="10" t="s">
        <v>224</v>
      </c>
      <c r="D372" s="16">
        <v>43291.387499999997</v>
      </c>
      <c r="E372" s="16">
        <v>43292.333333333336</v>
      </c>
      <c r="G372" s="16">
        <v>43308.166666666664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3985055</v>
      </c>
      <c r="B373" s="10" t="s">
        <v>328</v>
      </c>
      <c r="C373" s="10" t="s">
        <v>224</v>
      </c>
      <c r="D373" s="16">
        <v>43291.387499999997</v>
      </c>
      <c r="E373" s="16">
        <v>43292.333333333336</v>
      </c>
      <c r="G373" s="16">
        <v>43308.166666666664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3985055</v>
      </c>
      <c r="B374" s="10" t="s">
        <v>328</v>
      </c>
      <c r="C374" s="10" t="s">
        <v>224</v>
      </c>
      <c r="D374" s="16">
        <v>43291.387499999997</v>
      </c>
      <c r="E374" s="16">
        <v>43292.333333333336</v>
      </c>
      <c r="G374" s="16">
        <v>43308.166666666664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22</v>
      </c>
      <c r="M374" s="10">
        <v>3800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3985055</v>
      </c>
      <c r="B375" s="10" t="s">
        <v>328</v>
      </c>
      <c r="C375" s="10" t="s">
        <v>224</v>
      </c>
      <c r="D375" s="16">
        <v>43291.387499999997</v>
      </c>
      <c r="E375" s="16">
        <v>43292.333333333336</v>
      </c>
      <c r="G375" s="16">
        <v>43308.166666666664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3985055</v>
      </c>
      <c r="B376" s="10" t="s">
        <v>328</v>
      </c>
      <c r="C376" s="10" t="s">
        <v>224</v>
      </c>
      <c r="D376" s="16">
        <v>43291.387499999997</v>
      </c>
      <c r="E376" s="16">
        <v>43292.333333333336</v>
      </c>
      <c r="G376" s="16">
        <v>43308.166666666664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3985055</v>
      </c>
      <c r="B377" s="10" t="s">
        <v>328</v>
      </c>
      <c r="C377" s="10" t="s">
        <v>224</v>
      </c>
      <c r="D377" s="16">
        <v>43291.387499999997</v>
      </c>
      <c r="E377" s="16">
        <v>43292.333333333336</v>
      </c>
      <c r="G377" s="16">
        <v>43308.166666666664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3985055</v>
      </c>
      <c r="B378" s="10" t="s">
        <v>328</v>
      </c>
      <c r="C378" s="10" t="s">
        <v>224</v>
      </c>
      <c r="D378" s="16">
        <v>43291.387499999997</v>
      </c>
      <c r="E378" s="16">
        <v>43292.333333333336</v>
      </c>
      <c r="G378" s="16">
        <v>43308.166666666664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3985055</v>
      </c>
      <c r="B379" s="10" t="s">
        <v>328</v>
      </c>
      <c r="C379" s="10" t="s">
        <v>224</v>
      </c>
      <c r="D379" s="16">
        <v>43291.387499999997</v>
      </c>
      <c r="E379" s="16">
        <v>43292.333333333336</v>
      </c>
      <c r="G379" s="16">
        <v>43308.166666666664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3985055</v>
      </c>
      <c r="B380" s="10" t="s">
        <v>328</v>
      </c>
      <c r="C380" s="10" t="s">
        <v>224</v>
      </c>
      <c r="D380" s="16">
        <v>43291.387499999997</v>
      </c>
      <c r="E380" s="16">
        <v>43292.333333333336</v>
      </c>
      <c r="G380" s="16">
        <v>43308.166666666664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3985055</v>
      </c>
      <c r="B381" s="10" t="s">
        <v>328</v>
      </c>
      <c r="C381" s="10" t="s">
        <v>224</v>
      </c>
      <c r="D381" s="16">
        <v>43291.387499999997</v>
      </c>
      <c r="E381" s="16">
        <v>43292.333333333336</v>
      </c>
      <c r="G381" s="16">
        <v>43308.166666666664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3985055</v>
      </c>
      <c r="B382" s="10" t="s">
        <v>328</v>
      </c>
      <c r="C382" s="10" t="s">
        <v>224</v>
      </c>
      <c r="D382" s="16">
        <v>43291.387499999997</v>
      </c>
      <c r="E382" s="16">
        <v>43292.333333333336</v>
      </c>
      <c r="G382" s="16">
        <v>43308.166666666664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3985055</v>
      </c>
      <c r="B383" s="10" t="s">
        <v>328</v>
      </c>
      <c r="C383" s="10" t="s">
        <v>224</v>
      </c>
      <c r="D383" s="16">
        <v>43291.387499999997</v>
      </c>
      <c r="E383" s="16">
        <v>43292.333333333336</v>
      </c>
      <c r="G383" s="16">
        <v>43308.166666666664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3985055</v>
      </c>
      <c r="B384" s="10" t="s">
        <v>328</v>
      </c>
      <c r="C384" s="10" t="s">
        <v>224</v>
      </c>
      <c r="D384" s="16">
        <v>43291.387499999997</v>
      </c>
      <c r="E384" s="16">
        <v>43292.333333333336</v>
      </c>
      <c r="G384" s="16">
        <v>43308.166666666664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3985055</v>
      </c>
      <c r="B385" s="10" t="s">
        <v>328</v>
      </c>
      <c r="C385" s="10" t="s">
        <v>224</v>
      </c>
      <c r="D385" s="16">
        <v>43291.387499999997</v>
      </c>
      <c r="E385" s="16">
        <v>43292.333333333336</v>
      </c>
      <c r="G385" s="16">
        <v>43308.166666666664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3985055</v>
      </c>
      <c r="B386" s="10" t="s">
        <v>328</v>
      </c>
      <c r="C386" s="10" t="s">
        <v>224</v>
      </c>
      <c r="D386" s="16">
        <v>43291.387499999997</v>
      </c>
      <c r="E386" s="16">
        <v>43292.333333333336</v>
      </c>
      <c r="G386" s="16">
        <v>43308.166666666664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3985055</v>
      </c>
      <c r="B387" s="10" t="s">
        <v>328</v>
      </c>
      <c r="C387" s="10" t="s">
        <v>224</v>
      </c>
      <c r="D387" s="16">
        <v>43291.387499999997</v>
      </c>
      <c r="E387" s="16">
        <v>43292.333333333336</v>
      </c>
      <c r="G387" s="16">
        <v>43308.166666666664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3985055</v>
      </c>
      <c r="B388" s="10" t="s">
        <v>328</v>
      </c>
      <c r="C388" s="10" t="s">
        <v>224</v>
      </c>
      <c r="D388" s="16">
        <v>43291.387499999997</v>
      </c>
      <c r="E388" s="16">
        <v>43292.333333333336</v>
      </c>
      <c r="G388" s="16">
        <v>43308.166666666664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22</v>
      </c>
      <c r="M388" s="10">
        <v>120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3985055</v>
      </c>
      <c r="B389" s="10" t="s">
        <v>328</v>
      </c>
      <c r="C389" s="10" t="s">
        <v>224</v>
      </c>
      <c r="D389" s="16">
        <v>43291.387499999997</v>
      </c>
      <c r="E389" s="16">
        <v>43292.333333333336</v>
      </c>
      <c r="G389" s="16">
        <v>43308.166666666664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3985055</v>
      </c>
      <c r="B390" s="10" t="s">
        <v>328</v>
      </c>
      <c r="C390" s="10" t="s">
        <v>224</v>
      </c>
      <c r="D390" s="16">
        <v>43291.387499999997</v>
      </c>
      <c r="E390" s="16">
        <v>43292.333333333336</v>
      </c>
      <c r="G390" s="16">
        <v>43308.166666666664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3985055</v>
      </c>
      <c r="B391" s="10" t="s">
        <v>328</v>
      </c>
      <c r="C391" s="10" t="s">
        <v>224</v>
      </c>
      <c r="D391" s="16">
        <v>43291.387499999997</v>
      </c>
      <c r="E391" s="16">
        <v>43292.333333333336</v>
      </c>
      <c r="G391" s="16">
        <v>43308.166666666664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3985055</v>
      </c>
      <c r="B392" s="10" t="s">
        <v>328</v>
      </c>
      <c r="C392" s="10" t="s">
        <v>224</v>
      </c>
      <c r="D392" s="16">
        <v>43291.387499999997</v>
      </c>
      <c r="E392" s="16">
        <v>43292.333333333336</v>
      </c>
      <c r="G392" s="16">
        <v>43308.166666666664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3985055</v>
      </c>
      <c r="B393" s="10" t="s">
        <v>328</v>
      </c>
      <c r="C393" s="10" t="s">
        <v>224</v>
      </c>
      <c r="D393" s="16">
        <v>43291.387499999997</v>
      </c>
      <c r="E393" s="16">
        <v>43292.333333333336</v>
      </c>
      <c r="G393" s="16">
        <v>43308.166666666664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3985055</v>
      </c>
      <c r="B394" s="10" t="s">
        <v>328</v>
      </c>
      <c r="C394" s="10" t="s">
        <v>224</v>
      </c>
      <c r="D394" s="16">
        <v>43291.387499999997</v>
      </c>
      <c r="E394" s="16">
        <v>43292.333333333336</v>
      </c>
      <c r="G394" s="16">
        <v>43308.166666666664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3985055</v>
      </c>
      <c r="B395" s="10" t="s">
        <v>328</v>
      </c>
      <c r="C395" s="10" t="s">
        <v>224</v>
      </c>
      <c r="D395" s="16">
        <v>43291.387499999997</v>
      </c>
      <c r="E395" s="16">
        <v>43292.333333333336</v>
      </c>
      <c r="G395" s="16">
        <v>43308.166666666664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D8AAE-5BE2-407F-A3C3-69EBBE8A0133}">
  <dimension ref="A1:AV395"/>
  <sheetViews>
    <sheetView zoomScale="40" zoomScaleNormal="40" workbookViewId="0">
      <pane ySplit="1" topLeftCell="A331" activePane="bottomLeft" state="frozen"/>
      <selection pane="bottomLeft" activeCell="A2" sqref="A2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">
      <c r="A2" s="10">
        <v>3991795</v>
      </c>
      <c r="B2" s="10" t="s">
        <v>16</v>
      </c>
      <c r="C2" s="10" t="s">
        <v>17</v>
      </c>
      <c r="D2" s="16">
        <v>43298.375</v>
      </c>
      <c r="E2" s="16">
        <v>43299.510416666664</v>
      </c>
      <c r="F2" s="10">
        <v>43300.353472222225</v>
      </c>
      <c r="G2" s="16">
        <v>43305.626388888886</v>
      </c>
      <c r="H2" s="10" t="s">
        <v>18</v>
      </c>
      <c r="I2" s="10" t="s">
        <v>19</v>
      </c>
      <c r="J2" s="10" t="s">
        <v>20</v>
      </c>
      <c r="K2" s="10" t="s">
        <v>21</v>
      </c>
      <c r="L2" s="10" t="s">
        <v>22</v>
      </c>
      <c r="M2" s="10">
        <f>100*14</f>
        <v>1400</v>
      </c>
      <c r="N2" s="10" t="s">
        <v>27</v>
      </c>
      <c r="O2" s="10">
        <v>1</v>
      </c>
      <c r="P2" s="10">
        <v>1</v>
      </c>
      <c r="AG2" s="70" t="s">
        <v>341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">
      <c r="A3" s="10">
        <v>3991795</v>
      </c>
      <c r="B3" s="10" t="s">
        <v>16</v>
      </c>
      <c r="C3" s="10" t="s">
        <v>17</v>
      </c>
      <c r="D3" s="16">
        <v>43298.375</v>
      </c>
      <c r="E3" s="16">
        <v>43299.510416666664</v>
      </c>
      <c r="F3" s="10">
        <v>43300.353472222225</v>
      </c>
      <c r="G3" s="16">
        <v>43305.626388888886</v>
      </c>
      <c r="H3" s="10" t="s">
        <v>18</v>
      </c>
      <c r="I3" s="10" t="s">
        <v>23</v>
      </c>
      <c r="J3" s="10" t="s">
        <v>20</v>
      </c>
      <c r="K3" s="10" t="s">
        <v>21</v>
      </c>
      <c r="L3" s="10" t="s">
        <v>22</v>
      </c>
      <c r="M3" s="10">
        <f>100*112</f>
        <v>11200</v>
      </c>
      <c r="N3" s="10" t="s">
        <v>28</v>
      </c>
      <c r="O3" s="10">
        <v>1</v>
      </c>
      <c r="P3" s="10">
        <v>1</v>
      </c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">
      <c r="A4" s="10">
        <v>3991794</v>
      </c>
      <c r="B4" s="10" t="s">
        <v>24</v>
      </c>
      <c r="C4" s="10" t="s">
        <v>17</v>
      </c>
      <c r="D4" s="16">
        <v>43298.371527777781</v>
      </c>
      <c r="E4" s="16">
        <v>43299.510416666664</v>
      </c>
      <c r="F4" s="10">
        <v>43300.353472222225</v>
      </c>
      <c r="G4" s="16">
        <v>43305.625</v>
      </c>
      <c r="H4" s="10" t="s">
        <v>18</v>
      </c>
      <c r="I4" s="10" t="s">
        <v>19</v>
      </c>
      <c r="J4" s="10" t="s">
        <v>20</v>
      </c>
      <c r="K4" s="10" t="s">
        <v>21</v>
      </c>
      <c r="L4" s="10" t="s">
        <v>22</v>
      </c>
      <c r="M4" s="10">
        <f>100*2.8</f>
        <v>280</v>
      </c>
      <c r="N4" s="10" t="s">
        <v>27</v>
      </c>
      <c r="O4" s="10">
        <v>0.1</v>
      </c>
      <c r="P4" s="10">
        <v>0.1</v>
      </c>
      <c r="AG4" s="11" t="s">
        <v>19</v>
      </c>
      <c r="AH4" s="98">
        <f>IF(((M2)-(M4))/(M2)*100&lt;0,"NR",((M2)-(M4))/(M2)*100)</f>
        <v>80</v>
      </c>
      <c r="AI4" s="98"/>
      <c r="AJ4" s="98" t="str">
        <f>IF(((M4)-(M6))/(M2)*100&lt;0,"NR",((M4)-(M6))/(M2)*100)</f>
        <v>NR</v>
      </c>
      <c r="AK4" s="98"/>
      <c r="AL4" s="98">
        <f>IF(((M2)-(M6))/(M2)*100&lt;0,"NR",((M2)-(M6))/(M2)*100)</f>
        <v>74.285714285714292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">
      <c r="A5" s="10">
        <v>3991794</v>
      </c>
      <c r="B5" s="10" t="s">
        <v>24</v>
      </c>
      <c r="C5" s="10" t="s">
        <v>17</v>
      </c>
      <c r="D5" s="16">
        <v>43298.371527777781</v>
      </c>
      <c r="E5" s="16">
        <v>43299.510416666664</v>
      </c>
      <c r="F5" s="10">
        <v>43300.353472222225</v>
      </c>
      <c r="G5" s="16">
        <v>43305.625</v>
      </c>
      <c r="H5" s="10" t="s">
        <v>18</v>
      </c>
      <c r="I5" s="10" t="s">
        <v>23</v>
      </c>
      <c r="J5" s="10" t="s">
        <v>20</v>
      </c>
      <c r="K5" s="10" t="s">
        <v>21</v>
      </c>
      <c r="L5" s="10" t="s">
        <v>22</v>
      </c>
      <c r="M5" s="10">
        <f>100*1.3</f>
        <v>130</v>
      </c>
      <c r="N5" s="10" t="s">
        <v>28</v>
      </c>
      <c r="O5" s="10">
        <v>0.1</v>
      </c>
      <c r="P5" s="10">
        <v>0.1</v>
      </c>
      <c r="AG5" s="17" t="s">
        <v>23</v>
      </c>
      <c r="AH5" s="98">
        <f>IF(((M3)-(M5))/(M3)*100&lt;0,"NR",((M3)-(M5))/(M3)*100)</f>
        <v>98.839285714285722</v>
      </c>
      <c r="AI5" s="98"/>
      <c r="AJ5" s="98">
        <f>IF(((M5)-(M7))/(M3)*100&lt;0,"NR",((M5)-(M7))/(M3)*100)</f>
        <v>0</v>
      </c>
      <c r="AK5" s="98"/>
      <c r="AL5" s="98">
        <f>IF(((M3)-(M7))/(M3)*100&lt;0,"NR",((M3)-(M7))/(M3)*100)</f>
        <v>98.839285714285722</v>
      </c>
      <c r="AM5" s="98"/>
      <c r="AP5" s="3" t="s">
        <v>19</v>
      </c>
      <c r="AQ5" s="13">
        <f>IF(ISBLANK(M2)=TRUE,"NO DATA",M2)</f>
        <v>1400</v>
      </c>
      <c r="AR5" s="13" t="s">
        <v>27</v>
      </c>
      <c r="AS5" s="13">
        <f>IF(ISBLANK(M4)=TRUE,"NO DATA",M4)</f>
        <v>280</v>
      </c>
      <c r="AT5" s="13" t="s">
        <v>27</v>
      </c>
      <c r="AU5" s="13">
        <f>IF(ISBLANK(M6)=TRUE,"NO DATA",M6)</f>
        <v>360</v>
      </c>
      <c r="AV5" s="13" t="s">
        <v>27</v>
      </c>
    </row>
    <row r="6" spans="1:48" ht="12.75" customHeight="1" x14ac:dyDescent="0.2">
      <c r="A6" s="10">
        <v>3991793</v>
      </c>
      <c r="B6" s="10" t="s">
        <v>29</v>
      </c>
      <c r="C6" s="10" t="s">
        <v>17</v>
      </c>
      <c r="D6" s="16">
        <v>43298.381944444445</v>
      </c>
      <c r="E6" s="16">
        <v>43299.510416666664</v>
      </c>
      <c r="F6" s="10">
        <v>43300.353472222225</v>
      </c>
      <c r="G6" s="16">
        <v>43305.609027777777</v>
      </c>
      <c r="H6" s="10" t="s">
        <v>18</v>
      </c>
      <c r="I6" s="10" t="s">
        <v>19</v>
      </c>
      <c r="J6" s="10" t="s">
        <v>20</v>
      </c>
      <c r="K6" s="10" t="s">
        <v>21</v>
      </c>
      <c r="L6" s="10" t="s">
        <v>22</v>
      </c>
      <c r="M6" s="10">
        <f>100*3.6</f>
        <v>360</v>
      </c>
      <c r="N6" s="10" t="s">
        <v>27</v>
      </c>
      <c r="O6" s="10">
        <v>0.1</v>
      </c>
      <c r="P6" s="10">
        <v>0.1</v>
      </c>
      <c r="AP6" s="3" t="s">
        <v>23</v>
      </c>
      <c r="AQ6" s="13">
        <f>IF(ISBLANK(M3)=TRUE,"NO DATA",M3)</f>
        <v>11200</v>
      </c>
      <c r="AR6" s="13" t="s">
        <v>28</v>
      </c>
      <c r="AS6" s="13">
        <f>IF(ISBLANK(M5)=TRUE,"NO DATA",M5)</f>
        <v>130</v>
      </c>
      <c r="AT6" s="13" t="s">
        <v>28</v>
      </c>
      <c r="AU6" s="13">
        <f>IF(ISBLANK(M7)=TRUE,"NO DATA",M7)</f>
        <v>130</v>
      </c>
      <c r="AV6" s="13" t="s">
        <v>28</v>
      </c>
    </row>
    <row r="7" spans="1:48" ht="12.75" customHeight="1" x14ac:dyDescent="0.2">
      <c r="A7" s="10">
        <v>3991793</v>
      </c>
      <c r="B7" s="10" t="s">
        <v>29</v>
      </c>
      <c r="C7" s="10" t="s">
        <v>17</v>
      </c>
      <c r="D7" s="16">
        <v>43298.381944444445</v>
      </c>
      <c r="E7" s="16">
        <v>43299.510416666664</v>
      </c>
      <c r="F7" s="10">
        <v>43300.353472222225</v>
      </c>
      <c r="G7" s="16">
        <v>43305.609027777777</v>
      </c>
      <c r="H7" s="10" t="s">
        <v>18</v>
      </c>
      <c r="I7" s="10" t="s">
        <v>23</v>
      </c>
      <c r="J7" s="10" t="s">
        <v>20</v>
      </c>
      <c r="K7" s="10" t="s">
        <v>21</v>
      </c>
      <c r="L7" s="10" t="s">
        <v>22</v>
      </c>
      <c r="M7" s="10">
        <f>100*1.3</f>
        <v>130</v>
      </c>
      <c r="N7" s="10" t="s">
        <v>28</v>
      </c>
      <c r="O7" s="10">
        <v>0.1</v>
      </c>
      <c r="P7" s="10">
        <v>0.1</v>
      </c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3991890</v>
      </c>
      <c r="B8" s="10" t="s">
        <v>29</v>
      </c>
      <c r="C8" s="10" t="s">
        <v>17</v>
      </c>
      <c r="D8" s="16">
        <v>43298.380555555559</v>
      </c>
      <c r="E8" s="16">
        <v>43299.510416666664</v>
      </c>
      <c r="G8" s="16">
        <v>43308.182638888888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2300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100</v>
      </c>
      <c r="AR8" s="13" t="s">
        <v>33</v>
      </c>
      <c r="AS8" s="13">
        <f>IF(ISBLANK(M164)=TRUE,"NO DATA",M164)</f>
        <v>100</v>
      </c>
      <c r="AT8" s="13" t="s">
        <v>33</v>
      </c>
      <c r="AU8" s="13">
        <f>IF(ISBLANK(M67)=TRUE,"NO DATA",M67)</f>
        <v>81</v>
      </c>
      <c r="AV8" s="13" t="s">
        <v>33</v>
      </c>
    </row>
    <row r="9" spans="1:48" ht="12.75" customHeight="1" x14ac:dyDescent="0.2">
      <c r="A9" s="10">
        <v>3991890</v>
      </c>
      <c r="B9" s="10" t="s">
        <v>29</v>
      </c>
      <c r="C9" s="10" t="s">
        <v>17</v>
      </c>
      <c r="D9" s="16">
        <v>43298.380555555559</v>
      </c>
      <c r="E9" s="16">
        <v>43299.510416666664</v>
      </c>
      <c r="G9" s="16">
        <v>43308.182638888888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20</v>
      </c>
      <c r="AR9" s="13" t="s">
        <v>33</v>
      </c>
      <c r="AS9" s="13">
        <f>IF(ISBLANK(M139)=TRUE,"NO DATA",M139)</f>
        <v>20</v>
      </c>
      <c r="AT9" s="13" t="s">
        <v>33</v>
      </c>
      <c r="AU9" s="13">
        <f>IF(ISBLANK(M42)=TRUE,"NO DATA",M42)</f>
        <v>34</v>
      </c>
      <c r="AV9" s="13" t="s">
        <v>33</v>
      </c>
    </row>
    <row r="10" spans="1:48" x14ac:dyDescent="0.2">
      <c r="A10" s="10">
        <v>3991890</v>
      </c>
      <c r="B10" s="10" t="s">
        <v>29</v>
      </c>
      <c r="C10" s="10" t="s">
        <v>17</v>
      </c>
      <c r="D10" s="16">
        <v>43298.380555555559</v>
      </c>
      <c r="E10" s="16">
        <v>43299.510416666664</v>
      </c>
      <c r="G10" s="16">
        <v>43308.182638888888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1600</v>
      </c>
      <c r="AR10" s="13" t="s">
        <v>33</v>
      </c>
      <c r="AS10" s="13">
        <f>IF(ISBLANK(M189)=TRUE,"NO DATA",M189)</f>
        <v>1800</v>
      </c>
      <c r="AT10" s="13" t="s">
        <v>33</v>
      </c>
      <c r="AU10" s="13">
        <f>IF(ISBLANK(M92)=TRUE,"NO DATA",M92)</f>
        <v>1600</v>
      </c>
      <c r="AV10" s="13" t="s">
        <v>33</v>
      </c>
    </row>
    <row r="11" spans="1:48" x14ac:dyDescent="0.2">
      <c r="A11" s="10">
        <v>3991890</v>
      </c>
      <c r="B11" s="10" t="s">
        <v>29</v>
      </c>
      <c r="C11" s="10" t="s">
        <v>17</v>
      </c>
      <c r="D11" s="16">
        <v>43298.380555555559</v>
      </c>
      <c r="E11" s="16">
        <v>43299.510416666664</v>
      </c>
      <c r="G11" s="16">
        <v>43308.182638888888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26</v>
      </c>
      <c r="M11" s="10">
        <v>20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3991890</v>
      </c>
      <c r="B12" s="10" t="s">
        <v>29</v>
      </c>
      <c r="C12" s="10" t="s">
        <v>17</v>
      </c>
      <c r="D12" s="16">
        <v>43298.380555555559</v>
      </c>
      <c r="E12" s="16">
        <v>43299.510416666664</v>
      </c>
      <c r="G12" s="16">
        <v>43308.182638888888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150</v>
      </c>
      <c r="AR12" s="13" t="s">
        <v>33</v>
      </c>
      <c r="AS12" s="13">
        <f>IF(ISBLANK(M199)=TRUE,"NO DATA",M199)</f>
        <v>150</v>
      </c>
      <c r="AT12" s="13" t="s">
        <v>33</v>
      </c>
      <c r="AU12" s="13">
        <f>IF(ISBLANK(M102)=TRUE,"NO DATA",M102)</f>
        <v>150</v>
      </c>
      <c r="AV12" s="13" t="s">
        <v>33</v>
      </c>
    </row>
    <row r="13" spans="1:48" x14ac:dyDescent="0.2">
      <c r="A13" s="10">
        <v>3991890</v>
      </c>
      <c r="B13" s="10" t="s">
        <v>29</v>
      </c>
      <c r="C13" s="10" t="s">
        <v>17</v>
      </c>
      <c r="D13" s="16">
        <v>43298.380555555559</v>
      </c>
      <c r="E13" s="16">
        <v>43299.510416666664</v>
      </c>
      <c r="G13" s="16">
        <v>43308.182638888888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740</v>
      </c>
      <c r="AR13" s="13" t="s">
        <v>33</v>
      </c>
      <c r="AS13" s="13">
        <f>IF(ISBLANK(M200)=TRUE,"NO DATA",M200)</f>
        <v>660</v>
      </c>
      <c r="AT13" s="13" t="s">
        <v>33</v>
      </c>
      <c r="AU13" s="13">
        <f>IF(ISBLANK(M103)=TRUE,"NO DATA",M103)</f>
        <v>740</v>
      </c>
      <c r="AV13" s="13" t="s">
        <v>33</v>
      </c>
    </row>
    <row r="14" spans="1:48" x14ac:dyDescent="0.2">
      <c r="A14" s="10">
        <v>3991890</v>
      </c>
      <c r="B14" s="10" t="s">
        <v>29</v>
      </c>
      <c r="C14" s="10" t="s">
        <v>17</v>
      </c>
      <c r="D14" s="16">
        <v>43298.380555555559</v>
      </c>
      <c r="E14" s="16">
        <v>43299.510416666664</v>
      </c>
      <c r="G14" s="16">
        <v>43308.182638888888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620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140</v>
      </c>
      <c r="AR14" s="13" t="s">
        <v>33</v>
      </c>
      <c r="AS14" s="13">
        <f>IF(ISBLANK(M122)=TRUE,"NO DATA",M122)</f>
        <v>140</v>
      </c>
      <c r="AT14" s="13" t="s">
        <v>33</v>
      </c>
      <c r="AU14" s="13">
        <f>IF(ISBLANK(M25)=TRUE,"NO DATA",M25)</f>
        <v>130</v>
      </c>
      <c r="AV14" s="13" t="s">
        <v>33</v>
      </c>
    </row>
    <row r="15" spans="1:48" x14ac:dyDescent="0.2">
      <c r="A15" s="10">
        <v>3991890</v>
      </c>
      <c r="B15" s="10" t="s">
        <v>29</v>
      </c>
      <c r="C15" s="10" t="s">
        <v>17</v>
      </c>
      <c r="D15" s="16">
        <v>43298.380555555559</v>
      </c>
      <c r="E15" s="16">
        <v>43299.510416666664</v>
      </c>
      <c r="G15" s="16">
        <v>43308.182638888888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18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3991890</v>
      </c>
      <c r="B16" s="10" t="s">
        <v>29</v>
      </c>
      <c r="C16" s="10" t="s">
        <v>17</v>
      </c>
      <c r="D16" s="16">
        <v>43298.380555555559</v>
      </c>
      <c r="E16" s="16">
        <v>43299.510416666664</v>
      </c>
      <c r="G16" s="16">
        <v>43308.182638888888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3991890</v>
      </c>
      <c r="B17" s="10" t="s">
        <v>29</v>
      </c>
      <c r="C17" s="10" t="s">
        <v>17</v>
      </c>
      <c r="D17" s="16">
        <v>43298.380555555559</v>
      </c>
      <c r="E17" s="16">
        <v>43299.510416666664</v>
      </c>
      <c r="G17" s="16">
        <v>43308.182638888888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1400</v>
      </c>
      <c r="AR17" s="13" t="s">
        <v>33</v>
      </c>
      <c r="AS17" s="13">
        <f>IF(ISBLANK(M151)=TRUE,"NO DATA",M151)</f>
        <v>1400</v>
      </c>
      <c r="AT17" s="13" t="s">
        <v>33</v>
      </c>
      <c r="AU17" s="13">
        <f>IF(ISBLANK(M54)=TRUE,"NO DATA",M54)</f>
        <v>1200</v>
      </c>
      <c r="AV17" s="13" t="s">
        <v>33</v>
      </c>
    </row>
    <row r="18" spans="1:48" x14ac:dyDescent="0.2">
      <c r="A18" s="10">
        <v>3991890</v>
      </c>
      <c r="B18" s="10" t="s">
        <v>29</v>
      </c>
      <c r="C18" s="10" t="s">
        <v>17</v>
      </c>
      <c r="D18" s="16">
        <v>43298.380555555559</v>
      </c>
      <c r="E18" s="16">
        <v>43299.510416666664</v>
      </c>
      <c r="G18" s="16">
        <v>43308.182638888888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140</v>
      </c>
      <c r="AR18" s="13" t="s">
        <v>33</v>
      </c>
      <c r="AS18" s="13">
        <f>IF(ISBLANK(M152)=TRUE,"NO DATA",M152)</f>
        <v>150</v>
      </c>
      <c r="AT18" s="13" t="s">
        <v>33</v>
      </c>
      <c r="AU18" s="13">
        <f>IF(ISBLANK(M55)=TRUE,"NO DATA",M55)</f>
        <v>120</v>
      </c>
      <c r="AV18" s="13" t="s">
        <v>33</v>
      </c>
    </row>
    <row r="19" spans="1:48" x14ac:dyDescent="0.2">
      <c r="A19" s="10">
        <v>3991890</v>
      </c>
      <c r="B19" s="10" t="s">
        <v>29</v>
      </c>
      <c r="C19" s="10" t="s">
        <v>17</v>
      </c>
      <c r="D19" s="16">
        <v>43298.380555555559</v>
      </c>
      <c r="E19" s="16">
        <v>43299.510416666664</v>
      </c>
      <c r="G19" s="16">
        <v>43308.182638888888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54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3991890</v>
      </c>
      <c r="B20" s="10" t="s">
        <v>29</v>
      </c>
      <c r="C20" s="10" t="s">
        <v>17</v>
      </c>
      <c r="D20" s="16">
        <v>43298.380555555559</v>
      </c>
      <c r="E20" s="16">
        <v>43299.510416666664</v>
      </c>
      <c r="G20" s="16">
        <v>43308.182638888888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3991890</v>
      </c>
      <c r="B21" s="10" t="s">
        <v>29</v>
      </c>
      <c r="C21" s="10" t="s">
        <v>17</v>
      </c>
      <c r="D21" s="16">
        <v>43298.380555555559</v>
      </c>
      <c r="E21" s="16">
        <v>43299.510416666664</v>
      </c>
      <c r="G21" s="16">
        <v>43308.182638888888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58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42</v>
      </c>
      <c r="AR21" s="13" t="s">
        <v>33</v>
      </c>
      <c r="AS21" s="13">
        <f>IF(ISBLANK(M116)=TRUE,"NO DATA",M116)</f>
        <v>62</v>
      </c>
      <c r="AT21" s="13" t="s">
        <v>33</v>
      </c>
      <c r="AU21" s="13">
        <f>IF(ISBLANK(M19)=TRUE,"NO DATA",M19)</f>
        <v>54</v>
      </c>
      <c r="AV21" s="13" t="s">
        <v>33</v>
      </c>
    </row>
    <row r="22" spans="1:48" x14ac:dyDescent="0.2">
      <c r="A22" s="10">
        <v>3991890</v>
      </c>
      <c r="B22" s="10" t="s">
        <v>29</v>
      </c>
      <c r="C22" s="10" t="s">
        <v>17</v>
      </c>
      <c r="D22" s="16">
        <v>43298.380555555559</v>
      </c>
      <c r="E22" s="16">
        <v>43299.510416666664</v>
      </c>
      <c r="G22" s="16">
        <v>43308.182638888888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490</v>
      </c>
      <c r="AR22" s="13" t="s">
        <v>33</v>
      </c>
      <c r="AS22" s="13">
        <f>IF(ISBLANK(M197)=TRUE,"NO DATA",M197)</f>
        <v>600</v>
      </c>
      <c r="AT22" s="13" t="s">
        <v>33</v>
      </c>
      <c r="AU22" s="13">
        <f>IF(ISBLANK(M100)=TRUE,"NO DATA",M100)</f>
        <v>420</v>
      </c>
      <c r="AV22" s="13" t="s">
        <v>33</v>
      </c>
    </row>
    <row r="23" spans="1:48" x14ac:dyDescent="0.2">
      <c r="A23" s="10">
        <v>3991890</v>
      </c>
      <c r="B23" s="10" t="s">
        <v>29</v>
      </c>
      <c r="C23" s="10" t="s">
        <v>17</v>
      </c>
      <c r="D23" s="16">
        <v>43298.380555555559</v>
      </c>
      <c r="E23" s="16">
        <v>43299.510416666664</v>
      </c>
      <c r="G23" s="16">
        <v>43308.182638888888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520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550</v>
      </c>
      <c r="AR23" s="13" t="s">
        <v>33</v>
      </c>
      <c r="AS23" s="13">
        <f>IF(ISBLANK(M120)=TRUE,"NO DATA",M120)</f>
        <v>320</v>
      </c>
      <c r="AT23" s="13" t="s">
        <v>33</v>
      </c>
      <c r="AU23" s="13">
        <f>IF(ISBLANK(M23)=TRUE,"NO DATA",M23)</f>
        <v>520</v>
      </c>
      <c r="AV23" s="13" t="s">
        <v>33</v>
      </c>
    </row>
    <row r="24" spans="1:48" x14ac:dyDescent="0.2">
      <c r="A24" s="10">
        <v>3991890</v>
      </c>
      <c r="B24" s="10" t="s">
        <v>29</v>
      </c>
      <c r="C24" s="10" t="s">
        <v>17</v>
      </c>
      <c r="D24" s="16">
        <v>43298.380555555559</v>
      </c>
      <c r="E24" s="16">
        <v>43299.510416666664</v>
      </c>
      <c r="G24" s="16">
        <v>43308.182638888888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90</v>
      </c>
      <c r="AR24" s="13" t="s">
        <v>33</v>
      </c>
      <c r="AS24" s="13">
        <f>IF(ISBLANK(M150)=TRUE,"NO DATA",M150)</f>
        <v>83</v>
      </c>
      <c r="AT24" s="13" t="s">
        <v>33</v>
      </c>
      <c r="AU24" s="13">
        <f>IF(ISBLANK(M53)=TRUE,"NO DATA",M53)</f>
        <v>82</v>
      </c>
      <c r="AV24" s="13" t="s">
        <v>33</v>
      </c>
    </row>
    <row r="25" spans="1:48" x14ac:dyDescent="0.2">
      <c r="A25" s="10">
        <v>3991890</v>
      </c>
      <c r="B25" s="10" t="s">
        <v>29</v>
      </c>
      <c r="C25" s="10" t="s">
        <v>17</v>
      </c>
      <c r="D25" s="16">
        <v>43298.380555555559</v>
      </c>
      <c r="E25" s="16">
        <v>43299.510416666664</v>
      </c>
      <c r="G25" s="16">
        <v>43308.182638888888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130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3991890</v>
      </c>
      <c r="B26" s="10" t="s">
        <v>29</v>
      </c>
      <c r="C26" s="10" t="s">
        <v>17</v>
      </c>
      <c r="D26" s="16">
        <v>43298.380555555559</v>
      </c>
      <c r="E26" s="16">
        <v>43299.510416666664</v>
      </c>
      <c r="G26" s="16">
        <v>43308.182638888888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23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3991890</v>
      </c>
      <c r="B27" s="10" t="s">
        <v>29</v>
      </c>
      <c r="C27" s="10" t="s">
        <v>17</v>
      </c>
      <c r="D27" s="16">
        <v>43298.380555555559</v>
      </c>
      <c r="E27" s="16">
        <v>43299.510416666664</v>
      </c>
      <c r="G27" s="16">
        <v>43308.182638888888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3991890</v>
      </c>
      <c r="B28" s="10" t="s">
        <v>29</v>
      </c>
      <c r="C28" s="10" t="s">
        <v>17</v>
      </c>
      <c r="D28" s="16">
        <v>43298.380555555559</v>
      </c>
      <c r="E28" s="16">
        <v>43299.510416666664</v>
      </c>
      <c r="G28" s="16">
        <v>43308.182638888888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3991890</v>
      </c>
      <c r="B29" s="10" t="s">
        <v>29</v>
      </c>
      <c r="C29" s="10" t="s">
        <v>17</v>
      </c>
      <c r="D29" s="16">
        <v>43298.380555555559</v>
      </c>
      <c r="E29" s="16">
        <v>43299.510416666664</v>
      </c>
      <c r="G29" s="16">
        <v>43308.182638888888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3991890</v>
      </c>
      <c r="B30" s="10" t="s">
        <v>29</v>
      </c>
      <c r="C30" s="10" t="s">
        <v>17</v>
      </c>
      <c r="D30" s="16">
        <v>43298.380555555559</v>
      </c>
      <c r="E30" s="16">
        <v>43299.510416666664</v>
      </c>
      <c r="G30" s="16">
        <v>43308.182638888888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>
        <f>IF(ISERR(AH4),"NO DATA",AH4)</f>
        <v>80</v>
      </c>
      <c r="AR30" s="82"/>
      <c r="AS30" s="81" t="str">
        <f t="shared" ref="AS30:AS31" si="0">IF(ISERR(AJ4),"NO DATA",AJ4)</f>
        <v>NR</v>
      </c>
      <c r="AT30" s="82"/>
      <c r="AU30" s="81">
        <f t="shared" ref="AU30:AU31" si="1">IF(ISERR(AL4),"NO DATA",AL4)</f>
        <v>74.285714285714292</v>
      </c>
      <c r="AV30" s="82"/>
    </row>
    <row r="31" spans="1:48" x14ac:dyDescent="0.2">
      <c r="A31" s="10">
        <v>3991890</v>
      </c>
      <c r="B31" s="10" t="s">
        <v>29</v>
      </c>
      <c r="C31" s="10" t="s">
        <v>17</v>
      </c>
      <c r="D31" s="16">
        <v>43298.380555555559</v>
      </c>
      <c r="E31" s="16">
        <v>43299.510416666664</v>
      </c>
      <c r="G31" s="16">
        <v>43308.182638888888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>
        <f>IF(ISERR(AH5),"NO DATA",AH5)</f>
        <v>98.839285714285722</v>
      </c>
      <c r="AR31" s="82"/>
      <c r="AS31" s="81">
        <f t="shared" si="0"/>
        <v>0</v>
      </c>
      <c r="AT31" s="82"/>
      <c r="AU31" s="81">
        <f t="shared" si="1"/>
        <v>98.839285714285722</v>
      </c>
      <c r="AV31" s="82"/>
    </row>
    <row r="32" spans="1:48" x14ac:dyDescent="0.2">
      <c r="A32" s="10">
        <v>3991890</v>
      </c>
      <c r="B32" s="10" t="s">
        <v>29</v>
      </c>
      <c r="C32" s="10" t="s">
        <v>17</v>
      </c>
      <c r="D32" s="16">
        <v>43298.380555555559</v>
      </c>
      <c r="E32" s="16">
        <v>43299.510416666664</v>
      </c>
      <c r="G32" s="16">
        <v>43308.182638888888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66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3991890</v>
      </c>
      <c r="B33" s="10" t="s">
        <v>29</v>
      </c>
      <c r="C33" s="10" t="s">
        <v>17</v>
      </c>
      <c r="D33" s="16">
        <v>43298.380555555559</v>
      </c>
      <c r="E33" s="16">
        <v>43299.510416666664</v>
      </c>
      <c r="G33" s="16">
        <v>43308.182638888888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0</v>
      </c>
      <c r="AR33" s="82"/>
      <c r="AS33" s="81">
        <f t="shared" ref="AS33:AS35" si="2">IF(ISERR(AJ38),"NO DATA",AJ38)</f>
        <v>19</v>
      </c>
      <c r="AT33" s="82"/>
      <c r="AU33" s="81">
        <f t="shared" ref="AU33:AU35" si="3">IF(ISERR(AL38),"NO DATA",AL38)</f>
        <v>19</v>
      </c>
      <c r="AV33" s="82"/>
    </row>
    <row r="34" spans="1:48" x14ac:dyDescent="0.2">
      <c r="A34" s="10">
        <v>3991890</v>
      </c>
      <c r="B34" s="10" t="s">
        <v>29</v>
      </c>
      <c r="C34" s="10" t="s">
        <v>17</v>
      </c>
      <c r="D34" s="16">
        <v>43298.380555555559</v>
      </c>
      <c r="E34" s="16">
        <v>43299.510416666664</v>
      </c>
      <c r="G34" s="16">
        <v>43308.182638888888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0</v>
      </c>
      <c r="AR34" s="82"/>
      <c r="AS34" s="81" t="str">
        <f t="shared" si="2"/>
        <v>NR</v>
      </c>
      <c r="AT34" s="82"/>
      <c r="AU34" s="81" t="str">
        <f t="shared" si="3"/>
        <v>NR</v>
      </c>
      <c r="AV34" s="82"/>
    </row>
    <row r="35" spans="1:48" x14ac:dyDescent="0.2">
      <c r="A35" s="10">
        <v>3991890</v>
      </c>
      <c r="B35" s="10" t="s">
        <v>29</v>
      </c>
      <c r="C35" s="10" t="s">
        <v>17</v>
      </c>
      <c r="D35" s="16">
        <v>43298.380555555559</v>
      </c>
      <c r="E35" s="16">
        <v>43299.510416666664</v>
      </c>
      <c r="G35" s="16">
        <v>43308.182638888888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34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12.5</v>
      </c>
      <c r="AT35" s="82"/>
      <c r="AU35" s="81">
        <f t="shared" si="3"/>
        <v>0</v>
      </c>
      <c r="AV35" s="82"/>
    </row>
    <row r="36" spans="1:48" x14ac:dyDescent="0.2">
      <c r="A36" s="10">
        <v>3991890</v>
      </c>
      <c r="B36" s="10" t="s">
        <v>29</v>
      </c>
      <c r="C36" s="10" t="s">
        <v>17</v>
      </c>
      <c r="D36" s="16">
        <v>43298.380555555559</v>
      </c>
      <c r="E36" s="16">
        <v>43299.510416666664</v>
      </c>
      <c r="G36" s="16">
        <v>43308.182638888888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26</v>
      </c>
      <c r="N36" s="10" t="s">
        <v>33</v>
      </c>
      <c r="O36" s="10">
        <v>5</v>
      </c>
      <c r="P36" s="10">
        <v>1</v>
      </c>
      <c r="AG36" s="70" t="s">
        <v>342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3991890</v>
      </c>
      <c r="B37" s="10" t="s">
        <v>29</v>
      </c>
      <c r="C37" s="10" t="s">
        <v>17</v>
      </c>
      <c r="D37" s="16">
        <v>43298.380555555559</v>
      </c>
      <c r="E37" s="16">
        <v>43299.510416666664</v>
      </c>
      <c r="G37" s="16">
        <v>43308.182638888888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0</v>
      </c>
      <c r="AR37" s="82"/>
      <c r="AS37" s="81">
        <f t="shared" ref="AS37:AS39" si="5">IF(ISERR(AJ72),"NO DATA",AJ72)</f>
        <v>0</v>
      </c>
      <c r="AT37" s="82"/>
      <c r="AU37" s="81">
        <f t="shared" ref="AU37:AU39" si="6">IF(ISERR(AL72),"NO DATA",AL72)</f>
        <v>0</v>
      </c>
      <c r="AV37" s="82"/>
    </row>
    <row r="38" spans="1:48" x14ac:dyDescent="0.2">
      <c r="A38" s="10">
        <v>3991890</v>
      </c>
      <c r="B38" s="10" t="s">
        <v>29</v>
      </c>
      <c r="C38" s="10" t="s">
        <v>17</v>
      </c>
      <c r="D38" s="16">
        <v>43298.380555555559</v>
      </c>
      <c r="E38" s="16">
        <v>43299.510416666664</v>
      </c>
      <c r="G38" s="16">
        <v>43308.182638888888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0</v>
      </c>
      <c r="AI38" s="93"/>
      <c r="AJ38" s="93">
        <f>IF((M164-M67)/M261*100&lt;0,"NR",(M164-M67)/M261*100)</f>
        <v>19</v>
      </c>
      <c r="AK38" s="93"/>
      <c r="AL38" s="93">
        <f>IF((M261-M67)/M261*100&lt;0,"NR",(M261-M67)/M261*100)</f>
        <v>19</v>
      </c>
      <c r="AM38" s="93"/>
      <c r="AP38" s="3" t="s">
        <v>219</v>
      </c>
      <c r="AQ38" s="81">
        <f t="shared" ref="AQ38:AQ39" si="7">IF(ISERR(AH73),"NO DATA",AH73)</f>
        <v>10.810810810810811</v>
      </c>
      <c r="AR38" s="82"/>
      <c r="AS38" s="81" t="str">
        <f t="shared" si="5"/>
        <v>NR</v>
      </c>
      <c r="AT38" s="82"/>
      <c r="AU38" s="81">
        <f t="shared" si="6"/>
        <v>0</v>
      </c>
      <c r="AV38" s="82"/>
    </row>
    <row r="39" spans="1:48" x14ac:dyDescent="0.2">
      <c r="A39" s="10">
        <v>3991890</v>
      </c>
      <c r="B39" s="10" t="s">
        <v>29</v>
      </c>
      <c r="C39" s="10" t="s">
        <v>17</v>
      </c>
      <c r="D39" s="16">
        <v>43298.380555555559</v>
      </c>
      <c r="E39" s="16">
        <v>43299.510416666664</v>
      </c>
      <c r="G39" s="16">
        <v>43308.182638888888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0</v>
      </c>
      <c r="AI39" s="93"/>
      <c r="AJ39" s="93" t="str">
        <f>IF((M139-M42)/M236*100&lt;0,"NR",(M139-M42)/M236*100)</f>
        <v>NR</v>
      </c>
      <c r="AK39" s="93"/>
      <c r="AL39" s="93" t="str">
        <f>IF((M236-M42)/M236*100&lt;0,"NR",(M236-M42)/M236*100)</f>
        <v>NR</v>
      </c>
      <c r="AM39" s="93"/>
      <c r="AP39" s="3" t="s">
        <v>65</v>
      </c>
      <c r="AQ39" s="81">
        <f t="shared" si="7"/>
        <v>0</v>
      </c>
      <c r="AR39" s="82"/>
      <c r="AS39" s="81">
        <f t="shared" si="5"/>
        <v>7.1428571428571423</v>
      </c>
      <c r="AT39" s="82"/>
      <c r="AU39" s="81">
        <f t="shared" si="6"/>
        <v>7.1428571428571423</v>
      </c>
      <c r="AV39" s="82"/>
    </row>
    <row r="40" spans="1:48" x14ac:dyDescent="0.2">
      <c r="A40" s="10">
        <v>3991890</v>
      </c>
      <c r="B40" s="10" t="s">
        <v>29</v>
      </c>
      <c r="C40" s="10" t="s">
        <v>17</v>
      </c>
      <c r="D40" s="16">
        <v>43298.380555555559</v>
      </c>
      <c r="E40" s="16">
        <v>43299.510416666664</v>
      </c>
      <c r="G40" s="16">
        <v>43308.182638888888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12.5</v>
      </c>
      <c r="AK40" s="93"/>
      <c r="AL40" s="93">
        <f>IF((M286-M92)/M286*100&lt;0,"NR",(M286-M92)/M286*100)</f>
        <v>0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3991890</v>
      </c>
      <c r="B41" s="10" t="s">
        <v>29</v>
      </c>
      <c r="C41" s="10" t="s">
        <v>17</v>
      </c>
      <c r="D41" s="16">
        <v>43298.380555555559</v>
      </c>
      <c r="E41" s="16">
        <v>43299.510416666664</v>
      </c>
      <c r="G41" s="16">
        <v>43308.182638888888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150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3991890</v>
      </c>
      <c r="B42" s="10" t="s">
        <v>29</v>
      </c>
      <c r="C42" s="10" t="s">
        <v>17</v>
      </c>
      <c r="D42" s="16">
        <v>43298.380555555559</v>
      </c>
      <c r="E42" s="16">
        <v>43299.510416666664</v>
      </c>
      <c r="G42" s="16">
        <v>43308.182638888888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34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0</v>
      </c>
      <c r="AR42" s="82"/>
      <c r="AS42" s="81">
        <f t="shared" si="8"/>
        <v>14.285714285714285</v>
      </c>
      <c r="AT42" s="82"/>
      <c r="AU42" s="81">
        <f t="shared" si="9"/>
        <v>14.285714285714285</v>
      </c>
      <c r="AV42" s="82"/>
    </row>
    <row r="43" spans="1:48" x14ac:dyDescent="0.2">
      <c r="A43" s="10">
        <v>3991890</v>
      </c>
      <c r="B43" s="10" t="s">
        <v>29</v>
      </c>
      <c r="C43" s="10" t="s">
        <v>17</v>
      </c>
      <c r="D43" s="16">
        <v>43298.380555555559</v>
      </c>
      <c r="E43" s="16">
        <v>43299.510416666664</v>
      </c>
      <c r="G43" s="16">
        <v>43308.182638888888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280</v>
      </c>
      <c r="N43" s="10" t="s">
        <v>33</v>
      </c>
      <c r="O43" s="10">
        <v>5</v>
      </c>
      <c r="P43" s="10">
        <v>1</v>
      </c>
      <c r="AP43" s="3" t="s">
        <v>125</v>
      </c>
      <c r="AQ43" s="81" t="str">
        <f t="shared" si="10"/>
        <v>NR</v>
      </c>
      <c r="AR43" s="82"/>
      <c r="AS43" s="81">
        <f t="shared" si="8"/>
        <v>21.428571428571427</v>
      </c>
      <c r="AT43" s="82"/>
      <c r="AU43" s="81">
        <f t="shared" si="9"/>
        <v>14.285714285714285</v>
      </c>
      <c r="AV43" s="82"/>
    </row>
    <row r="44" spans="1:48" x14ac:dyDescent="0.2">
      <c r="A44" s="10">
        <v>3991890</v>
      </c>
      <c r="B44" s="10" t="s">
        <v>29</v>
      </c>
      <c r="C44" s="10" t="s">
        <v>17</v>
      </c>
      <c r="D44" s="16">
        <v>43298.380555555559</v>
      </c>
      <c r="E44" s="16">
        <v>43299.510416666664</v>
      </c>
      <c r="G44" s="16">
        <v>43308.182638888888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22</v>
      </c>
      <c r="M44" s="10">
        <v>380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3991890</v>
      </c>
      <c r="B45" s="10" t="s">
        <v>29</v>
      </c>
      <c r="C45" s="10" t="s">
        <v>17</v>
      </c>
      <c r="D45" s="16">
        <v>43298.380555555559</v>
      </c>
      <c r="E45" s="16">
        <v>43299.510416666664</v>
      </c>
      <c r="G45" s="16">
        <v>43308.182638888888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41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3991890</v>
      </c>
      <c r="B46" s="10" t="s">
        <v>29</v>
      </c>
      <c r="C46" s="10" t="s">
        <v>17</v>
      </c>
      <c r="D46" s="16">
        <v>43298.380555555559</v>
      </c>
      <c r="E46" s="16">
        <v>43299.510416666664</v>
      </c>
      <c r="G46" s="16">
        <v>43308.182638888888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62</v>
      </c>
      <c r="N46" s="10" t="s">
        <v>33</v>
      </c>
      <c r="O46" s="10">
        <v>10</v>
      </c>
      <c r="P46" s="10">
        <v>1</v>
      </c>
      <c r="AP46" s="3" t="s">
        <v>233</v>
      </c>
      <c r="AQ46" s="81" t="str">
        <f t="shared" ref="AQ46:AQ49" si="13">IF(ISERR(AH141),"NO DATA",AH141)</f>
        <v>NR</v>
      </c>
      <c r="AR46" s="82"/>
      <c r="AS46" s="81">
        <f t="shared" si="11"/>
        <v>19.047619047619047</v>
      </c>
      <c r="AT46" s="82"/>
      <c r="AU46" s="81" t="str">
        <f t="shared" si="12"/>
        <v>NR</v>
      </c>
      <c r="AV46" s="82"/>
    </row>
    <row r="47" spans="1:48" x14ac:dyDescent="0.2">
      <c r="A47" s="10">
        <v>3991890</v>
      </c>
      <c r="B47" s="10" t="s">
        <v>29</v>
      </c>
      <c r="C47" s="10" t="s">
        <v>17</v>
      </c>
      <c r="D47" s="16">
        <v>43298.380555555559</v>
      </c>
      <c r="E47" s="16">
        <v>43299.510416666664</v>
      </c>
      <c r="G47" s="16">
        <v>43308.182638888888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36.734693877551024</v>
      </c>
      <c r="AT47" s="82"/>
      <c r="AU47" s="81">
        <f t="shared" si="12"/>
        <v>14.285714285714285</v>
      </c>
      <c r="AV47" s="82"/>
    </row>
    <row r="48" spans="1:48" x14ac:dyDescent="0.2">
      <c r="A48" s="10">
        <v>3991890</v>
      </c>
      <c r="B48" s="10" t="s">
        <v>29</v>
      </c>
      <c r="C48" s="10" t="s">
        <v>17</v>
      </c>
      <c r="D48" s="16">
        <v>43298.380555555559</v>
      </c>
      <c r="E48" s="16">
        <v>43299.510416666664</v>
      </c>
      <c r="G48" s="16">
        <v>43308.182638888888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41.818181818181813</v>
      </c>
      <c r="AR48" s="82"/>
      <c r="AS48" s="81" t="str">
        <f t="shared" si="11"/>
        <v>NR</v>
      </c>
      <c r="AT48" s="82"/>
      <c r="AU48" s="81">
        <f t="shared" si="12"/>
        <v>5.4545454545454541</v>
      </c>
      <c r="AV48" s="82"/>
    </row>
    <row r="49" spans="1:48" x14ac:dyDescent="0.2">
      <c r="A49" s="10">
        <v>3991890</v>
      </c>
      <c r="B49" s="10" t="s">
        <v>29</v>
      </c>
      <c r="C49" s="10" t="s">
        <v>17</v>
      </c>
      <c r="D49" s="16">
        <v>43298.380555555559</v>
      </c>
      <c r="E49" s="16">
        <v>43299.510416666664</v>
      </c>
      <c r="G49" s="16">
        <v>43308.182638888888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58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7.7777777777777777</v>
      </c>
      <c r="AR49" s="82"/>
      <c r="AS49" s="81">
        <f t="shared" si="11"/>
        <v>1.1111111111111112</v>
      </c>
      <c r="AT49" s="82"/>
      <c r="AU49" s="81">
        <f t="shared" si="12"/>
        <v>8.8888888888888893</v>
      </c>
      <c r="AV49" s="82"/>
    </row>
    <row r="50" spans="1:48" x14ac:dyDescent="0.2">
      <c r="A50" s="10">
        <v>3991890</v>
      </c>
      <c r="B50" s="10" t="s">
        <v>29</v>
      </c>
      <c r="C50" s="10" t="s">
        <v>17</v>
      </c>
      <c r="D50" s="16">
        <v>43298.380555555559</v>
      </c>
      <c r="E50" s="16">
        <v>43299.510416666664</v>
      </c>
      <c r="G50" s="16">
        <v>43308.182638888888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3991890</v>
      </c>
      <c r="B51" s="10" t="s">
        <v>29</v>
      </c>
      <c r="C51" s="10" t="s">
        <v>17</v>
      </c>
      <c r="D51" s="16">
        <v>43298.380555555559</v>
      </c>
      <c r="E51" s="16">
        <v>43299.510416666664</v>
      </c>
      <c r="G51" s="16">
        <v>43308.182638888888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3991890</v>
      </c>
      <c r="B52" s="10" t="s">
        <v>29</v>
      </c>
      <c r="C52" s="10" t="s">
        <v>17</v>
      </c>
      <c r="D52" s="16">
        <v>43298.380555555559</v>
      </c>
      <c r="E52" s="16">
        <v>43299.510416666664</v>
      </c>
      <c r="G52" s="16">
        <v>43308.182638888888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3991890</v>
      </c>
      <c r="B53" s="10" t="s">
        <v>29</v>
      </c>
      <c r="C53" s="10" t="s">
        <v>17</v>
      </c>
      <c r="D53" s="16">
        <v>43298.380555555559</v>
      </c>
      <c r="E53" s="16">
        <v>43299.510416666664</v>
      </c>
      <c r="G53" s="16">
        <v>43308.182638888888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82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3991890</v>
      </c>
      <c r="B54" s="10" t="s">
        <v>29</v>
      </c>
      <c r="C54" s="10" t="s">
        <v>17</v>
      </c>
      <c r="D54" s="16">
        <v>43298.380555555559</v>
      </c>
      <c r="E54" s="16">
        <v>43299.510416666664</v>
      </c>
      <c r="G54" s="16">
        <v>43308.182638888888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1200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3991890</v>
      </c>
      <c r="B55" s="10" t="s">
        <v>29</v>
      </c>
      <c r="C55" s="10" t="s">
        <v>17</v>
      </c>
      <c r="D55" s="16">
        <v>43298.380555555559</v>
      </c>
      <c r="E55" s="16">
        <v>43299.510416666664</v>
      </c>
      <c r="G55" s="16">
        <v>43308.182638888888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120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3991890</v>
      </c>
      <c r="B56" s="10" t="s">
        <v>29</v>
      </c>
      <c r="C56" s="10" t="s">
        <v>17</v>
      </c>
      <c r="D56" s="16">
        <v>43298.380555555559</v>
      </c>
      <c r="E56" s="16">
        <v>43299.510416666664</v>
      </c>
      <c r="G56" s="16">
        <v>43308.182638888888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3000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3991890</v>
      </c>
      <c r="B57" s="10" t="s">
        <v>29</v>
      </c>
      <c r="C57" s="10" t="s">
        <v>17</v>
      </c>
      <c r="D57" s="16">
        <v>43298.380555555559</v>
      </c>
      <c r="E57" s="16">
        <v>43299.510416666664</v>
      </c>
      <c r="G57" s="16">
        <v>43308.182638888888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3991890</v>
      </c>
      <c r="B58" s="10" t="s">
        <v>29</v>
      </c>
      <c r="C58" s="10" t="s">
        <v>17</v>
      </c>
      <c r="D58" s="16">
        <v>43298.380555555559</v>
      </c>
      <c r="E58" s="16">
        <v>43299.510416666664</v>
      </c>
      <c r="G58" s="16">
        <v>43308.182638888888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3991890</v>
      </c>
      <c r="B59" s="10" t="s">
        <v>29</v>
      </c>
      <c r="C59" s="10" t="s">
        <v>17</v>
      </c>
      <c r="D59" s="16">
        <v>43298.380555555559</v>
      </c>
      <c r="E59" s="16">
        <v>43299.510416666664</v>
      </c>
      <c r="G59" s="16">
        <v>43308.182638888888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3991890</v>
      </c>
      <c r="B60" s="10" t="s">
        <v>29</v>
      </c>
      <c r="C60" s="10" t="s">
        <v>17</v>
      </c>
      <c r="D60" s="16">
        <v>43298.380555555559</v>
      </c>
      <c r="E60" s="16">
        <v>43299.510416666664</v>
      </c>
      <c r="G60" s="16">
        <v>43308.182638888888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26</v>
      </c>
      <c r="M60" s="10">
        <v>5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3991890</v>
      </c>
      <c r="B61" s="10" t="s">
        <v>29</v>
      </c>
      <c r="C61" s="10" t="s">
        <v>17</v>
      </c>
      <c r="D61" s="16">
        <v>43298.380555555559</v>
      </c>
      <c r="E61" s="16">
        <v>43299.510416666664</v>
      </c>
      <c r="G61" s="16">
        <v>43308.182638888888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15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3991890</v>
      </c>
      <c r="B62" s="10" t="s">
        <v>29</v>
      </c>
      <c r="C62" s="10" t="s">
        <v>17</v>
      </c>
      <c r="D62" s="16">
        <v>43298.380555555559</v>
      </c>
      <c r="E62" s="16">
        <v>43299.510416666664</v>
      </c>
      <c r="G62" s="16">
        <v>43308.182638888888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650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3991890</v>
      </c>
      <c r="B63" s="10" t="s">
        <v>29</v>
      </c>
      <c r="C63" s="10" t="s">
        <v>17</v>
      </c>
      <c r="D63" s="16">
        <v>43298.380555555559</v>
      </c>
      <c r="E63" s="16">
        <v>43299.510416666664</v>
      </c>
      <c r="G63" s="16">
        <v>43308.182638888888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3991890</v>
      </c>
      <c r="B64" s="10" t="s">
        <v>29</v>
      </c>
      <c r="C64" s="10" t="s">
        <v>17</v>
      </c>
      <c r="D64" s="16">
        <v>43298.380555555559</v>
      </c>
      <c r="E64" s="16">
        <v>43299.510416666664</v>
      </c>
      <c r="G64" s="16">
        <v>43308.182638888888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3991890</v>
      </c>
      <c r="B65" s="10" t="s">
        <v>29</v>
      </c>
      <c r="C65" s="10" t="s">
        <v>17</v>
      </c>
      <c r="D65" s="16">
        <v>43298.380555555559</v>
      </c>
      <c r="E65" s="16">
        <v>43299.510416666664</v>
      </c>
      <c r="G65" s="16">
        <v>43308.182638888888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2800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3991890</v>
      </c>
      <c r="B66" s="10" t="s">
        <v>29</v>
      </c>
      <c r="C66" s="10" t="s">
        <v>17</v>
      </c>
      <c r="D66" s="16">
        <v>43298.380555555559</v>
      </c>
      <c r="E66" s="16">
        <v>43299.510416666664</v>
      </c>
      <c r="G66" s="16">
        <v>43308.182638888888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3991890</v>
      </c>
      <c r="B67" s="10" t="s">
        <v>29</v>
      </c>
      <c r="C67" s="10" t="s">
        <v>17</v>
      </c>
      <c r="D67" s="16">
        <v>43298.380555555559</v>
      </c>
      <c r="E67" s="16">
        <v>43299.510416666664</v>
      </c>
      <c r="G67" s="16">
        <v>43308.182638888888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81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3991890</v>
      </c>
      <c r="B68" s="10" t="s">
        <v>29</v>
      </c>
      <c r="C68" s="10" t="s">
        <v>17</v>
      </c>
      <c r="D68" s="16">
        <v>43298.380555555559</v>
      </c>
      <c r="E68" s="16">
        <v>43299.510416666664</v>
      </c>
      <c r="G68" s="16">
        <v>43308.182638888888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3991890</v>
      </c>
      <c r="B69" s="10" t="s">
        <v>29</v>
      </c>
      <c r="C69" s="10" t="s">
        <v>17</v>
      </c>
      <c r="D69" s="16">
        <v>43298.380555555559</v>
      </c>
      <c r="E69" s="16">
        <v>43299.510416666664</v>
      </c>
      <c r="G69" s="16">
        <v>43308.182638888888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3991890</v>
      </c>
      <c r="B70" s="10" t="s">
        <v>29</v>
      </c>
      <c r="C70" s="10" t="s">
        <v>17</v>
      </c>
      <c r="D70" s="16">
        <v>43298.380555555559</v>
      </c>
      <c r="E70" s="16">
        <v>43299.510416666664</v>
      </c>
      <c r="G70" s="16">
        <v>43308.182638888888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343</v>
      </c>
      <c r="AH70" s="70"/>
      <c r="AI70" s="70"/>
      <c r="AJ70" s="70"/>
      <c r="AK70" s="70"/>
      <c r="AL70" s="70"/>
      <c r="AM70" s="70"/>
    </row>
    <row r="71" spans="1:39" x14ac:dyDescent="0.2">
      <c r="A71" s="10">
        <v>3991890</v>
      </c>
      <c r="B71" s="10" t="s">
        <v>29</v>
      </c>
      <c r="C71" s="10" t="s">
        <v>17</v>
      </c>
      <c r="D71" s="16">
        <v>43298.380555555559</v>
      </c>
      <c r="E71" s="16">
        <v>43299.510416666664</v>
      </c>
      <c r="G71" s="16">
        <v>43308.182638888888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57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3991890</v>
      </c>
      <c r="B72" s="10" t="s">
        <v>29</v>
      </c>
      <c r="C72" s="10" t="s">
        <v>17</v>
      </c>
      <c r="D72" s="16">
        <v>43298.380555555559</v>
      </c>
      <c r="E72" s="16">
        <v>43299.510416666664</v>
      </c>
      <c r="G72" s="16">
        <v>43308.182638888888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23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0</v>
      </c>
      <c r="AI72" s="93"/>
      <c r="AJ72" s="93">
        <f>IF((M199-M102)/M296*100&lt;0,"NR",(M199-M102)/M296*100)</f>
        <v>0</v>
      </c>
      <c r="AK72" s="93"/>
      <c r="AL72" s="93">
        <f>IF((M296-M102)/M296*100&lt;0,"NR",(M296-M102)/M296*100)</f>
        <v>0</v>
      </c>
      <c r="AM72" s="93"/>
    </row>
    <row r="73" spans="1:39" x14ac:dyDescent="0.2">
      <c r="A73" s="10">
        <v>3991890</v>
      </c>
      <c r="B73" s="10" t="s">
        <v>29</v>
      </c>
      <c r="C73" s="10" t="s">
        <v>17</v>
      </c>
      <c r="D73" s="16">
        <v>43298.380555555559</v>
      </c>
      <c r="E73" s="16">
        <v>43299.510416666664</v>
      </c>
      <c r="G73" s="16">
        <v>43308.182638888888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6300</v>
      </c>
      <c r="N73" s="10" t="s">
        <v>33</v>
      </c>
      <c r="O73" s="10">
        <v>100</v>
      </c>
      <c r="P73" s="10">
        <v>1</v>
      </c>
      <c r="AG73" s="17" t="s">
        <v>219</v>
      </c>
      <c r="AH73" s="93">
        <f>IF((M297-M200)/M297*100&lt;0,"NR",(M297-M200)/M297*100)</f>
        <v>10.810810810810811</v>
      </c>
      <c r="AI73" s="93"/>
      <c r="AJ73" s="93" t="str">
        <f>IF((M200-M103)/M297*100&lt;0,"NR",(M200-M103)/M297*100)</f>
        <v>NR</v>
      </c>
      <c r="AK73" s="93"/>
      <c r="AL73" s="93">
        <f>IF((M297-M103)/M297*100&lt;0,"NR",(M297-M103)/M297*100)</f>
        <v>0</v>
      </c>
      <c r="AM73" s="93"/>
    </row>
    <row r="74" spans="1:39" x14ac:dyDescent="0.2">
      <c r="A74" s="10">
        <v>3991890</v>
      </c>
      <c r="B74" s="10" t="s">
        <v>29</v>
      </c>
      <c r="C74" s="10" t="s">
        <v>17</v>
      </c>
      <c r="D74" s="16">
        <v>43298.380555555559</v>
      </c>
      <c r="E74" s="16">
        <v>43299.510416666664</v>
      </c>
      <c r="G74" s="16">
        <v>43308.182638888888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0</v>
      </c>
      <c r="AI74" s="93"/>
      <c r="AJ74" s="93">
        <f>IF((M122-M25)/M219*100&lt;0,"NR",(M122-M25)/M219*100)</f>
        <v>7.1428571428571423</v>
      </c>
      <c r="AK74" s="93"/>
      <c r="AL74" s="93">
        <f>IF((M219-M25)/M219*100&lt;0,"NR",(M219-M25)/M219*100)</f>
        <v>7.1428571428571423</v>
      </c>
      <c r="AM74" s="93"/>
    </row>
    <row r="75" spans="1:39" x14ac:dyDescent="0.2">
      <c r="A75" s="10">
        <v>3991890</v>
      </c>
      <c r="B75" s="10" t="s">
        <v>29</v>
      </c>
      <c r="C75" s="10" t="s">
        <v>17</v>
      </c>
      <c r="D75" s="16">
        <v>43298.380555555559</v>
      </c>
      <c r="E75" s="16">
        <v>43299.510416666664</v>
      </c>
      <c r="G75" s="16">
        <v>43308.182638888888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3991890</v>
      </c>
      <c r="B76" s="10" t="s">
        <v>29</v>
      </c>
      <c r="C76" s="10" t="s">
        <v>17</v>
      </c>
      <c r="D76" s="16">
        <v>43298.380555555559</v>
      </c>
      <c r="E76" s="16">
        <v>43299.510416666664</v>
      </c>
      <c r="G76" s="16">
        <v>43308.182638888888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3991890</v>
      </c>
      <c r="B77" s="10" t="s">
        <v>29</v>
      </c>
      <c r="C77" s="10" t="s">
        <v>17</v>
      </c>
      <c r="D77" s="16">
        <v>43298.380555555559</v>
      </c>
      <c r="E77" s="16">
        <v>43299.510416666664</v>
      </c>
      <c r="G77" s="16">
        <v>43308.182638888888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3991890</v>
      </c>
      <c r="B78" s="10" t="s">
        <v>29</v>
      </c>
      <c r="C78" s="10" t="s">
        <v>17</v>
      </c>
      <c r="D78" s="16">
        <v>43298.380555555559</v>
      </c>
      <c r="E78" s="16">
        <v>43299.510416666664</v>
      </c>
      <c r="G78" s="16">
        <v>43308.182638888888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210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3991890</v>
      </c>
      <c r="B79" s="10" t="s">
        <v>29</v>
      </c>
      <c r="C79" s="10" t="s">
        <v>17</v>
      </c>
      <c r="D79" s="16">
        <v>43298.380555555559</v>
      </c>
      <c r="E79" s="16">
        <v>43299.510416666664</v>
      </c>
      <c r="G79" s="16">
        <v>43308.182638888888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3991890</v>
      </c>
      <c r="B80" s="10" t="s">
        <v>29</v>
      </c>
      <c r="C80" s="10" t="s">
        <v>17</v>
      </c>
      <c r="D80" s="16">
        <v>43298.380555555559</v>
      </c>
      <c r="E80" s="16">
        <v>43299.510416666664</v>
      </c>
      <c r="G80" s="16">
        <v>43308.182638888888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3991890</v>
      </c>
      <c r="B81" s="10" t="s">
        <v>29</v>
      </c>
      <c r="C81" s="10" t="s">
        <v>17</v>
      </c>
      <c r="D81" s="16">
        <v>43298.380555555559</v>
      </c>
      <c r="E81" s="16">
        <v>43299.510416666664</v>
      </c>
      <c r="G81" s="16">
        <v>43308.182638888888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3991890</v>
      </c>
      <c r="B82" s="10" t="s">
        <v>29</v>
      </c>
      <c r="C82" s="10" t="s">
        <v>17</v>
      </c>
      <c r="D82" s="16">
        <v>43298.380555555559</v>
      </c>
      <c r="E82" s="16">
        <v>43299.510416666664</v>
      </c>
      <c r="G82" s="16">
        <v>43308.182638888888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5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3991890</v>
      </c>
      <c r="B83" s="10" t="s">
        <v>29</v>
      </c>
      <c r="C83" s="10" t="s">
        <v>17</v>
      </c>
      <c r="D83" s="16">
        <v>43298.380555555559</v>
      </c>
      <c r="E83" s="16">
        <v>43299.510416666664</v>
      </c>
      <c r="G83" s="16">
        <v>43308.182638888888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3991890</v>
      </c>
      <c r="B84" s="10" t="s">
        <v>29</v>
      </c>
      <c r="C84" s="10" t="s">
        <v>17</v>
      </c>
      <c r="D84" s="16">
        <v>43298.380555555559</v>
      </c>
      <c r="E84" s="16">
        <v>43299.510416666664</v>
      </c>
      <c r="G84" s="16">
        <v>43308.182638888888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3991890</v>
      </c>
      <c r="B85" s="10" t="s">
        <v>29</v>
      </c>
      <c r="C85" s="10" t="s">
        <v>17</v>
      </c>
      <c r="D85" s="16">
        <v>43298.380555555559</v>
      </c>
      <c r="E85" s="16">
        <v>43299.510416666664</v>
      </c>
      <c r="G85" s="16">
        <v>43308.182638888888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54000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3991890</v>
      </c>
      <c r="B86" s="10" t="s">
        <v>29</v>
      </c>
      <c r="C86" s="10" t="s">
        <v>17</v>
      </c>
      <c r="D86" s="16">
        <v>43298.380555555559</v>
      </c>
      <c r="E86" s="16">
        <v>43299.510416666664</v>
      </c>
      <c r="G86" s="16">
        <v>43308.182638888888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3991890</v>
      </c>
      <c r="B87" s="10" t="s">
        <v>29</v>
      </c>
      <c r="C87" s="10" t="s">
        <v>17</v>
      </c>
      <c r="D87" s="16">
        <v>43298.380555555559</v>
      </c>
      <c r="E87" s="16">
        <v>43299.510416666664</v>
      </c>
      <c r="G87" s="16">
        <v>43308.182638888888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3991890</v>
      </c>
      <c r="B88" s="10" t="s">
        <v>29</v>
      </c>
      <c r="C88" s="10" t="s">
        <v>17</v>
      </c>
      <c r="D88" s="16">
        <v>43298.380555555559</v>
      </c>
      <c r="E88" s="16">
        <v>43299.510416666664</v>
      </c>
      <c r="G88" s="16">
        <v>43308.182638888888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3991890</v>
      </c>
      <c r="B89" s="10" t="s">
        <v>29</v>
      </c>
      <c r="C89" s="10" t="s">
        <v>17</v>
      </c>
      <c r="D89" s="16">
        <v>43298.380555555559</v>
      </c>
      <c r="E89" s="16">
        <v>43299.510416666664</v>
      </c>
      <c r="G89" s="16">
        <v>43308.182638888888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22</v>
      </c>
      <c r="M89" s="10">
        <v>360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3991890</v>
      </c>
      <c r="B90" s="10" t="s">
        <v>29</v>
      </c>
      <c r="C90" s="10" t="s">
        <v>17</v>
      </c>
      <c r="D90" s="16">
        <v>43298.380555555559</v>
      </c>
      <c r="E90" s="16">
        <v>43299.510416666664</v>
      </c>
      <c r="G90" s="16">
        <v>43308.182638888888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3991890</v>
      </c>
      <c r="B91" s="10" t="s">
        <v>29</v>
      </c>
      <c r="C91" s="10" t="s">
        <v>17</v>
      </c>
      <c r="D91" s="16">
        <v>43298.380555555559</v>
      </c>
      <c r="E91" s="16">
        <v>43299.510416666664</v>
      </c>
      <c r="G91" s="16">
        <v>43308.182638888888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3991890</v>
      </c>
      <c r="B92" s="10" t="s">
        <v>29</v>
      </c>
      <c r="C92" s="10" t="s">
        <v>17</v>
      </c>
      <c r="D92" s="16">
        <v>43298.380555555559</v>
      </c>
      <c r="E92" s="16">
        <v>43299.510416666664</v>
      </c>
      <c r="G92" s="16">
        <v>43308.182638888888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1600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3991890</v>
      </c>
      <c r="B93" s="10" t="s">
        <v>29</v>
      </c>
      <c r="C93" s="10" t="s">
        <v>17</v>
      </c>
      <c r="D93" s="16">
        <v>43298.380555555559</v>
      </c>
      <c r="E93" s="16">
        <v>43299.510416666664</v>
      </c>
      <c r="G93" s="16">
        <v>43308.182638888888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3991890</v>
      </c>
      <c r="B94" s="10" t="s">
        <v>29</v>
      </c>
      <c r="C94" s="10" t="s">
        <v>17</v>
      </c>
      <c r="D94" s="16">
        <v>43298.380555555559</v>
      </c>
      <c r="E94" s="16">
        <v>43299.510416666664</v>
      </c>
      <c r="G94" s="16">
        <v>43308.182638888888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3991890</v>
      </c>
      <c r="B95" s="10" t="s">
        <v>29</v>
      </c>
      <c r="C95" s="10" t="s">
        <v>17</v>
      </c>
      <c r="D95" s="16">
        <v>43298.380555555559</v>
      </c>
      <c r="E95" s="16">
        <v>43299.510416666664</v>
      </c>
      <c r="G95" s="16">
        <v>43308.182638888888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3991890</v>
      </c>
      <c r="B96" s="10" t="s">
        <v>29</v>
      </c>
      <c r="C96" s="10" t="s">
        <v>17</v>
      </c>
      <c r="D96" s="16">
        <v>43298.380555555559</v>
      </c>
      <c r="E96" s="16">
        <v>43299.510416666664</v>
      </c>
      <c r="G96" s="16">
        <v>43308.182638888888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390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3991890</v>
      </c>
      <c r="B97" s="10" t="s">
        <v>29</v>
      </c>
      <c r="C97" s="10" t="s">
        <v>17</v>
      </c>
      <c r="D97" s="16">
        <v>43298.380555555559</v>
      </c>
      <c r="E97" s="16">
        <v>43299.510416666664</v>
      </c>
      <c r="G97" s="16">
        <v>43308.182638888888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1000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3991890</v>
      </c>
      <c r="B98" s="10" t="s">
        <v>29</v>
      </c>
      <c r="C98" s="10" t="s">
        <v>17</v>
      </c>
      <c r="D98" s="16">
        <v>43298.380555555559</v>
      </c>
      <c r="E98" s="16">
        <v>43299.510416666664</v>
      </c>
      <c r="G98" s="16">
        <v>43308.182638888888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3991890</v>
      </c>
      <c r="B99" s="10" t="s">
        <v>29</v>
      </c>
      <c r="C99" s="10" t="s">
        <v>17</v>
      </c>
      <c r="D99" s="16">
        <v>43298.380555555559</v>
      </c>
      <c r="E99" s="16">
        <v>43299.510416666664</v>
      </c>
      <c r="G99" s="16">
        <v>43308.182638888888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3991890</v>
      </c>
      <c r="B100" s="10" t="s">
        <v>29</v>
      </c>
      <c r="C100" s="10" t="s">
        <v>17</v>
      </c>
      <c r="D100" s="16">
        <v>43298.380555555559</v>
      </c>
      <c r="E100" s="16">
        <v>43299.510416666664</v>
      </c>
      <c r="G100" s="16">
        <v>43308.182638888888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420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3991890</v>
      </c>
      <c r="B101" s="10" t="s">
        <v>29</v>
      </c>
      <c r="C101" s="10" t="s">
        <v>17</v>
      </c>
      <c r="D101" s="16">
        <v>43298.380555555559</v>
      </c>
      <c r="E101" s="16">
        <v>43299.510416666664</v>
      </c>
      <c r="G101" s="16">
        <v>43308.182638888888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590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3991890</v>
      </c>
      <c r="B102" s="10" t="s">
        <v>29</v>
      </c>
      <c r="C102" s="10" t="s">
        <v>17</v>
      </c>
      <c r="D102" s="16">
        <v>43298.380555555559</v>
      </c>
      <c r="E102" s="16">
        <v>43299.510416666664</v>
      </c>
      <c r="G102" s="16">
        <v>43308.182638888888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150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3991890</v>
      </c>
      <c r="B103" s="10" t="s">
        <v>29</v>
      </c>
      <c r="C103" s="10" t="s">
        <v>17</v>
      </c>
      <c r="D103" s="16">
        <v>43298.380555555559</v>
      </c>
      <c r="E103" s="16">
        <v>43299.510416666664</v>
      </c>
      <c r="G103" s="16">
        <v>43308.182638888888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740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3991890</v>
      </c>
      <c r="B104" s="10" t="s">
        <v>29</v>
      </c>
      <c r="C104" s="10" t="s">
        <v>17</v>
      </c>
      <c r="D104" s="16">
        <v>43298.380555555559</v>
      </c>
      <c r="E104" s="16">
        <v>43299.510416666664</v>
      </c>
      <c r="G104" s="16">
        <v>43308.182638888888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344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3991891</v>
      </c>
      <c r="B105" s="10" t="s">
        <v>24</v>
      </c>
      <c r="C105" s="10" t="s">
        <v>17</v>
      </c>
      <c r="D105" s="16">
        <v>43298.370138888888</v>
      </c>
      <c r="E105" s="16">
        <v>43299.510416666664</v>
      </c>
      <c r="G105" s="16">
        <v>43308.197916666664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3100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3991891</v>
      </c>
      <c r="B106" s="10" t="s">
        <v>24</v>
      </c>
      <c r="C106" s="10" t="s">
        <v>17</v>
      </c>
      <c r="D106" s="16">
        <v>43298.370138888888</v>
      </c>
      <c r="E106" s="16">
        <v>43299.510416666664</v>
      </c>
      <c r="G106" s="16">
        <v>43308.197916666664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3991891</v>
      </c>
      <c r="B107" s="10" t="s">
        <v>24</v>
      </c>
      <c r="C107" s="10" t="s">
        <v>17</v>
      </c>
      <c r="D107" s="16">
        <v>43298.370138888888</v>
      </c>
      <c r="E107" s="16">
        <v>43299.510416666664</v>
      </c>
      <c r="G107" s="16">
        <v>43308.197916666664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26</v>
      </c>
      <c r="M107" s="10">
        <v>5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0</v>
      </c>
      <c r="AI107" s="98"/>
      <c r="AJ107" s="98">
        <f>IF((M151-M54)/M248*100&lt;0,"NR",(M151-M54)/M248*100)</f>
        <v>14.285714285714285</v>
      </c>
      <c r="AK107" s="98"/>
      <c r="AL107" s="98">
        <f>IF((M248-M54)/M248*100&lt;0,"NR",(M248-M54)/M248*100)</f>
        <v>14.285714285714285</v>
      </c>
      <c r="AM107" s="98"/>
    </row>
    <row r="108" spans="1:39" x14ac:dyDescent="0.2">
      <c r="A108" s="10">
        <v>3991891</v>
      </c>
      <c r="B108" s="10" t="s">
        <v>24</v>
      </c>
      <c r="C108" s="10" t="s">
        <v>17</v>
      </c>
      <c r="D108" s="16">
        <v>43298.370138888888</v>
      </c>
      <c r="E108" s="16">
        <v>43299.510416666664</v>
      </c>
      <c r="G108" s="16">
        <v>43308.197916666664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26</v>
      </c>
      <c r="M108" s="10">
        <v>20</v>
      </c>
      <c r="N108" s="10" t="s">
        <v>33</v>
      </c>
      <c r="O108" s="10">
        <v>20</v>
      </c>
      <c r="P108" s="10">
        <v>1</v>
      </c>
      <c r="AG108" s="2" t="s">
        <v>125</v>
      </c>
      <c r="AH108" s="98" t="str">
        <f>IF((M249-M152)/M249*100&lt;0,"NR",(M249-M152)/M249*100)</f>
        <v>NR</v>
      </c>
      <c r="AI108" s="98"/>
      <c r="AJ108" s="98">
        <f>IF((M152-M55)/M249*100&lt;0,"NR",(M152-M55)/M249*100)</f>
        <v>21.428571428571427</v>
      </c>
      <c r="AK108" s="98"/>
      <c r="AL108" s="98">
        <f>IF((M249-M55)/M249*100&lt;0,"NR",(M249-M55)/M249*100)</f>
        <v>14.285714285714285</v>
      </c>
      <c r="AM108" s="98"/>
    </row>
    <row r="109" spans="1:39" x14ac:dyDescent="0.2">
      <c r="A109" s="10">
        <v>3991891</v>
      </c>
      <c r="B109" s="10" t="s">
        <v>24</v>
      </c>
      <c r="C109" s="10" t="s">
        <v>17</v>
      </c>
      <c r="D109" s="16">
        <v>43298.370138888888</v>
      </c>
      <c r="E109" s="16">
        <v>43299.510416666664</v>
      </c>
      <c r="G109" s="16">
        <v>43308.197916666664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3991891</v>
      </c>
      <c r="B110" s="10" t="s">
        <v>24</v>
      </c>
      <c r="C110" s="10" t="s">
        <v>17</v>
      </c>
      <c r="D110" s="16">
        <v>43298.370138888888</v>
      </c>
      <c r="E110" s="16">
        <v>43299.510416666664</v>
      </c>
      <c r="G110" s="16">
        <v>43308.197916666664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3991891</v>
      </c>
      <c r="B111" s="10" t="s">
        <v>24</v>
      </c>
      <c r="C111" s="10" t="s">
        <v>17</v>
      </c>
      <c r="D111" s="16">
        <v>43298.370138888888</v>
      </c>
      <c r="E111" s="16">
        <v>43299.510416666664</v>
      </c>
      <c r="G111" s="16">
        <v>43308.197916666664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710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3991891</v>
      </c>
      <c r="B112" s="10" t="s">
        <v>24</v>
      </c>
      <c r="C112" s="10" t="s">
        <v>17</v>
      </c>
      <c r="D112" s="16">
        <v>43298.370138888888</v>
      </c>
      <c r="E112" s="16">
        <v>43299.510416666664</v>
      </c>
      <c r="G112" s="16">
        <v>43308.197916666664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26</v>
      </c>
      <c r="M112" s="10">
        <v>5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3991891</v>
      </c>
      <c r="B113" s="10" t="s">
        <v>24</v>
      </c>
      <c r="C113" s="10" t="s">
        <v>17</v>
      </c>
      <c r="D113" s="16">
        <v>43298.370138888888</v>
      </c>
      <c r="E113" s="16">
        <v>43299.510416666664</v>
      </c>
      <c r="G113" s="16">
        <v>43308.197916666664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3991891</v>
      </c>
      <c r="B114" s="10" t="s">
        <v>24</v>
      </c>
      <c r="C114" s="10" t="s">
        <v>17</v>
      </c>
      <c r="D114" s="16">
        <v>43298.370138888888</v>
      </c>
      <c r="E114" s="16">
        <v>43299.510416666664</v>
      </c>
      <c r="G114" s="16">
        <v>43308.197916666664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3991891</v>
      </c>
      <c r="B115" s="10" t="s">
        <v>24</v>
      </c>
      <c r="C115" s="10" t="s">
        <v>17</v>
      </c>
      <c r="D115" s="16">
        <v>43298.370138888888</v>
      </c>
      <c r="E115" s="16">
        <v>43299.510416666664</v>
      </c>
      <c r="G115" s="16">
        <v>43308.197916666664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3991891</v>
      </c>
      <c r="B116" s="10" t="s">
        <v>24</v>
      </c>
      <c r="C116" s="10" t="s">
        <v>17</v>
      </c>
      <c r="D116" s="16">
        <v>43298.370138888888</v>
      </c>
      <c r="E116" s="16">
        <v>43299.510416666664</v>
      </c>
      <c r="G116" s="16">
        <v>43308.197916666664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62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3991891</v>
      </c>
      <c r="B117" s="10" t="s">
        <v>24</v>
      </c>
      <c r="C117" s="10" t="s">
        <v>17</v>
      </c>
      <c r="D117" s="16">
        <v>43298.370138888888</v>
      </c>
      <c r="E117" s="16">
        <v>43299.510416666664</v>
      </c>
      <c r="G117" s="16">
        <v>43308.197916666664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3991891</v>
      </c>
      <c r="B118" s="10" t="s">
        <v>24</v>
      </c>
      <c r="C118" s="10" t="s">
        <v>17</v>
      </c>
      <c r="D118" s="16">
        <v>43298.370138888888</v>
      </c>
      <c r="E118" s="16">
        <v>43299.510416666664</v>
      </c>
      <c r="G118" s="16">
        <v>43308.197916666664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72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3991891</v>
      </c>
      <c r="B119" s="10" t="s">
        <v>24</v>
      </c>
      <c r="C119" s="10" t="s">
        <v>17</v>
      </c>
      <c r="D119" s="16">
        <v>43298.370138888888</v>
      </c>
      <c r="E119" s="16">
        <v>43299.510416666664</v>
      </c>
      <c r="G119" s="16">
        <v>43308.197916666664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3991891</v>
      </c>
      <c r="B120" s="10" t="s">
        <v>24</v>
      </c>
      <c r="C120" s="10" t="s">
        <v>17</v>
      </c>
      <c r="D120" s="16">
        <v>43298.370138888888</v>
      </c>
      <c r="E120" s="16">
        <v>43299.510416666664</v>
      </c>
      <c r="G120" s="16">
        <v>43308.197916666664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320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3991891</v>
      </c>
      <c r="B121" s="10" t="s">
        <v>24</v>
      </c>
      <c r="C121" s="10" t="s">
        <v>17</v>
      </c>
      <c r="D121" s="16">
        <v>43298.370138888888</v>
      </c>
      <c r="E121" s="16">
        <v>43299.510416666664</v>
      </c>
      <c r="G121" s="16">
        <v>43308.197916666664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3991891</v>
      </c>
      <c r="B122" s="10" t="s">
        <v>24</v>
      </c>
      <c r="C122" s="10" t="s">
        <v>17</v>
      </c>
      <c r="D122" s="16">
        <v>43298.370138888888</v>
      </c>
      <c r="E122" s="16">
        <v>43299.510416666664</v>
      </c>
      <c r="G122" s="16">
        <v>43308.197916666664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140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3991891</v>
      </c>
      <c r="B123" s="10" t="s">
        <v>24</v>
      </c>
      <c r="C123" s="10" t="s">
        <v>17</v>
      </c>
      <c r="D123" s="16">
        <v>43298.370138888888</v>
      </c>
      <c r="E123" s="16">
        <v>43299.510416666664</v>
      </c>
      <c r="G123" s="16">
        <v>43308.197916666664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26</v>
      </c>
      <c r="M123" s="10">
        <v>5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3991891</v>
      </c>
      <c r="B124" s="10" t="s">
        <v>24</v>
      </c>
      <c r="C124" s="10" t="s">
        <v>17</v>
      </c>
      <c r="D124" s="16">
        <v>43298.370138888888</v>
      </c>
      <c r="E124" s="16">
        <v>43299.510416666664</v>
      </c>
      <c r="G124" s="16">
        <v>43308.197916666664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3991891</v>
      </c>
      <c r="B125" s="10" t="s">
        <v>24</v>
      </c>
      <c r="C125" s="10" t="s">
        <v>17</v>
      </c>
      <c r="D125" s="16">
        <v>43298.370138888888</v>
      </c>
      <c r="E125" s="16">
        <v>43299.510416666664</v>
      </c>
      <c r="G125" s="16">
        <v>43308.197916666664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3991891</v>
      </c>
      <c r="B126" s="10" t="s">
        <v>24</v>
      </c>
      <c r="C126" s="10" t="s">
        <v>17</v>
      </c>
      <c r="D126" s="16">
        <v>43298.370138888888</v>
      </c>
      <c r="E126" s="16">
        <v>43299.510416666664</v>
      </c>
      <c r="G126" s="16">
        <v>43308.197916666664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3991891</v>
      </c>
      <c r="B127" s="10" t="s">
        <v>24</v>
      </c>
      <c r="C127" s="10" t="s">
        <v>17</v>
      </c>
      <c r="D127" s="16">
        <v>43298.370138888888</v>
      </c>
      <c r="E127" s="16">
        <v>43299.510416666664</v>
      </c>
      <c r="G127" s="16">
        <v>43308.197916666664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280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3991891</v>
      </c>
      <c r="B128" s="10" t="s">
        <v>24</v>
      </c>
      <c r="C128" s="10" t="s">
        <v>17</v>
      </c>
      <c r="D128" s="16">
        <v>43298.370138888888</v>
      </c>
      <c r="E128" s="16">
        <v>43299.510416666664</v>
      </c>
      <c r="G128" s="16">
        <v>43308.197916666664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3991891</v>
      </c>
      <c r="B129" s="10" t="s">
        <v>24</v>
      </c>
      <c r="C129" s="10" t="s">
        <v>17</v>
      </c>
      <c r="D129" s="16">
        <v>43298.370138888888</v>
      </c>
      <c r="E129" s="16">
        <v>43299.510416666664</v>
      </c>
      <c r="G129" s="16">
        <v>43308.197916666664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73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3991891</v>
      </c>
      <c r="B130" s="10" t="s">
        <v>24</v>
      </c>
      <c r="C130" s="10" t="s">
        <v>17</v>
      </c>
      <c r="D130" s="16">
        <v>43298.370138888888</v>
      </c>
      <c r="E130" s="16">
        <v>43299.510416666664</v>
      </c>
      <c r="G130" s="16">
        <v>43308.197916666664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3991891</v>
      </c>
      <c r="B131" s="10" t="s">
        <v>24</v>
      </c>
      <c r="C131" s="10" t="s">
        <v>17</v>
      </c>
      <c r="D131" s="16">
        <v>43298.370138888888</v>
      </c>
      <c r="E131" s="16">
        <v>43299.510416666664</v>
      </c>
      <c r="G131" s="16">
        <v>43308.197916666664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3991891</v>
      </c>
      <c r="B132" s="10" t="s">
        <v>24</v>
      </c>
      <c r="C132" s="10" t="s">
        <v>17</v>
      </c>
      <c r="D132" s="16">
        <v>43298.370138888888</v>
      </c>
      <c r="E132" s="16">
        <v>43299.510416666664</v>
      </c>
      <c r="G132" s="16">
        <v>43308.197916666664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33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3991891</v>
      </c>
      <c r="B133" s="10" t="s">
        <v>24</v>
      </c>
      <c r="C133" s="10" t="s">
        <v>17</v>
      </c>
      <c r="D133" s="16">
        <v>43298.370138888888</v>
      </c>
      <c r="E133" s="16">
        <v>43299.510416666664</v>
      </c>
      <c r="G133" s="16">
        <v>43308.197916666664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26</v>
      </c>
      <c r="M133" s="10">
        <v>5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3991891</v>
      </c>
      <c r="B134" s="10" t="s">
        <v>24</v>
      </c>
      <c r="C134" s="10" t="s">
        <v>17</v>
      </c>
      <c r="D134" s="16">
        <v>43298.370138888888</v>
      </c>
      <c r="E134" s="16">
        <v>43299.510416666664</v>
      </c>
      <c r="G134" s="16">
        <v>43308.197916666664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3991891</v>
      </c>
      <c r="B135" s="10" t="s">
        <v>24</v>
      </c>
      <c r="C135" s="10" t="s">
        <v>17</v>
      </c>
      <c r="D135" s="16">
        <v>43298.370138888888</v>
      </c>
      <c r="E135" s="16">
        <v>43299.510416666664</v>
      </c>
      <c r="G135" s="16">
        <v>43308.197916666664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3991891</v>
      </c>
      <c r="B136" s="10" t="s">
        <v>24</v>
      </c>
      <c r="C136" s="10" t="s">
        <v>17</v>
      </c>
      <c r="D136" s="16">
        <v>43298.370138888888</v>
      </c>
      <c r="E136" s="16">
        <v>43299.510416666664</v>
      </c>
      <c r="G136" s="16">
        <v>43308.197916666664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3991891</v>
      </c>
      <c r="B137" s="10" t="s">
        <v>24</v>
      </c>
      <c r="C137" s="10" t="s">
        <v>17</v>
      </c>
      <c r="D137" s="16">
        <v>43298.370138888888</v>
      </c>
      <c r="E137" s="16">
        <v>43299.510416666664</v>
      </c>
      <c r="G137" s="16">
        <v>43308.197916666664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3991891</v>
      </c>
      <c r="B138" s="10" t="s">
        <v>24</v>
      </c>
      <c r="C138" s="10" t="s">
        <v>17</v>
      </c>
      <c r="D138" s="16">
        <v>43298.370138888888</v>
      </c>
      <c r="E138" s="16">
        <v>43299.510416666664</v>
      </c>
      <c r="G138" s="16">
        <v>43308.197916666664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200</v>
      </c>
      <c r="N138" s="10" t="s">
        <v>33</v>
      </c>
      <c r="O138" s="10">
        <v>5</v>
      </c>
      <c r="P138" s="10">
        <v>1</v>
      </c>
      <c r="AG138" s="70" t="s">
        <v>345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3991891</v>
      </c>
      <c r="B139" s="10" t="s">
        <v>24</v>
      </c>
      <c r="C139" s="10" t="s">
        <v>17</v>
      </c>
      <c r="D139" s="16">
        <v>43298.370138888888</v>
      </c>
      <c r="E139" s="16">
        <v>43299.510416666664</v>
      </c>
      <c r="G139" s="16">
        <v>43308.197916666664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26</v>
      </c>
      <c r="M139" s="10">
        <v>20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3991891</v>
      </c>
      <c r="B140" s="10" t="s">
        <v>24</v>
      </c>
      <c r="C140" s="10" t="s">
        <v>17</v>
      </c>
      <c r="D140" s="16">
        <v>43298.370138888888</v>
      </c>
      <c r="E140" s="16">
        <v>43299.510416666664</v>
      </c>
      <c r="G140" s="16">
        <v>43308.197916666664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370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3991891</v>
      </c>
      <c r="B141" s="10" t="s">
        <v>24</v>
      </c>
      <c r="C141" s="10" t="s">
        <v>17</v>
      </c>
      <c r="D141" s="16">
        <v>43298.370138888888</v>
      </c>
      <c r="E141" s="16">
        <v>43299.510416666664</v>
      </c>
      <c r="G141" s="16">
        <v>43308.197916666664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26</v>
      </c>
      <c r="M141" s="10">
        <v>10</v>
      </c>
      <c r="N141" s="10" t="s">
        <v>33</v>
      </c>
      <c r="O141" s="10">
        <v>10</v>
      </c>
      <c r="P141" s="10">
        <v>1</v>
      </c>
      <c r="AG141" s="17" t="s">
        <v>233</v>
      </c>
      <c r="AH141" s="93" t="str">
        <f>IF((M213-M116)/M116*100&lt;0,"NR",(M213-M116)/M116*100)</f>
        <v>NR</v>
      </c>
      <c r="AI141" s="93"/>
      <c r="AJ141" s="93">
        <f>IF((M116-M19)/M213*100&lt;0,"NR",(M116-M19)/M213*100)</f>
        <v>19.047619047619047</v>
      </c>
      <c r="AK141" s="93"/>
      <c r="AL141" s="93" t="str">
        <f>IF((M213-M19)/M213*100&lt;0,"NR",(M213-M19)/M213*100)</f>
        <v>NR</v>
      </c>
      <c r="AM141" s="93"/>
    </row>
    <row r="142" spans="1:39" x14ac:dyDescent="0.2">
      <c r="A142" s="10">
        <v>3991891</v>
      </c>
      <c r="B142" s="10" t="s">
        <v>24</v>
      </c>
      <c r="C142" s="10" t="s">
        <v>17</v>
      </c>
      <c r="D142" s="16">
        <v>43298.370138888888</v>
      </c>
      <c r="E142" s="16">
        <v>43299.510416666664</v>
      </c>
      <c r="G142" s="16">
        <v>43308.197916666664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54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36.734693877551024</v>
      </c>
      <c r="AK142" s="93"/>
      <c r="AL142" s="93">
        <f>IF((M294-M100)/M294*100&lt;0,"NR",(M294-M100)/M294*100)</f>
        <v>14.285714285714285</v>
      </c>
      <c r="AM142" s="93"/>
    </row>
    <row r="143" spans="1:39" x14ac:dyDescent="0.2">
      <c r="A143" s="10">
        <v>3991891</v>
      </c>
      <c r="B143" s="10" t="s">
        <v>24</v>
      </c>
      <c r="C143" s="10" t="s">
        <v>17</v>
      </c>
      <c r="D143" s="16">
        <v>43298.370138888888</v>
      </c>
      <c r="E143" s="16">
        <v>43299.510416666664</v>
      </c>
      <c r="G143" s="16">
        <v>43308.197916666664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62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41.818181818181813</v>
      </c>
      <c r="AI143" s="93"/>
      <c r="AJ143" s="93" t="str">
        <f>IF((M120-M23)/M217*100&lt;0,"NR",(M120-M23)/M217*100)</f>
        <v>NR</v>
      </c>
      <c r="AK143" s="93"/>
      <c r="AL143" s="93">
        <f>IF((M217-M23)/M217*100&lt;0,"NR",(M217-M23)/M217*100)</f>
        <v>5.4545454545454541</v>
      </c>
      <c r="AM143" s="93"/>
    </row>
    <row r="144" spans="1:39" x14ac:dyDescent="0.2">
      <c r="A144" s="10">
        <v>3991891</v>
      </c>
      <c r="B144" s="10" t="s">
        <v>24</v>
      </c>
      <c r="C144" s="10" t="s">
        <v>17</v>
      </c>
      <c r="D144" s="16">
        <v>43298.370138888888</v>
      </c>
      <c r="E144" s="16">
        <v>43299.510416666664</v>
      </c>
      <c r="G144" s="16">
        <v>43308.197916666664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7.7777777777777777</v>
      </c>
      <c r="AI144" s="93"/>
      <c r="AJ144" s="93">
        <f>IF((M150-M53)/M247*100&lt;0,"NR",(M150-M53)/M247*100)</f>
        <v>1.1111111111111112</v>
      </c>
      <c r="AK144" s="93"/>
      <c r="AL144" s="93">
        <f>IF((M247-M53)/M247*100&lt;0,"NR",(M247-M53)/M247*100)</f>
        <v>8.8888888888888893</v>
      </c>
      <c r="AM144" s="93"/>
    </row>
    <row r="145" spans="1:16" x14ac:dyDescent="0.2">
      <c r="A145" s="10">
        <v>3991891</v>
      </c>
      <c r="B145" s="10" t="s">
        <v>24</v>
      </c>
      <c r="C145" s="10" t="s">
        <v>17</v>
      </c>
      <c r="D145" s="16">
        <v>43298.370138888888</v>
      </c>
      <c r="E145" s="16">
        <v>43299.510416666664</v>
      </c>
      <c r="G145" s="16">
        <v>43308.197916666664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3991891</v>
      </c>
      <c r="B146" s="10" t="s">
        <v>24</v>
      </c>
      <c r="C146" s="10" t="s">
        <v>17</v>
      </c>
      <c r="D146" s="16">
        <v>43298.370138888888</v>
      </c>
      <c r="E146" s="16">
        <v>43299.510416666664</v>
      </c>
      <c r="G146" s="16">
        <v>43308.197916666664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74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3991891</v>
      </c>
      <c r="B147" s="10" t="s">
        <v>24</v>
      </c>
      <c r="C147" s="10" t="s">
        <v>17</v>
      </c>
      <c r="D147" s="16">
        <v>43298.370138888888</v>
      </c>
      <c r="E147" s="16">
        <v>43299.510416666664</v>
      </c>
      <c r="G147" s="16">
        <v>43308.197916666664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3991891</v>
      </c>
      <c r="B148" s="10" t="s">
        <v>24</v>
      </c>
      <c r="C148" s="10" t="s">
        <v>17</v>
      </c>
      <c r="D148" s="16">
        <v>43298.370138888888</v>
      </c>
      <c r="E148" s="16">
        <v>43299.510416666664</v>
      </c>
      <c r="G148" s="16">
        <v>43308.197916666664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3991891</v>
      </c>
      <c r="B149" s="10" t="s">
        <v>24</v>
      </c>
      <c r="C149" s="10" t="s">
        <v>17</v>
      </c>
      <c r="D149" s="16">
        <v>43298.370138888888</v>
      </c>
      <c r="E149" s="16">
        <v>43299.510416666664</v>
      </c>
      <c r="G149" s="16">
        <v>43308.197916666664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3991891</v>
      </c>
      <c r="B150" s="10" t="s">
        <v>24</v>
      </c>
      <c r="C150" s="10" t="s">
        <v>17</v>
      </c>
      <c r="D150" s="16">
        <v>43298.370138888888</v>
      </c>
      <c r="E150" s="16">
        <v>43299.510416666664</v>
      </c>
      <c r="G150" s="16">
        <v>43308.197916666664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83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3991891</v>
      </c>
      <c r="B151" s="10" t="s">
        <v>24</v>
      </c>
      <c r="C151" s="10" t="s">
        <v>17</v>
      </c>
      <c r="D151" s="16">
        <v>43298.370138888888</v>
      </c>
      <c r="E151" s="16">
        <v>43299.510416666664</v>
      </c>
      <c r="G151" s="16">
        <v>43308.197916666664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1400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3991891</v>
      </c>
      <c r="B152" s="10" t="s">
        <v>24</v>
      </c>
      <c r="C152" s="10" t="s">
        <v>17</v>
      </c>
      <c r="D152" s="16">
        <v>43298.370138888888</v>
      </c>
      <c r="E152" s="16">
        <v>43299.510416666664</v>
      </c>
      <c r="G152" s="16">
        <v>43308.197916666664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150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3991891</v>
      </c>
      <c r="B153" s="10" t="s">
        <v>24</v>
      </c>
      <c r="C153" s="10" t="s">
        <v>17</v>
      </c>
      <c r="D153" s="16">
        <v>43298.370138888888</v>
      </c>
      <c r="E153" s="16">
        <v>43299.510416666664</v>
      </c>
      <c r="G153" s="16">
        <v>43308.197916666664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2800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3991891</v>
      </c>
      <c r="B154" s="10" t="s">
        <v>24</v>
      </c>
      <c r="C154" s="10" t="s">
        <v>17</v>
      </c>
      <c r="D154" s="16">
        <v>43298.370138888888</v>
      </c>
      <c r="E154" s="16">
        <v>43299.510416666664</v>
      </c>
      <c r="G154" s="16">
        <v>43308.197916666664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3991891</v>
      </c>
      <c r="B155" s="10" t="s">
        <v>24</v>
      </c>
      <c r="C155" s="10" t="s">
        <v>17</v>
      </c>
      <c r="D155" s="16">
        <v>43298.370138888888</v>
      </c>
      <c r="E155" s="16">
        <v>43299.510416666664</v>
      </c>
      <c r="G155" s="16">
        <v>43308.197916666664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3991891</v>
      </c>
      <c r="B156" s="10" t="s">
        <v>24</v>
      </c>
      <c r="C156" s="10" t="s">
        <v>17</v>
      </c>
      <c r="D156" s="16">
        <v>43298.370138888888</v>
      </c>
      <c r="E156" s="16">
        <v>43299.510416666664</v>
      </c>
      <c r="G156" s="16">
        <v>43308.197916666664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3991891</v>
      </c>
      <c r="B157" s="10" t="s">
        <v>24</v>
      </c>
      <c r="C157" s="10" t="s">
        <v>17</v>
      </c>
      <c r="D157" s="16">
        <v>43298.370138888888</v>
      </c>
      <c r="E157" s="16">
        <v>43299.510416666664</v>
      </c>
      <c r="G157" s="16">
        <v>43308.197916666664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26</v>
      </c>
      <c r="M157" s="10">
        <v>5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3991891</v>
      </c>
      <c r="B158" s="10" t="s">
        <v>24</v>
      </c>
      <c r="C158" s="10" t="s">
        <v>17</v>
      </c>
      <c r="D158" s="16">
        <v>43298.370138888888</v>
      </c>
      <c r="E158" s="16">
        <v>43299.510416666664</v>
      </c>
      <c r="G158" s="16">
        <v>43308.197916666664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26</v>
      </c>
      <c r="M158" s="10">
        <v>5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3991891</v>
      </c>
      <c r="B159" s="10" t="s">
        <v>24</v>
      </c>
      <c r="C159" s="10" t="s">
        <v>17</v>
      </c>
      <c r="D159" s="16">
        <v>43298.370138888888</v>
      </c>
      <c r="E159" s="16">
        <v>43299.510416666664</v>
      </c>
      <c r="G159" s="16">
        <v>43308.197916666664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370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3991891</v>
      </c>
      <c r="B160" s="10" t="s">
        <v>24</v>
      </c>
      <c r="C160" s="10" t="s">
        <v>17</v>
      </c>
      <c r="D160" s="16">
        <v>43298.370138888888</v>
      </c>
      <c r="E160" s="16">
        <v>43299.510416666664</v>
      </c>
      <c r="G160" s="16">
        <v>43308.197916666664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3991891</v>
      </c>
      <c r="B161" s="10" t="s">
        <v>24</v>
      </c>
      <c r="C161" s="10" t="s">
        <v>17</v>
      </c>
      <c r="D161" s="16">
        <v>43298.370138888888</v>
      </c>
      <c r="E161" s="16">
        <v>43299.510416666664</v>
      </c>
      <c r="G161" s="16">
        <v>43308.197916666664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3991891</v>
      </c>
      <c r="B162" s="10" t="s">
        <v>24</v>
      </c>
      <c r="C162" s="10" t="s">
        <v>17</v>
      </c>
      <c r="D162" s="16">
        <v>43298.370138888888</v>
      </c>
      <c r="E162" s="16">
        <v>43299.510416666664</v>
      </c>
      <c r="G162" s="16">
        <v>43308.197916666664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1200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3991891</v>
      </c>
      <c r="B163" s="10" t="s">
        <v>24</v>
      </c>
      <c r="C163" s="10" t="s">
        <v>17</v>
      </c>
      <c r="D163" s="16">
        <v>43298.370138888888</v>
      </c>
      <c r="E163" s="16">
        <v>43299.510416666664</v>
      </c>
      <c r="G163" s="16">
        <v>43308.197916666664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22</v>
      </c>
      <c r="M163" s="10">
        <v>73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3991891</v>
      </c>
      <c r="B164" s="10" t="s">
        <v>24</v>
      </c>
      <c r="C164" s="10" t="s">
        <v>17</v>
      </c>
      <c r="D164" s="16">
        <v>43298.370138888888</v>
      </c>
      <c r="E164" s="16">
        <v>43299.510416666664</v>
      </c>
      <c r="G164" s="16">
        <v>43308.197916666664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100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3991891</v>
      </c>
      <c r="B165" s="10" t="s">
        <v>24</v>
      </c>
      <c r="C165" s="10" t="s">
        <v>17</v>
      </c>
      <c r="D165" s="16">
        <v>43298.370138888888</v>
      </c>
      <c r="E165" s="16">
        <v>43299.510416666664</v>
      </c>
      <c r="G165" s="16">
        <v>43308.197916666664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3991891</v>
      </c>
      <c r="B166" s="10" t="s">
        <v>24</v>
      </c>
      <c r="C166" s="10" t="s">
        <v>17</v>
      </c>
      <c r="D166" s="16">
        <v>43298.370138888888</v>
      </c>
      <c r="E166" s="16">
        <v>43299.510416666664</v>
      </c>
      <c r="G166" s="16">
        <v>43308.197916666664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3991891</v>
      </c>
      <c r="B167" s="10" t="s">
        <v>24</v>
      </c>
      <c r="C167" s="10" t="s">
        <v>17</v>
      </c>
      <c r="D167" s="16">
        <v>43298.370138888888</v>
      </c>
      <c r="E167" s="16">
        <v>43299.510416666664</v>
      </c>
      <c r="G167" s="16">
        <v>43308.197916666664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3991891</v>
      </c>
      <c r="B168" s="10" t="s">
        <v>24</v>
      </c>
      <c r="C168" s="10" t="s">
        <v>17</v>
      </c>
      <c r="D168" s="16">
        <v>43298.370138888888</v>
      </c>
      <c r="E168" s="16">
        <v>43299.510416666664</v>
      </c>
      <c r="G168" s="16">
        <v>43308.197916666664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66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3991891</v>
      </c>
      <c r="B169" s="10" t="s">
        <v>24</v>
      </c>
      <c r="C169" s="10" t="s">
        <v>17</v>
      </c>
      <c r="D169" s="16">
        <v>43298.370138888888</v>
      </c>
      <c r="E169" s="16">
        <v>43299.510416666664</v>
      </c>
      <c r="G169" s="16">
        <v>43308.197916666664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40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3991891</v>
      </c>
      <c r="B170" s="10" t="s">
        <v>24</v>
      </c>
      <c r="C170" s="10" t="s">
        <v>17</v>
      </c>
      <c r="D170" s="16">
        <v>43298.370138888888</v>
      </c>
      <c r="E170" s="16">
        <v>43299.510416666664</v>
      </c>
      <c r="G170" s="16">
        <v>43308.197916666664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6400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3991891</v>
      </c>
      <c r="B171" s="10" t="s">
        <v>24</v>
      </c>
      <c r="C171" s="10" t="s">
        <v>17</v>
      </c>
      <c r="D171" s="16">
        <v>43298.370138888888</v>
      </c>
      <c r="E171" s="16">
        <v>43299.510416666664</v>
      </c>
      <c r="G171" s="16">
        <v>43308.197916666664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3991891</v>
      </c>
      <c r="B172" s="10" t="s">
        <v>24</v>
      </c>
      <c r="C172" s="10" t="s">
        <v>17</v>
      </c>
      <c r="D172" s="16">
        <v>43298.370138888888</v>
      </c>
      <c r="E172" s="16">
        <v>43299.510416666664</v>
      </c>
      <c r="G172" s="16">
        <v>43308.197916666664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3991891</v>
      </c>
      <c r="B173" s="10" t="s">
        <v>24</v>
      </c>
      <c r="C173" s="10" t="s">
        <v>17</v>
      </c>
      <c r="D173" s="16">
        <v>43298.370138888888</v>
      </c>
      <c r="E173" s="16">
        <v>43299.510416666664</v>
      </c>
      <c r="G173" s="16">
        <v>43308.197916666664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3991891</v>
      </c>
      <c r="B174" s="10" t="s">
        <v>24</v>
      </c>
      <c r="C174" s="10" t="s">
        <v>17</v>
      </c>
      <c r="D174" s="16">
        <v>43298.370138888888</v>
      </c>
      <c r="E174" s="16">
        <v>43299.510416666664</v>
      </c>
      <c r="G174" s="16">
        <v>43308.197916666664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3991891</v>
      </c>
      <c r="B175" s="10" t="s">
        <v>24</v>
      </c>
      <c r="C175" s="10" t="s">
        <v>17</v>
      </c>
      <c r="D175" s="16">
        <v>43298.370138888888</v>
      </c>
      <c r="E175" s="16">
        <v>43299.510416666664</v>
      </c>
      <c r="G175" s="16">
        <v>43308.197916666664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160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3991891</v>
      </c>
      <c r="B176" s="10" t="s">
        <v>24</v>
      </c>
      <c r="C176" s="10" t="s">
        <v>17</v>
      </c>
      <c r="D176" s="16">
        <v>43298.370138888888</v>
      </c>
      <c r="E176" s="16">
        <v>43299.510416666664</v>
      </c>
      <c r="G176" s="16">
        <v>43308.197916666664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3991891</v>
      </c>
      <c r="B177" s="10" t="s">
        <v>24</v>
      </c>
      <c r="C177" s="10" t="s">
        <v>17</v>
      </c>
      <c r="D177" s="16">
        <v>43298.370138888888</v>
      </c>
      <c r="E177" s="16">
        <v>43299.510416666664</v>
      </c>
      <c r="G177" s="16">
        <v>43308.197916666664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3991891</v>
      </c>
      <c r="B178" s="10" t="s">
        <v>24</v>
      </c>
      <c r="C178" s="10" t="s">
        <v>17</v>
      </c>
      <c r="D178" s="16">
        <v>43298.370138888888</v>
      </c>
      <c r="E178" s="16">
        <v>43299.510416666664</v>
      </c>
      <c r="G178" s="16">
        <v>43308.197916666664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3991891</v>
      </c>
      <c r="B179" s="10" t="s">
        <v>24</v>
      </c>
      <c r="C179" s="10" t="s">
        <v>17</v>
      </c>
      <c r="D179" s="16">
        <v>43298.370138888888</v>
      </c>
      <c r="E179" s="16">
        <v>43299.510416666664</v>
      </c>
      <c r="G179" s="16">
        <v>43308.197916666664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26</v>
      </c>
      <c r="M179" s="10">
        <v>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3991891</v>
      </c>
      <c r="B180" s="10" t="s">
        <v>24</v>
      </c>
      <c r="C180" s="10" t="s">
        <v>17</v>
      </c>
      <c r="D180" s="16">
        <v>43298.370138888888</v>
      </c>
      <c r="E180" s="16">
        <v>43299.510416666664</v>
      </c>
      <c r="G180" s="16">
        <v>43308.197916666664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3991891</v>
      </c>
      <c r="B181" s="10" t="s">
        <v>24</v>
      </c>
      <c r="C181" s="10" t="s">
        <v>17</v>
      </c>
      <c r="D181" s="16">
        <v>43298.370138888888</v>
      </c>
      <c r="E181" s="16">
        <v>43299.510416666664</v>
      </c>
      <c r="G181" s="16">
        <v>43308.197916666664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3991891</v>
      </c>
      <c r="B182" s="10" t="s">
        <v>24</v>
      </c>
      <c r="C182" s="10" t="s">
        <v>17</v>
      </c>
      <c r="D182" s="16">
        <v>43298.370138888888</v>
      </c>
      <c r="E182" s="16">
        <v>43299.510416666664</v>
      </c>
      <c r="G182" s="16">
        <v>43308.197916666664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81000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3991891</v>
      </c>
      <c r="B183" s="10" t="s">
        <v>24</v>
      </c>
      <c r="C183" s="10" t="s">
        <v>17</v>
      </c>
      <c r="D183" s="16">
        <v>43298.370138888888</v>
      </c>
      <c r="E183" s="16">
        <v>43299.510416666664</v>
      </c>
      <c r="G183" s="16">
        <v>43308.197916666664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3991891</v>
      </c>
      <c r="B184" s="10" t="s">
        <v>24</v>
      </c>
      <c r="C184" s="10" t="s">
        <v>17</v>
      </c>
      <c r="D184" s="16">
        <v>43298.370138888888</v>
      </c>
      <c r="E184" s="16">
        <v>43299.510416666664</v>
      </c>
      <c r="G184" s="16">
        <v>43308.197916666664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3991891</v>
      </c>
      <c r="B185" s="10" t="s">
        <v>24</v>
      </c>
      <c r="C185" s="10" t="s">
        <v>17</v>
      </c>
      <c r="D185" s="16">
        <v>43298.370138888888</v>
      </c>
      <c r="E185" s="16">
        <v>43299.510416666664</v>
      </c>
      <c r="G185" s="16">
        <v>43308.197916666664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3991891</v>
      </c>
      <c r="B186" s="10" t="s">
        <v>24</v>
      </c>
      <c r="C186" s="10" t="s">
        <v>17</v>
      </c>
      <c r="D186" s="16">
        <v>43298.370138888888</v>
      </c>
      <c r="E186" s="16">
        <v>43299.510416666664</v>
      </c>
      <c r="G186" s="16">
        <v>43308.197916666664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22</v>
      </c>
      <c r="M186" s="10">
        <v>400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3991891</v>
      </c>
      <c r="B187" s="10" t="s">
        <v>24</v>
      </c>
      <c r="C187" s="10" t="s">
        <v>17</v>
      </c>
      <c r="D187" s="16">
        <v>43298.370138888888</v>
      </c>
      <c r="E187" s="16">
        <v>43299.510416666664</v>
      </c>
      <c r="G187" s="16">
        <v>43308.197916666664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3991891</v>
      </c>
      <c r="B188" s="10" t="s">
        <v>24</v>
      </c>
      <c r="C188" s="10" t="s">
        <v>17</v>
      </c>
      <c r="D188" s="16">
        <v>43298.370138888888</v>
      </c>
      <c r="E188" s="16">
        <v>43299.510416666664</v>
      </c>
      <c r="G188" s="16">
        <v>43308.197916666664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3991891</v>
      </c>
      <c r="B189" s="10" t="s">
        <v>24</v>
      </c>
      <c r="C189" s="10" t="s">
        <v>17</v>
      </c>
      <c r="D189" s="16">
        <v>43298.370138888888</v>
      </c>
      <c r="E189" s="16">
        <v>43299.510416666664</v>
      </c>
      <c r="G189" s="16">
        <v>43308.197916666664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1800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3991891</v>
      </c>
      <c r="B190" s="10" t="s">
        <v>24</v>
      </c>
      <c r="C190" s="10" t="s">
        <v>17</v>
      </c>
      <c r="D190" s="16">
        <v>43298.370138888888</v>
      </c>
      <c r="E190" s="16">
        <v>43299.510416666664</v>
      </c>
      <c r="G190" s="16">
        <v>43308.197916666664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3991891</v>
      </c>
      <c r="B191" s="10" t="s">
        <v>24</v>
      </c>
      <c r="C191" s="10" t="s">
        <v>17</v>
      </c>
      <c r="D191" s="16">
        <v>43298.370138888888</v>
      </c>
      <c r="E191" s="16">
        <v>43299.510416666664</v>
      </c>
      <c r="G191" s="16">
        <v>43308.197916666664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3991891</v>
      </c>
      <c r="B192" s="10" t="s">
        <v>24</v>
      </c>
      <c r="C192" s="10" t="s">
        <v>17</v>
      </c>
      <c r="D192" s="16">
        <v>43298.370138888888</v>
      </c>
      <c r="E192" s="16">
        <v>43299.510416666664</v>
      </c>
      <c r="G192" s="16">
        <v>43308.197916666664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3991891</v>
      </c>
      <c r="B193" s="10" t="s">
        <v>24</v>
      </c>
      <c r="C193" s="10" t="s">
        <v>17</v>
      </c>
      <c r="D193" s="16">
        <v>43298.370138888888</v>
      </c>
      <c r="E193" s="16">
        <v>43299.510416666664</v>
      </c>
      <c r="G193" s="16">
        <v>43308.197916666664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190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3991891</v>
      </c>
      <c r="B194" s="10" t="s">
        <v>24</v>
      </c>
      <c r="C194" s="10" t="s">
        <v>17</v>
      </c>
      <c r="D194" s="16">
        <v>43298.370138888888</v>
      </c>
      <c r="E194" s="16">
        <v>43299.510416666664</v>
      </c>
      <c r="G194" s="16">
        <v>43308.197916666664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1100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3991891</v>
      </c>
      <c r="B195" s="10" t="s">
        <v>24</v>
      </c>
      <c r="C195" s="10" t="s">
        <v>17</v>
      </c>
      <c r="D195" s="16">
        <v>43298.370138888888</v>
      </c>
      <c r="E195" s="16">
        <v>43299.510416666664</v>
      </c>
      <c r="G195" s="16">
        <v>43308.197916666664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3991891</v>
      </c>
      <c r="B196" s="10" t="s">
        <v>24</v>
      </c>
      <c r="C196" s="10" t="s">
        <v>17</v>
      </c>
      <c r="D196" s="16">
        <v>43298.370138888888</v>
      </c>
      <c r="E196" s="16">
        <v>43299.510416666664</v>
      </c>
      <c r="G196" s="16">
        <v>43308.197916666664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3991891</v>
      </c>
      <c r="B197" s="10" t="s">
        <v>24</v>
      </c>
      <c r="C197" s="10" t="s">
        <v>17</v>
      </c>
      <c r="D197" s="16">
        <v>43298.370138888888</v>
      </c>
      <c r="E197" s="16">
        <v>43299.510416666664</v>
      </c>
      <c r="G197" s="16">
        <v>43308.197916666664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600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3991891</v>
      </c>
      <c r="B198" s="10" t="s">
        <v>24</v>
      </c>
      <c r="C198" s="10" t="s">
        <v>17</v>
      </c>
      <c r="D198" s="16">
        <v>43298.370138888888</v>
      </c>
      <c r="E198" s="16">
        <v>43299.510416666664</v>
      </c>
      <c r="G198" s="16">
        <v>43308.197916666664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550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3991891</v>
      </c>
      <c r="B199" s="10" t="s">
        <v>24</v>
      </c>
      <c r="C199" s="10" t="s">
        <v>17</v>
      </c>
      <c r="D199" s="16">
        <v>43298.370138888888</v>
      </c>
      <c r="E199" s="16">
        <v>43299.510416666664</v>
      </c>
      <c r="G199" s="16">
        <v>43308.197916666664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150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3991891</v>
      </c>
      <c r="B200" s="10" t="s">
        <v>24</v>
      </c>
      <c r="C200" s="10" t="s">
        <v>17</v>
      </c>
      <c r="D200" s="16">
        <v>43298.370138888888</v>
      </c>
      <c r="E200" s="16">
        <v>43299.510416666664</v>
      </c>
      <c r="G200" s="16">
        <v>43308.197916666664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660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3991891</v>
      </c>
      <c r="B201" s="10" t="s">
        <v>24</v>
      </c>
      <c r="C201" s="10" t="s">
        <v>17</v>
      </c>
      <c r="D201" s="16">
        <v>43298.370138888888</v>
      </c>
      <c r="E201" s="16">
        <v>43299.510416666664</v>
      </c>
      <c r="G201" s="16">
        <v>43308.197916666664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6.5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3991892</v>
      </c>
      <c r="B202" s="10" t="s">
        <v>16</v>
      </c>
      <c r="C202" s="10" t="s">
        <v>17</v>
      </c>
      <c r="D202" s="16">
        <v>43298.375</v>
      </c>
      <c r="E202" s="16">
        <v>43299.510416666664</v>
      </c>
      <c r="G202" s="16">
        <v>43308.213888888888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12000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3991892</v>
      </c>
      <c r="B203" s="10" t="s">
        <v>16</v>
      </c>
      <c r="C203" s="10" t="s">
        <v>17</v>
      </c>
      <c r="D203" s="16">
        <v>43298.375</v>
      </c>
      <c r="E203" s="16">
        <v>43299.510416666664</v>
      </c>
      <c r="G203" s="16">
        <v>43308.213888888888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3991892</v>
      </c>
      <c r="B204" s="10" t="s">
        <v>16</v>
      </c>
      <c r="C204" s="10" t="s">
        <v>17</v>
      </c>
      <c r="D204" s="16">
        <v>43298.375</v>
      </c>
      <c r="E204" s="16">
        <v>43299.510416666664</v>
      </c>
      <c r="G204" s="16">
        <v>43308.213888888888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26</v>
      </c>
      <c r="M204" s="10">
        <v>5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3991892</v>
      </c>
      <c r="B205" s="10" t="s">
        <v>16</v>
      </c>
      <c r="C205" s="10" t="s">
        <v>17</v>
      </c>
      <c r="D205" s="16">
        <v>43298.375</v>
      </c>
      <c r="E205" s="16">
        <v>43299.510416666664</v>
      </c>
      <c r="G205" s="16">
        <v>43308.213888888888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26</v>
      </c>
      <c r="M205" s="10">
        <v>20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3991892</v>
      </c>
      <c r="B206" s="10" t="s">
        <v>16</v>
      </c>
      <c r="C206" s="10" t="s">
        <v>17</v>
      </c>
      <c r="D206" s="16">
        <v>43298.375</v>
      </c>
      <c r="E206" s="16">
        <v>43299.510416666664</v>
      </c>
      <c r="G206" s="16">
        <v>43308.213888888888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26</v>
      </c>
      <c r="M206" s="10">
        <v>5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3991892</v>
      </c>
      <c r="B207" s="10" t="s">
        <v>16</v>
      </c>
      <c r="C207" s="10" t="s">
        <v>17</v>
      </c>
      <c r="D207" s="16">
        <v>43298.375</v>
      </c>
      <c r="E207" s="16">
        <v>43299.510416666664</v>
      </c>
      <c r="G207" s="16">
        <v>43308.213888888888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3991892</v>
      </c>
      <c r="B208" s="10" t="s">
        <v>16</v>
      </c>
      <c r="C208" s="10" t="s">
        <v>17</v>
      </c>
      <c r="D208" s="16">
        <v>43298.375</v>
      </c>
      <c r="E208" s="16">
        <v>43299.510416666664</v>
      </c>
      <c r="G208" s="16">
        <v>43308.213888888888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1100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3991892</v>
      </c>
      <c r="B209" s="10" t="s">
        <v>16</v>
      </c>
      <c r="C209" s="10" t="s">
        <v>17</v>
      </c>
      <c r="D209" s="16">
        <v>43298.375</v>
      </c>
      <c r="E209" s="16">
        <v>43299.510416666664</v>
      </c>
      <c r="G209" s="16">
        <v>43308.213888888888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26</v>
      </c>
      <c r="M209" s="10">
        <v>5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3991892</v>
      </c>
      <c r="B210" s="10" t="s">
        <v>16</v>
      </c>
      <c r="C210" s="10" t="s">
        <v>17</v>
      </c>
      <c r="D210" s="16">
        <v>43298.375</v>
      </c>
      <c r="E210" s="16">
        <v>43299.510416666664</v>
      </c>
      <c r="G210" s="16">
        <v>43308.213888888888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3991892</v>
      </c>
      <c r="B211" s="10" t="s">
        <v>16</v>
      </c>
      <c r="C211" s="10" t="s">
        <v>17</v>
      </c>
      <c r="D211" s="16">
        <v>43298.375</v>
      </c>
      <c r="E211" s="16">
        <v>43299.510416666664</v>
      </c>
      <c r="G211" s="16">
        <v>43308.213888888888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3991892</v>
      </c>
      <c r="B212" s="10" t="s">
        <v>16</v>
      </c>
      <c r="C212" s="10" t="s">
        <v>17</v>
      </c>
      <c r="D212" s="16">
        <v>43298.375</v>
      </c>
      <c r="E212" s="16">
        <v>43299.510416666664</v>
      </c>
      <c r="G212" s="16">
        <v>43308.213888888888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3991892</v>
      </c>
      <c r="B213" s="10" t="s">
        <v>16</v>
      </c>
      <c r="C213" s="10" t="s">
        <v>17</v>
      </c>
      <c r="D213" s="16">
        <v>43298.375</v>
      </c>
      <c r="E213" s="16">
        <v>43299.510416666664</v>
      </c>
      <c r="G213" s="16">
        <v>43308.213888888888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42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3991892</v>
      </c>
      <c r="B214" s="10" t="s">
        <v>16</v>
      </c>
      <c r="C214" s="10" t="s">
        <v>17</v>
      </c>
      <c r="D214" s="16">
        <v>43298.375</v>
      </c>
      <c r="E214" s="16">
        <v>43299.510416666664</v>
      </c>
      <c r="G214" s="16">
        <v>43308.213888888888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3991892</v>
      </c>
      <c r="B215" s="10" t="s">
        <v>16</v>
      </c>
      <c r="C215" s="10" t="s">
        <v>17</v>
      </c>
      <c r="D215" s="16">
        <v>43298.375</v>
      </c>
      <c r="E215" s="16">
        <v>43299.510416666664</v>
      </c>
      <c r="G215" s="16">
        <v>43308.213888888888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50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3991892</v>
      </c>
      <c r="B216" s="10" t="s">
        <v>16</v>
      </c>
      <c r="C216" s="10" t="s">
        <v>17</v>
      </c>
      <c r="D216" s="16">
        <v>43298.375</v>
      </c>
      <c r="E216" s="16">
        <v>43299.510416666664</v>
      </c>
      <c r="G216" s="16">
        <v>43308.213888888888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3991892</v>
      </c>
      <c r="B217" s="10" t="s">
        <v>16</v>
      </c>
      <c r="C217" s="10" t="s">
        <v>17</v>
      </c>
      <c r="D217" s="16">
        <v>43298.375</v>
      </c>
      <c r="E217" s="16">
        <v>43299.510416666664</v>
      </c>
      <c r="G217" s="16">
        <v>43308.213888888888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550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3991892</v>
      </c>
      <c r="B218" s="10" t="s">
        <v>16</v>
      </c>
      <c r="C218" s="10" t="s">
        <v>17</v>
      </c>
      <c r="D218" s="16">
        <v>43298.375</v>
      </c>
      <c r="E218" s="16">
        <v>43299.510416666664</v>
      </c>
      <c r="G218" s="16">
        <v>43308.213888888888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3991892</v>
      </c>
      <c r="B219" s="10" t="s">
        <v>16</v>
      </c>
      <c r="C219" s="10" t="s">
        <v>17</v>
      </c>
      <c r="D219" s="16">
        <v>43298.375</v>
      </c>
      <c r="E219" s="16">
        <v>43299.510416666664</v>
      </c>
      <c r="G219" s="16">
        <v>43308.213888888888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140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3991892</v>
      </c>
      <c r="B220" s="10" t="s">
        <v>16</v>
      </c>
      <c r="C220" s="10" t="s">
        <v>17</v>
      </c>
      <c r="D220" s="16">
        <v>43298.375</v>
      </c>
      <c r="E220" s="16">
        <v>43299.510416666664</v>
      </c>
      <c r="G220" s="16">
        <v>43308.213888888888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26</v>
      </c>
      <c r="M220" s="10">
        <v>5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3991892</v>
      </c>
      <c r="B221" s="10" t="s">
        <v>16</v>
      </c>
      <c r="C221" s="10" t="s">
        <v>17</v>
      </c>
      <c r="D221" s="16">
        <v>43298.375</v>
      </c>
      <c r="E221" s="16">
        <v>43299.510416666664</v>
      </c>
      <c r="G221" s="16">
        <v>43308.213888888888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3991892</v>
      </c>
      <c r="B222" s="10" t="s">
        <v>16</v>
      </c>
      <c r="C222" s="10" t="s">
        <v>17</v>
      </c>
      <c r="D222" s="16">
        <v>43298.375</v>
      </c>
      <c r="E222" s="16">
        <v>43299.510416666664</v>
      </c>
      <c r="G222" s="16">
        <v>43308.213888888888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3991892</v>
      </c>
      <c r="B223" s="10" t="s">
        <v>16</v>
      </c>
      <c r="C223" s="10" t="s">
        <v>17</v>
      </c>
      <c r="D223" s="16">
        <v>43298.375</v>
      </c>
      <c r="E223" s="16">
        <v>43299.510416666664</v>
      </c>
      <c r="G223" s="16">
        <v>43308.213888888888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3991892</v>
      </c>
      <c r="B224" s="10" t="s">
        <v>16</v>
      </c>
      <c r="C224" s="10" t="s">
        <v>17</v>
      </c>
      <c r="D224" s="16">
        <v>43298.375</v>
      </c>
      <c r="E224" s="16">
        <v>43299.510416666664</v>
      </c>
      <c r="G224" s="16">
        <v>43308.213888888888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380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3991892</v>
      </c>
      <c r="B225" s="10" t="s">
        <v>16</v>
      </c>
      <c r="C225" s="10" t="s">
        <v>17</v>
      </c>
      <c r="D225" s="16">
        <v>43298.375</v>
      </c>
      <c r="E225" s="16">
        <v>43299.510416666664</v>
      </c>
      <c r="G225" s="16">
        <v>43308.213888888888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3991892</v>
      </c>
      <c r="B226" s="10" t="s">
        <v>16</v>
      </c>
      <c r="C226" s="10" t="s">
        <v>17</v>
      </c>
      <c r="D226" s="16">
        <v>43298.375</v>
      </c>
      <c r="E226" s="16">
        <v>43299.510416666664</v>
      </c>
      <c r="G226" s="16">
        <v>43308.213888888888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120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3991892</v>
      </c>
      <c r="B227" s="10" t="s">
        <v>16</v>
      </c>
      <c r="C227" s="10" t="s">
        <v>17</v>
      </c>
      <c r="D227" s="16">
        <v>43298.375</v>
      </c>
      <c r="E227" s="16">
        <v>43299.510416666664</v>
      </c>
      <c r="G227" s="16">
        <v>43308.213888888888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3991892</v>
      </c>
      <c r="B228" s="10" t="s">
        <v>16</v>
      </c>
      <c r="C228" s="10" t="s">
        <v>17</v>
      </c>
      <c r="D228" s="16">
        <v>43298.375</v>
      </c>
      <c r="E228" s="16">
        <v>43299.510416666664</v>
      </c>
      <c r="G228" s="16">
        <v>43308.213888888888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3991892</v>
      </c>
      <c r="B229" s="10" t="s">
        <v>16</v>
      </c>
      <c r="C229" s="10" t="s">
        <v>17</v>
      </c>
      <c r="D229" s="16">
        <v>43298.375</v>
      </c>
      <c r="E229" s="16">
        <v>43299.510416666664</v>
      </c>
      <c r="G229" s="16">
        <v>43308.213888888888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45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3991892</v>
      </c>
      <c r="B230" s="10" t="s">
        <v>16</v>
      </c>
      <c r="C230" s="10" t="s">
        <v>17</v>
      </c>
      <c r="D230" s="16">
        <v>43298.375</v>
      </c>
      <c r="E230" s="16">
        <v>43299.510416666664</v>
      </c>
      <c r="G230" s="16">
        <v>43308.213888888888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28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3991892</v>
      </c>
      <c r="B231" s="10" t="s">
        <v>16</v>
      </c>
      <c r="C231" s="10" t="s">
        <v>17</v>
      </c>
      <c r="D231" s="16">
        <v>43298.375</v>
      </c>
      <c r="E231" s="16">
        <v>43299.510416666664</v>
      </c>
      <c r="G231" s="16">
        <v>43308.213888888888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3991892</v>
      </c>
      <c r="B232" s="10" t="s">
        <v>16</v>
      </c>
      <c r="C232" s="10" t="s">
        <v>17</v>
      </c>
      <c r="D232" s="16">
        <v>43298.375</v>
      </c>
      <c r="E232" s="16">
        <v>43299.510416666664</v>
      </c>
      <c r="G232" s="16">
        <v>43308.213888888888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3991892</v>
      </c>
      <c r="B233" s="10" t="s">
        <v>16</v>
      </c>
      <c r="C233" s="10" t="s">
        <v>17</v>
      </c>
      <c r="D233" s="16">
        <v>43298.375</v>
      </c>
      <c r="E233" s="16">
        <v>43299.510416666664</v>
      </c>
      <c r="G233" s="16">
        <v>43308.213888888888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3991892</v>
      </c>
      <c r="B234" s="10" t="s">
        <v>16</v>
      </c>
      <c r="C234" s="10" t="s">
        <v>17</v>
      </c>
      <c r="D234" s="16">
        <v>43298.375</v>
      </c>
      <c r="E234" s="16">
        <v>43299.510416666664</v>
      </c>
      <c r="G234" s="16">
        <v>43308.213888888888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3991892</v>
      </c>
      <c r="B235" s="10" t="s">
        <v>16</v>
      </c>
      <c r="C235" s="10" t="s">
        <v>17</v>
      </c>
      <c r="D235" s="16">
        <v>43298.375</v>
      </c>
      <c r="E235" s="16">
        <v>43299.510416666664</v>
      </c>
      <c r="G235" s="16">
        <v>43308.213888888888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180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3991892</v>
      </c>
      <c r="B236" s="10" t="s">
        <v>16</v>
      </c>
      <c r="C236" s="10" t="s">
        <v>17</v>
      </c>
      <c r="D236" s="16">
        <v>43298.375</v>
      </c>
      <c r="E236" s="16">
        <v>43299.510416666664</v>
      </c>
      <c r="G236" s="16">
        <v>43308.213888888888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26</v>
      </c>
      <c r="M236" s="10">
        <v>20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3991892</v>
      </c>
      <c r="B237" s="10" t="s">
        <v>16</v>
      </c>
      <c r="C237" s="10" t="s">
        <v>17</v>
      </c>
      <c r="D237" s="16">
        <v>43298.375</v>
      </c>
      <c r="E237" s="16">
        <v>43299.510416666664</v>
      </c>
      <c r="G237" s="16">
        <v>43308.213888888888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500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3991892</v>
      </c>
      <c r="B238" s="10" t="s">
        <v>16</v>
      </c>
      <c r="C238" s="10" t="s">
        <v>17</v>
      </c>
      <c r="D238" s="16">
        <v>43298.375</v>
      </c>
      <c r="E238" s="16">
        <v>43299.510416666664</v>
      </c>
      <c r="G238" s="16">
        <v>43308.213888888888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26</v>
      </c>
      <c r="M238" s="10">
        <v>10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3991892</v>
      </c>
      <c r="B239" s="10" t="s">
        <v>16</v>
      </c>
      <c r="C239" s="10" t="s">
        <v>17</v>
      </c>
      <c r="D239" s="16">
        <v>43298.375</v>
      </c>
      <c r="E239" s="16">
        <v>43299.510416666664</v>
      </c>
      <c r="G239" s="16">
        <v>43308.213888888888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53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3991892</v>
      </c>
      <c r="B240" s="10" t="s">
        <v>16</v>
      </c>
      <c r="C240" s="10" t="s">
        <v>17</v>
      </c>
      <c r="D240" s="16">
        <v>43298.375</v>
      </c>
      <c r="E240" s="16">
        <v>43299.510416666664</v>
      </c>
      <c r="G240" s="16">
        <v>43308.213888888888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52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3991892</v>
      </c>
      <c r="B241" s="10" t="s">
        <v>16</v>
      </c>
      <c r="C241" s="10" t="s">
        <v>17</v>
      </c>
      <c r="D241" s="16">
        <v>43298.375</v>
      </c>
      <c r="E241" s="16">
        <v>43299.510416666664</v>
      </c>
      <c r="G241" s="16">
        <v>43308.213888888888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3991892</v>
      </c>
      <c r="B242" s="10" t="s">
        <v>16</v>
      </c>
      <c r="C242" s="10" t="s">
        <v>17</v>
      </c>
      <c r="D242" s="16">
        <v>43298.375</v>
      </c>
      <c r="E242" s="16">
        <v>43299.510416666664</v>
      </c>
      <c r="G242" s="16">
        <v>43308.213888888888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3991892</v>
      </c>
      <c r="B243" s="10" t="s">
        <v>16</v>
      </c>
      <c r="C243" s="10" t="s">
        <v>17</v>
      </c>
      <c r="D243" s="16">
        <v>43298.375</v>
      </c>
      <c r="E243" s="16">
        <v>43299.510416666664</v>
      </c>
      <c r="G243" s="16">
        <v>43308.213888888888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630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3991892</v>
      </c>
      <c r="B244" s="10" t="s">
        <v>16</v>
      </c>
      <c r="C244" s="10" t="s">
        <v>17</v>
      </c>
      <c r="D244" s="16">
        <v>43298.375</v>
      </c>
      <c r="E244" s="16">
        <v>43299.510416666664</v>
      </c>
      <c r="G244" s="16">
        <v>43308.213888888888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3991892</v>
      </c>
      <c r="B245" s="10" t="s">
        <v>16</v>
      </c>
      <c r="C245" s="10" t="s">
        <v>17</v>
      </c>
      <c r="D245" s="16">
        <v>43298.375</v>
      </c>
      <c r="E245" s="16">
        <v>43299.510416666664</v>
      </c>
      <c r="G245" s="16">
        <v>43308.213888888888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3991892</v>
      </c>
      <c r="B246" s="10" t="s">
        <v>16</v>
      </c>
      <c r="C246" s="10" t="s">
        <v>17</v>
      </c>
      <c r="D246" s="16">
        <v>43298.375</v>
      </c>
      <c r="E246" s="16">
        <v>43299.510416666664</v>
      </c>
      <c r="G246" s="16">
        <v>43308.213888888888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3991892</v>
      </c>
      <c r="B247" s="10" t="s">
        <v>16</v>
      </c>
      <c r="C247" s="10" t="s">
        <v>17</v>
      </c>
      <c r="D247" s="16">
        <v>43298.375</v>
      </c>
      <c r="E247" s="16">
        <v>43299.510416666664</v>
      </c>
      <c r="G247" s="16">
        <v>43308.213888888888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90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3991892</v>
      </c>
      <c r="B248" s="10" t="s">
        <v>16</v>
      </c>
      <c r="C248" s="10" t="s">
        <v>17</v>
      </c>
      <c r="D248" s="16">
        <v>43298.375</v>
      </c>
      <c r="E248" s="16">
        <v>43299.510416666664</v>
      </c>
      <c r="G248" s="16">
        <v>43308.213888888888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1400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3991892</v>
      </c>
      <c r="B249" s="10" t="s">
        <v>16</v>
      </c>
      <c r="C249" s="10" t="s">
        <v>17</v>
      </c>
      <c r="D249" s="16">
        <v>43298.375</v>
      </c>
      <c r="E249" s="16">
        <v>43299.510416666664</v>
      </c>
      <c r="G249" s="16">
        <v>43308.213888888888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140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3991892</v>
      </c>
      <c r="B250" s="10" t="s">
        <v>16</v>
      </c>
      <c r="C250" s="10" t="s">
        <v>17</v>
      </c>
      <c r="D250" s="16">
        <v>43298.375</v>
      </c>
      <c r="E250" s="16">
        <v>43299.510416666664</v>
      </c>
      <c r="G250" s="16">
        <v>43308.213888888888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3300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3991892</v>
      </c>
      <c r="B251" s="10" t="s">
        <v>16</v>
      </c>
      <c r="C251" s="10" t="s">
        <v>17</v>
      </c>
      <c r="D251" s="16">
        <v>43298.375</v>
      </c>
      <c r="E251" s="16">
        <v>43299.510416666664</v>
      </c>
      <c r="G251" s="16">
        <v>43308.213888888888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3991892</v>
      </c>
      <c r="B252" s="10" t="s">
        <v>16</v>
      </c>
      <c r="C252" s="10" t="s">
        <v>17</v>
      </c>
      <c r="D252" s="16">
        <v>43298.375</v>
      </c>
      <c r="E252" s="16">
        <v>43299.510416666664</v>
      </c>
      <c r="G252" s="16">
        <v>43308.213888888888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3991892</v>
      </c>
      <c r="B253" s="10" t="s">
        <v>16</v>
      </c>
      <c r="C253" s="10" t="s">
        <v>17</v>
      </c>
      <c r="D253" s="16">
        <v>43298.375</v>
      </c>
      <c r="E253" s="16">
        <v>43299.510416666664</v>
      </c>
      <c r="G253" s="16">
        <v>43308.213888888888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3991892</v>
      </c>
      <c r="B254" s="10" t="s">
        <v>16</v>
      </c>
      <c r="C254" s="10" t="s">
        <v>17</v>
      </c>
      <c r="D254" s="16">
        <v>43298.375</v>
      </c>
      <c r="E254" s="16">
        <v>43299.510416666664</v>
      </c>
      <c r="G254" s="16">
        <v>43308.213888888888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26</v>
      </c>
      <c r="M254" s="10">
        <v>5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3991892</v>
      </c>
      <c r="B255" s="10" t="s">
        <v>16</v>
      </c>
      <c r="C255" s="10" t="s">
        <v>17</v>
      </c>
      <c r="D255" s="16">
        <v>43298.375</v>
      </c>
      <c r="E255" s="16">
        <v>43299.510416666664</v>
      </c>
      <c r="G255" s="16">
        <v>43308.213888888888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26</v>
      </c>
      <c r="M255" s="10">
        <v>5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3991892</v>
      </c>
      <c r="B256" s="10" t="s">
        <v>16</v>
      </c>
      <c r="C256" s="10" t="s">
        <v>17</v>
      </c>
      <c r="D256" s="16">
        <v>43298.375</v>
      </c>
      <c r="E256" s="16">
        <v>43299.510416666664</v>
      </c>
      <c r="G256" s="16">
        <v>43308.213888888888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570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3991892</v>
      </c>
      <c r="B257" s="10" t="s">
        <v>16</v>
      </c>
      <c r="C257" s="10" t="s">
        <v>17</v>
      </c>
      <c r="D257" s="16">
        <v>43298.375</v>
      </c>
      <c r="E257" s="16">
        <v>43299.510416666664</v>
      </c>
      <c r="G257" s="16">
        <v>43308.213888888888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3991892</v>
      </c>
      <c r="B258" s="10" t="s">
        <v>16</v>
      </c>
      <c r="C258" s="10" t="s">
        <v>17</v>
      </c>
      <c r="D258" s="16">
        <v>43298.375</v>
      </c>
      <c r="E258" s="16">
        <v>43299.510416666664</v>
      </c>
      <c r="G258" s="16">
        <v>43308.213888888888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3991892</v>
      </c>
      <c r="B259" s="10" t="s">
        <v>16</v>
      </c>
      <c r="C259" s="10" t="s">
        <v>17</v>
      </c>
      <c r="D259" s="16">
        <v>43298.375</v>
      </c>
      <c r="E259" s="16">
        <v>43299.510416666664</v>
      </c>
      <c r="G259" s="16">
        <v>43308.213888888888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2100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3991892</v>
      </c>
      <c r="B260" s="10" t="s">
        <v>16</v>
      </c>
      <c r="C260" s="10" t="s">
        <v>17</v>
      </c>
      <c r="D260" s="16">
        <v>43298.375</v>
      </c>
      <c r="E260" s="16">
        <v>43299.510416666664</v>
      </c>
      <c r="G260" s="16">
        <v>43308.213888888888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22</v>
      </c>
      <c r="M260" s="10">
        <v>91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3991892</v>
      </c>
      <c r="B261" s="10" t="s">
        <v>16</v>
      </c>
      <c r="C261" s="10" t="s">
        <v>17</v>
      </c>
      <c r="D261" s="16">
        <v>43298.375</v>
      </c>
      <c r="E261" s="16">
        <v>43299.510416666664</v>
      </c>
      <c r="G261" s="16">
        <v>43308.213888888888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100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3991892</v>
      </c>
      <c r="B262" s="10" t="s">
        <v>16</v>
      </c>
      <c r="C262" s="10" t="s">
        <v>17</v>
      </c>
      <c r="D262" s="16">
        <v>43298.375</v>
      </c>
      <c r="E262" s="16">
        <v>43299.510416666664</v>
      </c>
      <c r="G262" s="16">
        <v>43308.213888888888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3991892</v>
      </c>
      <c r="B263" s="10" t="s">
        <v>16</v>
      </c>
      <c r="C263" s="10" t="s">
        <v>17</v>
      </c>
      <c r="D263" s="16">
        <v>43298.375</v>
      </c>
      <c r="E263" s="16">
        <v>43299.510416666664</v>
      </c>
      <c r="G263" s="16">
        <v>43308.213888888888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3991892</v>
      </c>
      <c r="B264" s="10" t="s">
        <v>16</v>
      </c>
      <c r="C264" s="10" t="s">
        <v>17</v>
      </c>
      <c r="D264" s="16">
        <v>43298.375</v>
      </c>
      <c r="E264" s="16">
        <v>43299.510416666664</v>
      </c>
      <c r="G264" s="16">
        <v>43308.213888888888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3991892</v>
      </c>
      <c r="B265" s="10" t="s">
        <v>16</v>
      </c>
      <c r="C265" s="10" t="s">
        <v>17</v>
      </c>
      <c r="D265" s="16">
        <v>43298.375</v>
      </c>
      <c r="E265" s="16">
        <v>43299.510416666664</v>
      </c>
      <c r="G265" s="16">
        <v>43308.213888888888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47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3991892</v>
      </c>
      <c r="B266" s="10" t="s">
        <v>16</v>
      </c>
      <c r="C266" s="10" t="s">
        <v>17</v>
      </c>
      <c r="D266" s="16">
        <v>43298.375</v>
      </c>
      <c r="E266" s="16">
        <v>43299.510416666664</v>
      </c>
      <c r="G266" s="16">
        <v>43308.213888888888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24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3991892</v>
      </c>
      <c r="B267" s="10" t="s">
        <v>16</v>
      </c>
      <c r="C267" s="10" t="s">
        <v>17</v>
      </c>
      <c r="D267" s="16">
        <v>43298.375</v>
      </c>
      <c r="E267" s="16">
        <v>43299.510416666664</v>
      </c>
      <c r="G267" s="16">
        <v>43308.213888888888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7600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3991892</v>
      </c>
      <c r="B268" s="10" t="s">
        <v>16</v>
      </c>
      <c r="C268" s="10" t="s">
        <v>17</v>
      </c>
      <c r="D268" s="16">
        <v>43298.375</v>
      </c>
      <c r="E268" s="16">
        <v>43299.510416666664</v>
      </c>
      <c r="G268" s="16">
        <v>43308.213888888888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3991892</v>
      </c>
      <c r="B269" s="10" t="s">
        <v>16</v>
      </c>
      <c r="C269" s="10" t="s">
        <v>17</v>
      </c>
      <c r="D269" s="16">
        <v>43298.375</v>
      </c>
      <c r="E269" s="16">
        <v>43299.510416666664</v>
      </c>
      <c r="G269" s="16">
        <v>43308.213888888888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3991892</v>
      </c>
      <c r="B270" s="10" t="s">
        <v>16</v>
      </c>
      <c r="C270" s="10" t="s">
        <v>17</v>
      </c>
      <c r="D270" s="16">
        <v>43298.375</v>
      </c>
      <c r="E270" s="16">
        <v>43299.510416666664</v>
      </c>
      <c r="G270" s="16">
        <v>43308.213888888888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3991892</v>
      </c>
      <c r="B271" s="10" t="s">
        <v>16</v>
      </c>
      <c r="C271" s="10" t="s">
        <v>17</v>
      </c>
      <c r="D271" s="16">
        <v>43298.375</v>
      </c>
      <c r="E271" s="16">
        <v>43299.510416666664</v>
      </c>
      <c r="G271" s="16">
        <v>43308.213888888888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3991892</v>
      </c>
      <c r="B272" s="10" t="s">
        <v>16</v>
      </c>
      <c r="C272" s="10" t="s">
        <v>17</v>
      </c>
      <c r="D272" s="16">
        <v>43298.375</v>
      </c>
      <c r="E272" s="16">
        <v>43299.510416666664</v>
      </c>
      <c r="G272" s="16">
        <v>43308.213888888888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160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3991892</v>
      </c>
      <c r="B273" s="10" t="s">
        <v>16</v>
      </c>
      <c r="C273" s="10" t="s">
        <v>17</v>
      </c>
      <c r="D273" s="16">
        <v>43298.375</v>
      </c>
      <c r="E273" s="16">
        <v>43299.510416666664</v>
      </c>
      <c r="G273" s="16">
        <v>43308.213888888888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3991892</v>
      </c>
      <c r="B274" s="10" t="s">
        <v>16</v>
      </c>
      <c r="C274" s="10" t="s">
        <v>17</v>
      </c>
      <c r="D274" s="16">
        <v>43298.375</v>
      </c>
      <c r="E274" s="16">
        <v>43299.510416666664</v>
      </c>
      <c r="G274" s="16">
        <v>43308.213888888888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3991892</v>
      </c>
      <c r="B275" s="10" t="s">
        <v>16</v>
      </c>
      <c r="C275" s="10" t="s">
        <v>17</v>
      </c>
      <c r="D275" s="16">
        <v>43298.375</v>
      </c>
      <c r="E275" s="16">
        <v>43299.510416666664</v>
      </c>
      <c r="G275" s="16">
        <v>43308.213888888888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26</v>
      </c>
      <c r="M275" s="10">
        <v>5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3991892</v>
      </c>
      <c r="B276" s="10" t="s">
        <v>16</v>
      </c>
      <c r="C276" s="10" t="s">
        <v>17</v>
      </c>
      <c r="D276" s="16">
        <v>43298.375</v>
      </c>
      <c r="E276" s="16">
        <v>43299.510416666664</v>
      </c>
      <c r="G276" s="16">
        <v>43308.213888888888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17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3991892</v>
      </c>
      <c r="B277" s="10" t="s">
        <v>16</v>
      </c>
      <c r="C277" s="10" t="s">
        <v>17</v>
      </c>
      <c r="D277" s="16">
        <v>43298.375</v>
      </c>
      <c r="E277" s="16">
        <v>43299.510416666664</v>
      </c>
      <c r="G277" s="16">
        <v>43308.213888888888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3991892</v>
      </c>
      <c r="B278" s="10" t="s">
        <v>16</v>
      </c>
      <c r="C278" s="10" t="s">
        <v>17</v>
      </c>
      <c r="D278" s="16">
        <v>43298.375</v>
      </c>
      <c r="E278" s="16">
        <v>43299.510416666664</v>
      </c>
      <c r="G278" s="16">
        <v>43308.213888888888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3991892</v>
      </c>
      <c r="B279" s="10" t="s">
        <v>16</v>
      </c>
      <c r="C279" s="10" t="s">
        <v>17</v>
      </c>
      <c r="D279" s="16">
        <v>43298.375</v>
      </c>
      <c r="E279" s="16">
        <v>43299.510416666664</v>
      </c>
      <c r="G279" s="16">
        <v>43308.213888888888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77000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3991892</v>
      </c>
      <c r="B280" s="10" t="s">
        <v>16</v>
      </c>
      <c r="C280" s="10" t="s">
        <v>17</v>
      </c>
      <c r="D280" s="16">
        <v>43298.375</v>
      </c>
      <c r="E280" s="16">
        <v>43299.510416666664</v>
      </c>
      <c r="G280" s="16">
        <v>43308.213888888888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3991892</v>
      </c>
      <c r="B281" s="10" t="s">
        <v>16</v>
      </c>
      <c r="C281" s="10" t="s">
        <v>17</v>
      </c>
      <c r="D281" s="16">
        <v>43298.375</v>
      </c>
      <c r="E281" s="16">
        <v>43299.510416666664</v>
      </c>
      <c r="G281" s="16">
        <v>43308.213888888888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3991892</v>
      </c>
      <c r="B282" s="10" t="s">
        <v>16</v>
      </c>
      <c r="C282" s="10" t="s">
        <v>17</v>
      </c>
      <c r="D282" s="16">
        <v>43298.375</v>
      </c>
      <c r="E282" s="16">
        <v>43299.510416666664</v>
      </c>
      <c r="G282" s="16">
        <v>43308.213888888888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3991892</v>
      </c>
      <c r="B283" s="10" t="s">
        <v>16</v>
      </c>
      <c r="C283" s="10" t="s">
        <v>17</v>
      </c>
      <c r="D283" s="16">
        <v>43298.375</v>
      </c>
      <c r="E283" s="16">
        <v>43299.510416666664</v>
      </c>
      <c r="G283" s="16">
        <v>43308.213888888888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22</v>
      </c>
      <c r="M283" s="10">
        <v>500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3991892</v>
      </c>
      <c r="B284" s="10" t="s">
        <v>16</v>
      </c>
      <c r="C284" s="10" t="s">
        <v>17</v>
      </c>
      <c r="D284" s="16">
        <v>43298.375</v>
      </c>
      <c r="E284" s="16">
        <v>43299.510416666664</v>
      </c>
      <c r="G284" s="16">
        <v>43308.213888888888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3991892</v>
      </c>
      <c r="B285" s="10" t="s">
        <v>16</v>
      </c>
      <c r="C285" s="10" t="s">
        <v>17</v>
      </c>
      <c r="D285" s="16">
        <v>43298.375</v>
      </c>
      <c r="E285" s="16">
        <v>43299.510416666664</v>
      </c>
      <c r="G285" s="16">
        <v>43308.213888888888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3991892</v>
      </c>
      <c r="B286" s="10" t="s">
        <v>16</v>
      </c>
      <c r="C286" s="10" t="s">
        <v>17</v>
      </c>
      <c r="D286" s="16">
        <v>43298.375</v>
      </c>
      <c r="E286" s="16">
        <v>43299.510416666664</v>
      </c>
      <c r="G286" s="16">
        <v>43308.213888888888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1600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3991892</v>
      </c>
      <c r="B287" s="10" t="s">
        <v>16</v>
      </c>
      <c r="C287" s="10" t="s">
        <v>17</v>
      </c>
      <c r="D287" s="16">
        <v>43298.375</v>
      </c>
      <c r="E287" s="16">
        <v>43299.510416666664</v>
      </c>
      <c r="G287" s="16">
        <v>43308.213888888888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3991892</v>
      </c>
      <c r="B288" s="10" t="s">
        <v>16</v>
      </c>
      <c r="C288" s="10" t="s">
        <v>17</v>
      </c>
      <c r="D288" s="16">
        <v>43298.375</v>
      </c>
      <c r="E288" s="16">
        <v>43299.510416666664</v>
      </c>
      <c r="G288" s="16">
        <v>43308.213888888888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3991892</v>
      </c>
      <c r="B289" s="10" t="s">
        <v>16</v>
      </c>
      <c r="C289" s="10" t="s">
        <v>17</v>
      </c>
      <c r="D289" s="16">
        <v>43298.375</v>
      </c>
      <c r="E289" s="16">
        <v>43299.510416666664</v>
      </c>
      <c r="G289" s="16">
        <v>43308.213888888888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3991892</v>
      </c>
      <c r="B290" s="10" t="s">
        <v>16</v>
      </c>
      <c r="C290" s="10" t="s">
        <v>17</v>
      </c>
      <c r="D290" s="16">
        <v>43298.375</v>
      </c>
      <c r="E290" s="16">
        <v>43299.510416666664</v>
      </c>
      <c r="G290" s="16">
        <v>43308.213888888888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180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3991892</v>
      </c>
      <c r="B291" s="10" t="s">
        <v>16</v>
      </c>
      <c r="C291" s="10" t="s">
        <v>17</v>
      </c>
      <c r="D291" s="16">
        <v>43298.375</v>
      </c>
      <c r="E291" s="16">
        <v>43299.510416666664</v>
      </c>
      <c r="G291" s="16">
        <v>43308.213888888888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580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3991892</v>
      </c>
      <c r="B292" s="10" t="s">
        <v>16</v>
      </c>
      <c r="C292" s="10" t="s">
        <v>17</v>
      </c>
      <c r="D292" s="16">
        <v>43298.375</v>
      </c>
      <c r="E292" s="16">
        <v>43299.510416666664</v>
      </c>
      <c r="G292" s="16">
        <v>43308.213888888888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3991892</v>
      </c>
      <c r="B293" s="10" t="s">
        <v>16</v>
      </c>
      <c r="C293" s="10" t="s">
        <v>17</v>
      </c>
      <c r="D293" s="16">
        <v>43298.375</v>
      </c>
      <c r="E293" s="16">
        <v>43299.510416666664</v>
      </c>
      <c r="G293" s="16">
        <v>43308.213888888888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3991892</v>
      </c>
      <c r="B294" s="10" t="s">
        <v>16</v>
      </c>
      <c r="C294" s="10" t="s">
        <v>17</v>
      </c>
      <c r="D294" s="16">
        <v>43298.375</v>
      </c>
      <c r="E294" s="16">
        <v>43299.510416666664</v>
      </c>
      <c r="G294" s="16">
        <v>43308.213888888888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490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3991892</v>
      </c>
      <c r="B295" s="10" t="s">
        <v>16</v>
      </c>
      <c r="C295" s="10" t="s">
        <v>17</v>
      </c>
      <c r="D295" s="16">
        <v>43298.375</v>
      </c>
      <c r="E295" s="16">
        <v>43299.510416666664</v>
      </c>
      <c r="G295" s="16">
        <v>43308.213888888888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700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3991892</v>
      </c>
      <c r="B296" s="10" t="s">
        <v>16</v>
      </c>
      <c r="C296" s="10" t="s">
        <v>17</v>
      </c>
      <c r="D296" s="16">
        <v>43298.375</v>
      </c>
      <c r="E296" s="16">
        <v>43299.510416666664</v>
      </c>
      <c r="G296" s="16">
        <v>43308.213888888888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150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3991892</v>
      </c>
      <c r="B297" s="10" t="s">
        <v>16</v>
      </c>
      <c r="C297" s="10" t="s">
        <v>17</v>
      </c>
      <c r="D297" s="16">
        <v>43298.375</v>
      </c>
      <c r="E297" s="16">
        <v>43299.510416666664</v>
      </c>
      <c r="G297" s="16">
        <v>43308.213888888888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740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3991892</v>
      </c>
      <c r="B298" s="10" t="s">
        <v>16</v>
      </c>
      <c r="C298" s="10" t="s">
        <v>17</v>
      </c>
      <c r="D298" s="16">
        <v>43298.375</v>
      </c>
      <c r="E298" s="16">
        <v>43299.510416666664</v>
      </c>
      <c r="G298" s="16">
        <v>43308.213888888888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6.6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3991893</v>
      </c>
      <c r="B299" s="10" t="s">
        <v>335</v>
      </c>
      <c r="C299" s="10" t="s">
        <v>224</v>
      </c>
      <c r="D299" s="16">
        <v>43298.380555555559</v>
      </c>
      <c r="E299" s="16">
        <v>43299.510416666664</v>
      </c>
      <c r="G299" s="16">
        <v>43308.229861111111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3991893</v>
      </c>
      <c r="B300" s="10" t="s">
        <v>335</v>
      </c>
      <c r="C300" s="10" t="s">
        <v>224</v>
      </c>
      <c r="D300" s="16">
        <v>43298.380555555559</v>
      </c>
      <c r="E300" s="16">
        <v>43299.510416666664</v>
      </c>
      <c r="G300" s="16">
        <v>43308.229861111111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3991893</v>
      </c>
      <c r="B301" s="10" t="s">
        <v>335</v>
      </c>
      <c r="C301" s="10" t="s">
        <v>224</v>
      </c>
      <c r="D301" s="16">
        <v>43298.380555555559</v>
      </c>
      <c r="E301" s="16">
        <v>43299.510416666664</v>
      </c>
      <c r="G301" s="16">
        <v>43308.229861111111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3991893</v>
      </c>
      <c r="B302" s="10" t="s">
        <v>335</v>
      </c>
      <c r="C302" s="10" t="s">
        <v>224</v>
      </c>
      <c r="D302" s="16">
        <v>43298.380555555559</v>
      </c>
      <c r="E302" s="16">
        <v>43299.510416666664</v>
      </c>
      <c r="G302" s="16">
        <v>43308.229861111111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3991893</v>
      </c>
      <c r="B303" s="10" t="s">
        <v>335</v>
      </c>
      <c r="C303" s="10" t="s">
        <v>224</v>
      </c>
      <c r="D303" s="16">
        <v>43298.380555555559</v>
      </c>
      <c r="E303" s="16">
        <v>43299.510416666664</v>
      </c>
      <c r="G303" s="16">
        <v>43308.229861111111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3991893</v>
      </c>
      <c r="B304" s="10" t="s">
        <v>335</v>
      </c>
      <c r="C304" s="10" t="s">
        <v>224</v>
      </c>
      <c r="D304" s="16">
        <v>43298.380555555559</v>
      </c>
      <c r="E304" s="16">
        <v>43299.510416666664</v>
      </c>
      <c r="G304" s="16">
        <v>43308.229861111111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3991893</v>
      </c>
      <c r="B305" s="10" t="s">
        <v>335</v>
      </c>
      <c r="C305" s="10" t="s">
        <v>224</v>
      </c>
      <c r="D305" s="16">
        <v>43298.380555555559</v>
      </c>
      <c r="E305" s="16">
        <v>43299.510416666664</v>
      </c>
      <c r="G305" s="16">
        <v>43308.229861111111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3991893</v>
      </c>
      <c r="B306" s="10" t="s">
        <v>335</v>
      </c>
      <c r="C306" s="10" t="s">
        <v>224</v>
      </c>
      <c r="D306" s="16">
        <v>43298.380555555559</v>
      </c>
      <c r="E306" s="16">
        <v>43299.510416666664</v>
      </c>
      <c r="G306" s="16">
        <v>43308.229861111111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3991893</v>
      </c>
      <c r="B307" s="10" t="s">
        <v>335</v>
      </c>
      <c r="C307" s="10" t="s">
        <v>224</v>
      </c>
      <c r="D307" s="16">
        <v>43298.380555555559</v>
      </c>
      <c r="E307" s="16">
        <v>43299.510416666664</v>
      </c>
      <c r="G307" s="16">
        <v>43308.229861111111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3991893</v>
      </c>
      <c r="B308" s="10" t="s">
        <v>335</v>
      </c>
      <c r="C308" s="10" t="s">
        <v>224</v>
      </c>
      <c r="D308" s="16">
        <v>43298.380555555559</v>
      </c>
      <c r="E308" s="16">
        <v>43299.510416666664</v>
      </c>
      <c r="G308" s="16">
        <v>43308.229861111111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3991893</v>
      </c>
      <c r="B309" s="10" t="s">
        <v>335</v>
      </c>
      <c r="C309" s="10" t="s">
        <v>224</v>
      </c>
      <c r="D309" s="16">
        <v>43298.380555555559</v>
      </c>
      <c r="E309" s="16">
        <v>43299.510416666664</v>
      </c>
      <c r="G309" s="16">
        <v>43308.229861111111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3991893</v>
      </c>
      <c r="B310" s="10" t="s">
        <v>335</v>
      </c>
      <c r="C310" s="10" t="s">
        <v>224</v>
      </c>
      <c r="D310" s="16">
        <v>43298.380555555559</v>
      </c>
      <c r="E310" s="16">
        <v>43299.510416666664</v>
      </c>
      <c r="G310" s="16">
        <v>43308.229861111111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3991893</v>
      </c>
      <c r="B311" s="10" t="s">
        <v>335</v>
      </c>
      <c r="C311" s="10" t="s">
        <v>224</v>
      </c>
      <c r="D311" s="16">
        <v>43298.380555555559</v>
      </c>
      <c r="E311" s="16">
        <v>43299.510416666664</v>
      </c>
      <c r="G311" s="16">
        <v>43308.229861111111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3991893</v>
      </c>
      <c r="B312" s="10" t="s">
        <v>335</v>
      </c>
      <c r="C312" s="10" t="s">
        <v>224</v>
      </c>
      <c r="D312" s="16">
        <v>43298.380555555559</v>
      </c>
      <c r="E312" s="16">
        <v>43299.510416666664</v>
      </c>
      <c r="G312" s="16">
        <v>43308.229861111111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3991893</v>
      </c>
      <c r="B313" s="10" t="s">
        <v>335</v>
      </c>
      <c r="C313" s="10" t="s">
        <v>224</v>
      </c>
      <c r="D313" s="16">
        <v>43298.380555555559</v>
      </c>
      <c r="E313" s="16">
        <v>43299.510416666664</v>
      </c>
      <c r="G313" s="16">
        <v>43308.229861111111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3991893</v>
      </c>
      <c r="B314" s="10" t="s">
        <v>335</v>
      </c>
      <c r="C314" s="10" t="s">
        <v>224</v>
      </c>
      <c r="D314" s="16">
        <v>43298.380555555559</v>
      </c>
      <c r="E314" s="16">
        <v>43299.510416666664</v>
      </c>
      <c r="G314" s="16">
        <v>43308.229861111111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3991893</v>
      </c>
      <c r="B315" s="10" t="s">
        <v>335</v>
      </c>
      <c r="C315" s="10" t="s">
        <v>224</v>
      </c>
      <c r="D315" s="16">
        <v>43298.380555555559</v>
      </c>
      <c r="E315" s="16">
        <v>43299.510416666664</v>
      </c>
      <c r="G315" s="16">
        <v>43308.229861111111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3991893</v>
      </c>
      <c r="B316" s="10" t="s">
        <v>335</v>
      </c>
      <c r="C316" s="10" t="s">
        <v>224</v>
      </c>
      <c r="D316" s="16">
        <v>43298.380555555559</v>
      </c>
      <c r="E316" s="16">
        <v>43299.510416666664</v>
      </c>
      <c r="G316" s="16">
        <v>43308.229861111111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3991893</v>
      </c>
      <c r="B317" s="10" t="s">
        <v>335</v>
      </c>
      <c r="C317" s="10" t="s">
        <v>224</v>
      </c>
      <c r="D317" s="16">
        <v>43298.380555555559</v>
      </c>
      <c r="E317" s="16">
        <v>43299.510416666664</v>
      </c>
      <c r="G317" s="16">
        <v>43308.229861111111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3991893</v>
      </c>
      <c r="B318" s="10" t="s">
        <v>335</v>
      </c>
      <c r="C318" s="10" t="s">
        <v>224</v>
      </c>
      <c r="D318" s="16">
        <v>43298.380555555559</v>
      </c>
      <c r="E318" s="16">
        <v>43299.510416666664</v>
      </c>
      <c r="G318" s="16">
        <v>43308.229861111111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3991893</v>
      </c>
      <c r="B319" s="10" t="s">
        <v>335</v>
      </c>
      <c r="C319" s="10" t="s">
        <v>224</v>
      </c>
      <c r="D319" s="16">
        <v>43298.380555555559</v>
      </c>
      <c r="E319" s="16">
        <v>43299.510416666664</v>
      </c>
      <c r="G319" s="16">
        <v>43308.229861111111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3991893</v>
      </c>
      <c r="B320" s="10" t="s">
        <v>335</v>
      </c>
      <c r="C320" s="10" t="s">
        <v>224</v>
      </c>
      <c r="D320" s="16">
        <v>43298.380555555559</v>
      </c>
      <c r="E320" s="16">
        <v>43299.510416666664</v>
      </c>
      <c r="G320" s="16">
        <v>43308.229861111111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3991893</v>
      </c>
      <c r="B321" s="10" t="s">
        <v>335</v>
      </c>
      <c r="C321" s="10" t="s">
        <v>224</v>
      </c>
      <c r="D321" s="16">
        <v>43298.380555555559</v>
      </c>
      <c r="E321" s="16">
        <v>43299.510416666664</v>
      </c>
      <c r="G321" s="16">
        <v>43308.229861111111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3991893</v>
      </c>
      <c r="B322" s="10" t="s">
        <v>335</v>
      </c>
      <c r="C322" s="10" t="s">
        <v>224</v>
      </c>
      <c r="D322" s="16">
        <v>43298.380555555559</v>
      </c>
      <c r="E322" s="16">
        <v>43299.510416666664</v>
      </c>
      <c r="G322" s="16">
        <v>43308.229861111111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3991893</v>
      </c>
      <c r="B323" s="10" t="s">
        <v>335</v>
      </c>
      <c r="C323" s="10" t="s">
        <v>224</v>
      </c>
      <c r="D323" s="16">
        <v>43298.380555555559</v>
      </c>
      <c r="E323" s="16">
        <v>43299.510416666664</v>
      </c>
      <c r="G323" s="16">
        <v>43308.229861111111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3991893</v>
      </c>
      <c r="B324" s="10" t="s">
        <v>335</v>
      </c>
      <c r="C324" s="10" t="s">
        <v>224</v>
      </c>
      <c r="D324" s="16">
        <v>43298.380555555559</v>
      </c>
      <c r="E324" s="16">
        <v>43299.510416666664</v>
      </c>
      <c r="G324" s="16">
        <v>43308.229861111111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3991893</v>
      </c>
      <c r="B325" s="10" t="s">
        <v>335</v>
      </c>
      <c r="C325" s="10" t="s">
        <v>224</v>
      </c>
      <c r="D325" s="16">
        <v>43298.380555555559</v>
      </c>
      <c r="E325" s="16">
        <v>43299.510416666664</v>
      </c>
      <c r="G325" s="16">
        <v>43308.229861111111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3991893</v>
      </c>
      <c r="B326" s="10" t="s">
        <v>335</v>
      </c>
      <c r="C326" s="10" t="s">
        <v>224</v>
      </c>
      <c r="D326" s="16">
        <v>43298.380555555559</v>
      </c>
      <c r="E326" s="16">
        <v>43299.510416666664</v>
      </c>
      <c r="G326" s="16">
        <v>43308.229861111111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3991893</v>
      </c>
      <c r="B327" s="10" t="s">
        <v>335</v>
      </c>
      <c r="C327" s="10" t="s">
        <v>224</v>
      </c>
      <c r="D327" s="16">
        <v>43298.380555555559</v>
      </c>
      <c r="E327" s="16">
        <v>43299.510416666664</v>
      </c>
      <c r="G327" s="16">
        <v>43308.229861111111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3991893</v>
      </c>
      <c r="B328" s="10" t="s">
        <v>335</v>
      </c>
      <c r="C328" s="10" t="s">
        <v>224</v>
      </c>
      <c r="D328" s="16">
        <v>43298.380555555559</v>
      </c>
      <c r="E328" s="16">
        <v>43299.510416666664</v>
      </c>
      <c r="G328" s="16">
        <v>43308.229861111111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3991893</v>
      </c>
      <c r="B329" s="10" t="s">
        <v>335</v>
      </c>
      <c r="C329" s="10" t="s">
        <v>224</v>
      </c>
      <c r="D329" s="16">
        <v>43298.380555555559</v>
      </c>
      <c r="E329" s="16">
        <v>43299.510416666664</v>
      </c>
      <c r="G329" s="16">
        <v>43308.229861111111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3991893</v>
      </c>
      <c r="B330" s="10" t="s">
        <v>335</v>
      </c>
      <c r="C330" s="10" t="s">
        <v>224</v>
      </c>
      <c r="D330" s="16">
        <v>43298.380555555559</v>
      </c>
      <c r="E330" s="16">
        <v>43299.510416666664</v>
      </c>
      <c r="G330" s="16">
        <v>43308.229861111111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3991893</v>
      </c>
      <c r="B331" s="10" t="s">
        <v>335</v>
      </c>
      <c r="C331" s="10" t="s">
        <v>224</v>
      </c>
      <c r="D331" s="16">
        <v>43298.380555555559</v>
      </c>
      <c r="E331" s="16">
        <v>43299.510416666664</v>
      </c>
      <c r="G331" s="16">
        <v>43308.229861111111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3991893</v>
      </c>
      <c r="B332" s="10" t="s">
        <v>335</v>
      </c>
      <c r="C332" s="10" t="s">
        <v>224</v>
      </c>
      <c r="D332" s="16">
        <v>43298.380555555559</v>
      </c>
      <c r="E332" s="16">
        <v>43299.510416666664</v>
      </c>
      <c r="G332" s="16">
        <v>43308.229861111111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3991893</v>
      </c>
      <c r="B333" s="10" t="s">
        <v>335</v>
      </c>
      <c r="C333" s="10" t="s">
        <v>224</v>
      </c>
      <c r="D333" s="16">
        <v>43298.380555555559</v>
      </c>
      <c r="E333" s="16">
        <v>43299.510416666664</v>
      </c>
      <c r="G333" s="16">
        <v>43308.229861111111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3991893</v>
      </c>
      <c r="B334" s="10" t="s">
        <v>335</v>
      </c>
      <c r="C334" s="10" t="s">
        <v>224</v>
      </c>
      <c r="D334" s="16">
        <v>43298.380555555559</v>
      </c>
      <c r="E334" s="16">
        <v>43299.510416666664</v>
      </c>
      <c r="G334" s="16">
        <v>43308.229861111111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3991893</v>
      </c>
      <c r="B335" s="10" t="s">
        <v>335</v>
      </c>
      <c r="C335" s="10" t="s">
        <v>224</v>
      </c>
      <c r="D335" s="16">
        <v>43298.380555555559</v>
      </c>
      <c r="E335" s="16">
        <v>43299.510416666664</v>
      </c>
      <c r="G335" s="16">
        <v>43308.229861111111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3991893</v>
      </c>
      <c r="B336" s="10" t="s">
        <v>335</v>
      </c>
      <c r="C336" s="10" t="s">
        <v>224</v>
      </c>
      <c r="D336" s="16">
        <v>43298.380555555559</v>
      </c>
      <c r="E336" s="16">
        <v>43299.510416666664</v>
      </c>
      <c r="G336" s="16">
        <v>43308.229861111111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3991893</v>
      </c>
      <c r="B337" s="10" t="s">
        <v>335</v>
      </c>
      <c r="C337" s="10" t="s">
        <v>224</v>
      </c>
      <c r="D337" s="16">
        <v>43298.380555555559</v>
      </c>
      <c r="E337" s="16">
        <v>43299.510416666664</v>
      </c>
      <c r="G337" s="16">
        <v>43308.229861111111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3991893</v>
      </c>
      <c r="B338" s="10" t="s">
        <v>335</v>
      </c>
      <c r="C338" s="10" t="s">
        <v>224</v>
      </c>
      <c r="D338" s="16">
        <v>43298.380555555559</v>
      </c>
      <c r="E338" s="16">
        <v>43299.510416666664</v>
      </c>
      <c r="G338" s="16">
        <v>43308.229861111111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3991893</v>
      </c>
      <c r="B339" s="10" t="s">
        <v>335</v>
      </c>
      <c r="C339" s="10" t="s">
        <v>224</v>
      </c>
      <c r="D339" s="16">
        <v>43298.380555555559</v>
      </c>
      <c r="E339" s="16">
        <v>43299.510416666664</v>
      </c>
      <c r="G339" s="16">
        <v>43308.229861111111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3991893</v>
      </c>
      <c r="B340" s="10" t="s">
        <v>335</v>
      </c>
      <c r="C340" s="10" t="s">
        <v>224</v>
      </c>
      <c r="D340" s="16">
        <v>43298.380555555559</v>
      </c>
      <c r="E340" s="16">
        <v>43299.510416666664</v>
      </c>
      <c r="G340" s="16">
        <v>43308.229861111111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3991893</v>
      </c>
      <c r="B341" s="10" t="s">
        <v>335</v>
      </c>
      <c r="C341" s="10" t="s">
        <v>224</v>
      </c>
      <c r="D341" s="16">
        <v>43298.380555555559</v>
      </c>
      <c r="E341" s="16">
        <v>43299.510416666664</v>
      </c>
      <c r="G341" s="16">
        <v>43308.229861111111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3991893</v>
      </c>
      <c r="B342" s="10" t="s">
        <v>335</v>
      </c>
      <c r="C342" s="10" t="s">
        <v>224</v>
      </c>
      <c r="D342" s="16">
        <v>43298.380555555559</v>
      </c>
      <c r="E342" s="16">
        <v>43299.510416666664</v>
      </c>
      <c r="G342" s="16">
        <v>43308.229861111111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3991893</v>
      </c>
      <c r="B343" s="10" t="s">
        <v>335</v>
      </c>
      <c r="C343" s="10" t="s">
        <v>224</v>
      </c>
      <c r="D343" s="16">
        <v>43298.380555555559</v>
      </c>
      <c r="E343" s="16">
        <v>43299.510416666664</v>
      </c>
      <c r="G343" s="16">
        <v>43308.229861111111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3991893</v>
      </c>
      <c r="B344" s="10" t="s">
        <v>335</v>
      </c>
      <c r="C344" s="10" t="s">
        <v>224</v>
      </c>
      <c r="D344" s="16">
        <v>43298.380555555559</v>
      </c>
      <c r="E344" s="16">
        <v>43299.510416666664</v>
      </c>
      <c r="G344" s="16">
        <v>43308.229861111111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3991893</v>
      </c>
      <c r="B345" s="10" t="s">
        <v>335</v>
      </c>
      <c r="C345" s="10" t="s">
        <v>224</v>
      </c>
      <c r="D345" s="16">
        <v>43298.380555555559</v>
      </c>
      <c r="E345" s="16">
        <v>43299.510416666664</v>
      </c>
      <c r="G345" s="16">
        <v>43308.229861111111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8.4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3991893</v>
      </c>
      <c r="B346" s="10" t="s">
        <v>335</v>
      </c>
      <c r="C346" s="10" t="s">
        <v>224</v>
      </c>
      <c r="D346" s="16">
        <v>43298.380555555559</v>
      </c>
      <c r="E346" s="16">
        <v>43299.510416666664</v>
      </c>
      <c r="G346" s="16">
        <v>43308.229861111111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3991893</v>
      </c>
      <c r="B347" s="10" t="s">
        <v>335</v>
      </c>
      <c r="C347" s="10" t="s">
        <v>224</v>
      </c>
      <c r="D347" s="16">
        <v>43298.380555555559</v>
      </c>
      <c r="E347" s="16">
        <v>43299.510416666664</v>
      </c>
      <c r="G347" s="16">
        <v>43308.229861111111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3991893</v>
      </c>
      <c r="B348" s="10" t="s">
        <v>335</v>
      </c>
      <c r="C348" s="10" t="s">
        <v>224</v>
      </c>
      <c r="D348" s="16">
        <v>43298.380555555559</v>
      </c>
      <c r="E348" s="16">
        <v>43299.510416666664</v>
      </c>
      <c r="G348" s="16">
        <v>43308.229861111111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3991893</v>
      </c>
      <c r="B349" s="10" t="s">
        <v>335</v>
      </c>
      <c r="C349" s="10" t="s">
        <v>224</v>
      </c>
      <c r="D349" s="16">
        <v>43298.380555555559</v>
      </c>
      <c r="E349" s="16">
        <v>43299.510416666664</v>
      </c>
      <c r="G349" s="16">
        <v>43308.229861111111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3991893</v>
      </c>
      <c r="B350" s="10" t="s">
        <v>335</v>
      </c>
      <c r="C350" s="10" t="s">
        <v>224</v>
      </c>
      <c r="D350" s="16">
        <v>43298.380555555559</v>
      </c>
      <c r="E350" s="16">
        <v>43299.510416666664</v>
      </c>
      <c r="G350" s="16">
        <v>43308.229861111111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3991893</v>
      </c>
      <c r="B351" s="10" t="s">
        <v>335</v>
      </c>
      <c r="C351" s="10" t="s">
        <v>224</v>
      </c>
      <c r="D351" s="16">
        <v>43298.380555555559</v>
      </c>
      <c r="E351" s="16">
        <v>43299.510416666664</v>
      </c>
      <c r="G351" s="16">
        <v>43308.229861111111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3991893</v>
      </c>
      <c r="B352" s="10" t="s">
        <v>335</v>
      </c>
      <c r="C352" s="10" t="s">
        <v>224</v>
      </c>
      <c r="D352" s="16">
        <v>43298.380555555559</v>
      </c>
      <c r="E352" s="16">
        <v>43299.510416666664</v>
      </c>
      <c r="G352" s="16">
        <v>43308.229861111111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3991893</v>
      </c>
      <c r="B353" s="10" t="s">
        <v>335</v>
      </c>
      <c r="C353" s="10" t="s">
        <v>224</v>
      </c>
      <c r="D353" s="16">
        <v>43298.380555555559</v>
      </c>
      <c r="E353" s="16">
        <v>43299.510416666664</v>
      </c>
      <c r="G353" s="16">
        <v>43308.229861111111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3991893</v>
      </c>
      <c r="B354" s="10" t="s">
        <v>335</v>
      </c>
      <c r="C354" s="10" t="s">
        <v>224</v>
      </c>
      <c r="D354" s="16">
        <v>43298.380555555559</v>
      </c>
      <c r="E354" s="16">
        <v>43299.510416666664</v>
      </c>
      <c r="G354" s="16">
        <v>43308.229861111111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3991893</v>
      </c>
      <c r="B355" s="10" t="s">
        <v>335</v>
      </c>
      <c r="C355" s="10" t="s">
        <v>224</v>
      </c>
      <c r="D355" s="16">
        <v>43298.380555555559</v>
      </c>
      <c r="E355" s="16">
        <v>43299.510416666664</v>
      </c>
      <c r="G355" s="16">
        <v>43308.229861111111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3991893</v>
      </c>
      <c r="B356" s="10" t="s">
        <v>335</v>
      </c>
      <c r="C356" s="10" t="s">
        <v>224</v>
      </c>
      <c r="D356" s="16">
        <v>43298.380555555559</v>
      </c>
      <c r="E356" s="16">
        <v>43299.510416666664</v>
      </c>
      <c r="G356" s="16">
        <v>43308.229861111111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3991893</v>
      </c>
      <c r="B357" s="10" t="s">
        <v>335</v>
      </c>
      <c r="C357" s="10" t="s">
        <v>224</v>
      </c>
      <c r="D357" s="16">
        <v>43298.380555555559</v>
      </c>
      <c r="E357" s="16">
        <v>43299.510416666664</v>
      </c>
      <c r="G357" s="16">
        <v>43308.229861111111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3991893</v>
      </c>
      <c r="B358" s="10" t="s">
        <v>335</v>
      </c>
      <c r="C358" s="10" t="s">
        <v>224</v>
      </c>
      <c r="D358" s="16">
        <v>43298.380555555559</v>
      </c>
      <c r="E358" s="16">
        <v>43299.510416666664</v>
      </c>
      <c r="G358" s="16">
        <v>43308.229861111111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3991893</v>
      </c>
      <c r="B359" s="10" t="s">
        <v>335</v>
      </c>
      <c r="C359" s="10" t="s">
        <v>224</v>
      </c>
      <c r="D359" s="16">
        <v>43298.380555555559</v>
      </c>
      <c r="E359" s="16">
        <v>43299.510416666664</v>
      </c>
      <c r="G359" s="16">
        <v>43308.229861111111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3991893</v>
      </c>
      <c r="B360" s="10" t="s">
        <v>335</v>
      </c>
      <c r="C360" s="10" t="s">
        <v>224</v>
      </c>
      <c r="D360" s="16">
        <v>43298.380555555559</v>
      </c>
      <c r="E360" s="16">
        <v>43299.510416666664</v>
      </c>
      <c r="G360" s="16">
        <v>43308.229861111111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3991893</v>
      </c>
      <c r="B361" s="10" t="s">
        <v>335</v>
      </c>
      <c r="C361" s="10" t="s">
        <v>224</v>
      </c>
      <c r="D361" s="16">
        <v>43298.380555555559</v>
      </c>
      <c r="E361" s="16">
        <v>43299.510416666664</v>
      </c>
      <c r="G361" s="16">
        <v>43308.229861111111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3991893</v>
      </c>
      <c r="B362" s="10" t="s">
        <v>335</v>
      </c>
      <c r="C362" s="10" t="s">
        <v>224</v>
      </c>
      <c r="D362" s="16">
        <v>43298.380555555559</v>
      </c>
      <c r="E362" s="16">
        <v>43299.510416666664</v>
      </c>
      <c r="G362" s="16">
        <v>43308.229861111111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3991893</v>
      </c>
      <c r="B363" s="10" t="s">
        <v>335</v>
      </c>
      <c r="C363" s="10" t="s">
        <v>224</v>
      </c>
      <c r="D363" s="16">
        <v>43298.380555555559</v>
      </c>
      <c r="E363" s="16">
        <v>43299.510416666664</v>
      </c>
      <c r="G363" s="16">
        <v>43308.229861111111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3991893</v>
      </c>
      <c r="B364" s="10" t="s">
        <v>335</v>
      </c>
      <c r="C364" s="10" t="s">
        <v>224</v>
      </c>
      <c r="D364" s="16">
        <v>43298.380555555559</v>
      </c>
      <c r="E364" s="16">
        <v>43299.510416666664</v>
      </c>
      <c r="G364" s="16">
        <v>43308.229861111111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3991893</v>
      </c>
      <c r="B365" s="10" t="s">
        <v>335</v>
      </c>
      <c r="C365" s="10" t="s">
        <v>224</v>
      </c>
      <c r="D365" s="16">
        <v>43298.380555555559</v>
      </c>
      <c r="E365" s="16">
        <v>43299.510416666664</v>
      </c>
      <c r="G365" s="16">
        <v>43308.229861111111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3991893</v>
      </c>
      <c r="B366" s="10" t="s">
        <v>335</v>
      </c>
      <c r="C366" s="10" t="s">
        <v>224</v>
      </c>
      <c r="D366" s="16">
        <v>43298.380555555559</v>
      </c>
      <c r="E366" s="16">
        <v>43299.510416666664</v>
      </c>
      <c r="G366" s="16">
        <v>43308.229861111111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3991893</v>
      </c>
      <c r="B367" s="10" t="s">
        <v>335</v>
      </c>
      <c r="C367" s="10" t="s">
        <v>224</v>
      </c>
      <c r="D367" s="16">
        <v>43298.380555555559</v>
      </c>
      <c r="E367" s="16">
        <v>43299.510416666664</v>
      </c>
      <c r="G367" s="16">
        <v>43308.229861111111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3991893</v>
      </c>
      <c r="B368" s="10" t="s">
        <v>335</v>
      </c>
      <c r="C368" s="10" t="s">
        <v>224</v>
      </c>
      <c r="D368" s="16">
        <v>43298.380555555559</v>
      </c>
      <c r="E368" s="16">
        <v>43299.510416666664</v>
      </c>
      <c r="G368" s="16">
        <v>43308.229861111111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22</v>
      </c>
      <c r="M368" s="10">
        <v>2400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3991893</v>
      </c>
      <c r="B369" s="10" t="s">
        <v>335</v>
      </c>
      <c r="C369" s="10" t="s">
        <v>224</v>
      </c>
      <c r="D369" s="16">
        <v>43298.380555555559</v>
      </c>
      <c r="E369" s="16">
        <v>43299.510416666664</v>
      </c>
      <c r="G369" s="16">
        <v>43308.229861111111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3991893</v>
      </c>
      <c r="B370" s="10" t="s">
        <v>335</v>
      </c>
      <c r="C370" s="10" t="s">
        <v>224</v>
      </c>
      <c r="D370" s="16">
        <v>43298.380555555559</v>
      </c>
      <c r="E370" s="16">
        <v>43299.510416666664</v>
      </c>
      <c r="G370" s="16">
        <v>43308.229861111111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3991893</v>
      </c>
      <c r="B371" s="10" t="s">
        <v>335</v>
      </c>
      <c r="C371" s="10" t="s">
        <v>224</v>
      </c>
      <c r="D371" s="16">
        <v>43298.380555555559</v>
      </c>
      <c r="E371" s="16">
        <v>43299.510416666664</v>
      </c>
      <c r="G371" s="16">
        <v>43308.229861111111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3991893</v>
      </c>
      <c r="B372" s="10" t="s">
        <v>335</v>
      </c>
      <c r="C372" s="10" t="s">
        <v>224</v>
      </c>
      <c r="D372" s="16">
        <v>43298.380555555559</v>
      </c>
      <c r="E372" s="16">
        <v>43299.510416666664</v>
      </c>
      <c r="G372" s="16">
        <v>43308.229861111111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3991893</v>
      </c>
      <c r="B373" s="10" t="s">
        <v>335</v>
      </c>
      <c r="C373" s="10" t="s">
        <v>224</v>
      </c>
      <c r="D373" s="16">
        <v>43298.380555555559</v>
      </c>
      <c r="E373" s="16">
        <v>43299.510416666664</v>
      </c>
      <c r="G373" s="16">
        <v>43308.229861111111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22</v>
      </c>
      <c r="M373" s="10">
        <v>7.6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3991893</v>
      </c>
      <c r="B374" s="10" t="s">
        <v>335</v>
      </c>
      <c r="C374" s="10" t="s">
        <v>224</v>
      </c>
      <c r="D374" s="16">
        <v>43298.380555555559</v>
      </c>
      <c r="E374" s="16">
        <v>43299.510416666664</v>
      </c>
      <c r="G374" s="16">
        <v>43308.229861111111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3991893</v>
      </c>
      <c r="B375" s="10" t="s">
        <v>335</v>
      </c>
      <c r="C375" s="10" t="s">
        <v>224</v>
      </c>
      <c r="D375" s="16">
        <v>43298.380555555559</v>
      </c>
      <c r="E375" s="16">
        <v>43299.510416666664</v>
      </c>
      <c r="G375" s="16">
        <v>43308.229861111111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3991893</v>
      </c>
      <c r="B376" s="10" t="s">
        <v>335</v>
      </c>
      <c r="C376" s="10" t="s">
        <v>224</v>
      </c>
      <c r="D376" s="16">
        <v>43298.380555555559</v>
      </c>
      <c r="E376" s="16">
        <v>43299.510416666664</v>
      </c>
      <c r="G376" s="16">
        <v>43308.229861111111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3991893</v>
      </c>
      <c r="B377" s="10" t="s">
        <v>335</v>
      </c>
      <c r="C377" s="10" t="s">
        <v>224</v>
      </c>
      <c r="D377" s="16">
        <v>43298.380555555559</v>
      </c>
      <c r="E377" s="16">
        <v>43299.510416666664</v>
      </c>
      <c r="G377" s="16">
        <v>43308.229861111111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3991893</v>
      </c>
      <c r="B378" s="10" t="s">
        <v>335</v>
      </c>
      <c r="C378" s="10" t="s">
        <v>224</v>
      </c>
      <c r="D378" s="16">
        <v>43298.380555555559</v>
      </c>
      <c r="E378" s="16">
        <v>43299.510416666664</v>
      </c>
      <c r="G378" s="16">
        <v>43308.229861111111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3991893</v>
      </c>
      <c r="B379" s="10" t="s">
        <v>335</v>
      </c>
      <c r="C379" s="10" t="s">
        <v>224</v>
      </c>
      <c r="D379" s="16">
        <v>43298.380555555559</v>
      </c>
      <c r="E379" s="16">
        <v>43299.510416666664</v>
      </c>
      <c r="G379" s="16">
        <v>43308.229861111111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3991893</v>
      </c>
      <c r="B380" s="10" t="s">
        <v>335</v>
      </c>
      <c r="C380" s="10" t="s">
        <v>224</v>
      </c>
      <c r="D380" s="16">
        <v>43298.380555555559</v>
      </c>
      <c r="E380" s="16">
        <v>43299.510416666664</v>
      </c>
      <c r="G380" s="16">
        <v>43308.229861111111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3991893</v>
      </c>
      <c r="B381" s="10" t="s">
        <v>335</v>
      </c>
      <c r="C381" s="10" t="s">
        <v>224</v>
      </c>
      <c r="D381" s="16">
        <v>43298.380555555559</v>
      </c>
      <c r="E381" s="16">
        <v>43299.510416666664</v>
      </c>
      <c r="G381" s="16">
        <v>43308.229861111111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3991893</v>
      </c>
      <c r="B382" s="10" t="s">
        <v>335</v>
      </c>
      <c r="C382" s="10" t="s">
        <v>224</v>
      </c>
      <c r="D382" s="16">
        <v>43298.380555555559</v>
      </c>
      <c r="E382" s="16">
        <v>43299.510416666664</v>
      </c>
      <c r="G382" s="16">
        <v>43308.229861111111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3991893</v>
      </c>
      <c r="B383" s="10" t="s">
        <v>335</v>
      </c>
      <c r="C383" s="10" t="s">
        <v>224</v>
      </c>
      <c r="D383" s="16">
        <v>43298.380555555559</v>
      </c>
      <c r="E383" s="16">
        <v>43299.510416666664</v>
      </c>
      <c r="G383" s="16">
        <v>43308.229861111111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3991893</v>
      </c>
      <c r="B384" s="10" t="s">
        <v>335</v>
      </c>
      <c r="C384" s="10" t="s">
        <v>224</v>
      </c>
      <c r="D384" s="16">
        <v>43298.380555555559</v>
      </c>
      <c r="E384" s="16">
        <v>43299.510416666664</v>
      </c>
      <c r="G384" s="16">
        <v>43308.229861111111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3991893</v>
      </c>
      <c r="B385" s="10" t="s">
        <v>335</v>
      </c>
      <c r="C385" s="10" t="s">
        <v>224</v>
      </c>
      <c r="D385" s="16">
        <v>43298.380555555559</v>
      </c>
      <c r="E385" s="16">
        <v>43299.510416666664</v>
      </c>
      <c r="G385" s="16">
        <v>43308.229861111111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3991893</v>
      </c>
      <c r="B386" s="10" t="s">
        <v>335</v>
      </c>
      <c r="C386" s="10" t="s">
        <v>224</v>
      </c>
      <c r="D386" s="16">
        <v>43298.380555555559</v>
      </c>
      <c r="E386" s="16">
        <v>43299.510416666664</v>
      </c>
      <c r="G386" s="16">
        <v>43308.229861111111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3991893</v>
      </c>
      <c r="B387" s="10" t="s">
        <v>335</v>
      </c>
      <c r="C387" s="10" t="s">
        <v>224</v>
      </c>
      <c r="D387" s="16">
        <v>43298.380555555559</v>
      </c>
      <c r="E387" s="16">
        <v>43299.510416666664</v>
      </c>
      <c r="G387" s="16">
        <v>43308.229861111111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3991893</v>
      </c>
      <c r="B388" s="10" t="s">
        <v>335</v>
      </c>
      <c r="C388" s="10" t="s">
        <v>224</v>
      </c>
      <c r="D388" s="16">
        <v>43298.380555555559</v>
      </c>
      <c r="E388" s="16">
        <v>43299.510416666664</v>
      </c>
      <c r="G388" s="16">
        <v>43308.229861111111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3991893</v>
      </c>
      <c r="B389" s="10" t="s">
        <v>335</v>
      </c>
      <c r="C389" s="10" t="s">
        <v>224</v>
      </c>
      <c r="D389" s="16">
        <v>43298.380555555559</v>
      </c>
      <c r="E389" s="16">
        <v>43299.510416666664</v>
      </c>
      <c r="G389" s="16">
        <v>43308.229861111111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3991893</v>
      </c>
      <c r="B390" s="10" t="s">
        <v>335</v>
      </c>
      <c r="C390" s="10" t="s">
        <v>224</v>
      </c>
      <c r="D390" s="16">
        <v>43298.380555555559</v>
      </c>
      <c r="E390" s="16">
        <v>43299.510416666664</v>
      </c>
      <c r="G390" s="16">
        <v>43308.229861111111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3991893</v>
      </c>
      <c r="B391" s="10" t="s">
        <v>335</v>
      </c>
      <c r="C391" s="10" t="s">
        <v>224</v>
      </c>
      <c r="D391" s="16">
        <v>43298.380555555559</v>
      </c>
      <c r="E391" s="16">
        <v>43299.510416666664</v>
      </c>
      <c r="G391" s="16">
        <v>43308.229861111111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3991893</v>
      </c>
      <c r="B392" s="10" t="s">
        <v>335</v>
      </c>
      <c r="C392" s="10" t="s">
        <v>224</v>
      </c>
      <c r="D392" s="16">
        <v>43298.380555555559</v>
      </c>
      <c r="E392" s="16">
        <v>43299.510416666664</v>
      </c>
      <c r="G392" s="16">
        <v>43308.229861111111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3991893</v>
      </c>
      <c r="B393" s="10" t="s">
        <v>335</v>
      </c>
      <c r="C393" s="10" t="s">
        <v>224</v>
      </c>
      <c r="D393" s="16">
        <v>43298.380555555559</v>
      </c>
      <c r="E393" s="16">
        <v>43299.510416666664</v>
      </c>
      <c r="G393" s="16">
        <v>43308.229861111111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3991893</v>
      </c>
      <c r="B394" s="10" t="s">
        <v>335</v>
      </c>
      <c r="C394" s="10" t="s">
        <v>224</v>
      </c>
      <c r="D394" s="16">
        <v>43298.380555555559</v>
      </c>
      <c r="E394" s="16">
        <v>43299.510416666664</v>
      </c>
      <c r="G394" s="16">
        <v>43308.229861111111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3991893</v>
      </c>
      <c r="B395" s="10" t="s">
        <v>335</v>
      </c>
      <c r="C395" s="10" t="s">
        <v>224</v>
      </c>
      <c r="D395" s="16">
        <v>43298.380555555559</v>
      </c>
      <c r="E395" s="16">
        <v>43299.510416666664</v>
      </c>
      <c r="G395" s="16">
        <v>43308.229861111111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67201-BBFE-415C-BCA4-3FE8CC0FCC0C}">
  <dimension ref="A1:AV395"/>
  <sheetViews>
    <sheetView zoomScale="40" zoomScaleNormal="40" workbookViewId="0">
      <pane ySplit="1" topLeftCell="A331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">
      <c r="A2" s="22"/>
      <c r="B2" s="22"/>
      <c r="C2" s="22"/>
      <c r="D2" s="23"/>
      <c r="E2" s="23"/>
      <c r="F2" s="22"/>
      <c r="G2" s="23"/>
      <c r="H2" s="22"/>
      <c r="I2" s="22"/>
      <c r="J2" s="22"/>
      <c r="K2" s="22"/>
      <c r="L2" s="22"/>
      <c r="M2" s="22"/>
      <c r="N2" s="22"/>
      <c r="O2" s="22"/>
      <c r="P2" s="22"/>
      <c r="AG2" s="70" t="s">
        <v>347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">
      <c r="A3" s="22"/>
      <c r="B3" s="22"/>
      <c r="C3" s="22"/>
      <c r="D3" s="23"/>
      <c r="E3" s="23"/>
      <c r="F3" s="22"/>
      <c r="G3" s="23"/>
      <c r="H3" s="22"/>
      <c r="I3" s="22"/>
      <c r="J3" s="22"/>
      <c r="K3" s="22"/>
      <c r="L3" s="22"/>
      <c r="M3" s="22"/>
      <c r="N3" s="22"/>
      <c r="O3" s="22"/>
      <c r="P3" s="22"/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">
      <c r="A4" s="22"/>
      <c r="B4" s="22"/>
      <c r="C4" s="22"/>
      <c r="D4" s="23"/>
      <c r="E4" s="23"/>
      <c r="F4" s="22"/>
      <c r="G4" s="23"/>
      <c r="H4" s="22"/>
      <c r="I4" s="22"/>
      <c r="J4" s="22"/>
      <c r="K4" s="22"/>
      <c r="L4" s="22"/>
      <c r="M4" s="22"/>
      <c r="N4" s="22"/>
      <c r="O4" s="22"/>
      <c r="P4" s="22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">
      <c r="A5" s="22"/>
      <c r="B5" s="22"/>
      <c r="C5" s="22"/>
      <c r="D5" s="23"/>
      <c r="E5" s="23"/>
      <c r="F5" s="22"/>
      <c r="G5" s="23"/>
      <c r="H5" s="22"/>
      <c r="I5" s="22"/>
      <c r="J5" s="22"/>
      <c r="K5" s="22"/>
      <c r="L5" s="22"/>
      <c r="M5" s="22"/>
      <c r="N5" s="22"/>
      <c r="O5" s="22"/>
      <c r="P5" s="22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ht="12.75" customHeight="1" x14ac:dyDescent="0.2">
      <c r="A6" s="22"/>
      <c r="B6" s="22"/>
      <c r="C6" s="22"/>
      <c r="D6" s="23"/>
      <c r="E6" s="23"/>
      <c r="F6" s="22"/>
      <c r="G6" s="23"/>
      <c r="H6" s="22"/>
      <c r="I6" s="22"/>
      <c r="J6" s="22"/>
      <c r="K6" s="22"/>
      <c r="L6" s="22"/>
      <c r="M6" s="22"/>
      <c r="N6" s="22"/>
      <c r="O6" s="22"/>
      <c r="P6" s="22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ht="12.75" customHeight="1" x14ac:dyDescent="0.2">
      <c r="A7" s="22"/>
      <c r="B7" s="22"/>
      <c r="C7" s="22"/>
      <c r="D7" s="23"/>
      <c r="E7" s="23"/>
      <c r="F7" s="22"/>
      <c r="G7" s="23"/>
      <c r="H7" s="22"/>
      <c r="I7" s="22"/>
      <c r="J7" s="22"/>
      <c r="K7" s="22"/>
      <c r="L7" s="22"/>
      <c r="M7" s="22"/>
      <c r="N7" s="22"/>
      <c r="O7" s="22"/>
      <c r="P7" s="22"/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4121384</v>
      </c>
      <c r="B8" s="10" t="s">
        <v>29</v>
      </c>
      <c r="C8" s="10" t="s">
        <v>17</v>
      </c>
      <c r="D8" s="16">
        <v>43417.34652777778</v>
      </c>
      <c r="E8" s="16">
        <v>43418.375</v>
      </c>
      <c r="G8" s="16">
        <v>43433.209722222222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1600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44</v>
      </c>
      <c r="AR8" s="13" t="s">
        <v>33</v>
      </c>
      <c r="AS8" s="13">
        <f>IF(ISBLANK(M164)=TRUE,"NO DATA",M164)</f>
        <v>14</v>
      </c>
      <c r="AT8" s="13" t="s">
        <v>33</v>
      </c>
      <c r="AU8" s="13">
        <f>IF(ISBLANK(M67)=TRUE,"NO DATA",M67)</f>
        <v>22</v>
      </c>
      <c r="AV8" s="13" t="s">
        <v>33</v>
      </c>
    </row>
    <row r="9" spans="1:48" ht="12.75" customHeight="1" x14ac:dyDescent="0.2">
      <c r="A9" s="10">
        <v>4121384</v>
      </c>
      <c r="B9" s="10" t="s">
        <v>29</v>
      </c>
      <c r="C9" s="10" t="s">
        <v>17</v>
      </c>
      <c r="D9" s="16">
        <v>43417.34652777778</v>
      </c>
      <c r="E9" s="16">
        <v>43418.375</v>
      </c>
      <c r="G9" s="16">
        <v>43433.209722222222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22</v>
      </c>
      <c r="M9" s="10">
        <v>82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20</v>
      </c>
      <c r="AR9" s="13" t="s">
        <v>33</v>
      </c>
      <c r="AS9" s="13">
        <f>IF(ISBLANK(M139)=TRUE,"NO DATA",M139)</f>
        <v>20</v>
      </c>
      <c r="AT9" s="13" t="s">
        <v>33</v>
      </c>
      <c r="AU9" s="13">
        <f>IF(ISBLANK(M42)=TRUE,"NO DATA",M42)</f>
        <v>20</v>
      </c>
      <c r="AV9" s="13" t="s">
        <v>33</v>
      </c>
    </row>
    <row r="10" spans="1:48" x14ac:dyDescent="0.2">
      <c r="A10" s="10">
        <v>4121384</v>
      </c>
      <c r="B10" s="10" t="s">
        <v>29</v>
      </c>
      <c r="C10" s="10" t="s">
        <v>17</v>
      </c>
      <c r="D10" s="16">
        <v>43417.34652777778</v>
      </c>
      <c r="E10" s="16">
        <v>43418.375</v>
      </c>
      <c r="G10" s="16">
        <v>43433.209722222222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1800</v>
      </c>
      <c r="AR10" s="13" t="s">
        <v>33</v>
      </c>
      <c r="AS10" s="13">
        <f>IF(ISBLANK(M189)=TRUE,"NO DATA",M189)</f>
        <v>1400</v>
      </c>
      <c r="AT10" s="13" t="s">
        <v>33</v>
      </c>
      <c r="AU10" s="13">
        <f>IF(ISBLANK(M92)=TRUE,"NO DATA",M92)</f>
        <v>1100</v>
      </c>
      <c r="AV10" s="13" t="s">
        <v>33</v>
      </c>
    </row>
    <row r="11" spans="1:48" x14ac:dyDescent="0.2">
      <c r="A11" s="10">
        <v>4121384</v>
      </c>
      <c r="B11" s="10" t="s">
        <v>29</v>
      </c>
      <c r="C11" s="10" t="s">
        <v>17</v>
      </c>
      <c r="D11" s="16">
        <v>43417.34652777778</v>
      </c>
      <c r="E11" s="16">
        <v>43418.375</v>
      </c>
      <c r="G11" s="16">
        <v>43433.209722222222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26</v>
      </c>
      <c r="M11" s="10">
        <v>20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4121384</v>
      </c>
      <c r="B12" s="10" t="s">
        <v>29</v>
      </c>
      <c r="C12" s="10" t="s">
        <v>17</v>
      </c>
      <c r="D12" s="16">
        <v>43417.34652777778</v>
      </c>
      <c r="E12" s="16">
        <v>43418.375</v>
      </c>
      <c r="G12" s="16">
        <v>43433.209722222222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140</v>
      </c>
      <c r="AR12" s="13" t="s">
        <v>33</v>
      </c>
      <c r="AS12" s="13">
        <f>IF(ISBLANK(M199)=TRUE,"NO DATA",M199)</f>
        <v>140</v>
      </c>
      <c r="AT12" s="13" t="s">
        <v>33</v>
      </c>
      <c r="AU12" s="13">
        <f>IF(ISBLANK(M102)=TRUE,"NO DATA",M102)</f>
        <v>150</v>
      </c>
      <c r="AV12" s="13" t="s">
        <v>33</v>
      </c>
    </row>
    <row r="13" spans="1:48" x14ac:dyDescent="0.2">
      <c r="A13" s="10">
        <v>4121384</v>
      </c>
      <c r="B13" s="10" t="s">
        <v>29</v>
      </c>
      <c r="C13" s="10" t="s">
        <v>17</v>
      </c>
      <c r="D13" s="16">
        <v>43417.34652777778</v>
      </c>
      <c r="E13" s="16">
        <v>43418.375</v>
      </c>
      <c r="G13" s="16">
        <v>43433.209722222222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160</v>
      </c>
      <c r="AR13" s="13" t="s">
        <v>33</v>
      </c>
      <c r="AS13" s="13">
        <f>IF(ISBLANK(M200)=TRUE,"NO DATA",M200)</f>
        <v>190</v>
      </c>
      <c r="AT13" s="13" t="s">
        <v>33</v>
      </c>
      <c r="AU13" s="13">
        <f>IF(ISBLANK(M103)=TRUE,"NO DATA",M103)</f>
        <v>190</v>
      </c>
      <c r="AV13" s="13" t="s">
        <v>33</v>
      </c>
    </row>
    <row r="14" spans="1:48" x14ac:dyDescent="0.2">
      <c r="A14" s="10">
        <v>4121384</v>
      </c>
      <c r="B14" s="10" t="s">
        <v>29</v>
      </c>
      <c r="C14" s="10" t="s">
        <v>17</v>
      </c>
      <c r="D14" s="16">
        <v>43417.34652777778</v>
      </c>
      <c r="E14" s="16">
        <v>43418.375</v>
      </c>
      <c r="G14" s="16">
        <v>43433.209722222222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780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200</v>
      </c>
      <c r="AR14" s="13" t="s">
        <v>33</v>
      </c>
      <c r="AS14" s="13">
        <f>IF(ISBLANK(M122)=TRUE,"NO DATA",M122)</f>
        <v>190</v>
      </c>
      <c r="AT14" s="13" t="s">
        <v>33</v>
      </c>
      <c r="AU14" s="13">
        <f>IF(ISBLANK(M25)=TRUE,"NO DATA",M25)</f>
        <v>170</v>
      </c>
      <c r="AV14" s="13" t="s">
        <v>33</v>
      </c>
    </row>
    <row r="15" spans="1:48" x14ac:dyDescent="0.2">
      <c r="A15" s="10">
        <v>4121384</v>
      </c>
      <c r="B15" s="10" t="s">
        <v>29</v>
      </c>
      <c r="C15" s="10" t="s">
        <v>17</v>
      </c>
      <c r="D15" s="16">
        <v>43417.34652777778</v>
      </c>
      <c r="E15" s="16">
        <v>43418.375</v>
      </c>
      <c r="G15" s="16">
        <v>43433.209722222222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78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4121384</v>
      </c>
      <c r="B16" s="10" t="s">
        <v>29</v>
      </c>
      <c r="C16" s="10" t="s">
        <v>17</v>
      </c>
      <c r="D16" s="16">
        <v>43417.34652777778</v>
      </c>
      <c r="E16" s="16">
        <v>43418.375</v>
      </c>
      <c r="G16" s="16">
        <v>43433.209722222222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4121384</v>
      </c>
      <c r="B17" s="10" t="s">
        <v>29</v>
      </c>
      <c r="C17" s="10" t="s">
        <v>17</v>
      </c>
      <c r="D17" s="16">
        <v>43417.34652777778</v>
      </c>
      <c r="E17" s="16">
        <v>43418.375</v>
      </c>
      <c r="G17" s="16">
        <v>43433.209722222222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1500</v>
      </c>
      <c r="AR17" s="13" t="s">
        <v>33</v>
      </c>
      <c r="AS17" s="13">
        <f>IF(ISBLANK(M151)=TRUE,"NO DATA",M151)</f>
        <v>1800</v>
      </c>
      <c r="AT17" s="13" t="s">
        <v>33</v>
      </c>
      <c r="AU17" s="13">
        <f>IF(ISBLANK(M54)=TRUE,"NO DATA",M54)</f>
        <v>1600</v>
      </c>
      <c r="AV17" s="13" t="s">
        <v>33</v>
      </c>
    </row>
    <row r="18" spans="1:48" x14ac:dyDescent="0.2">
      <c r="A18" s="10">
        <v>4121384</v>
      </c>
      <c r="B18" s="10" t="s">
        <v>29</v>
      </c>
      <c r="C18" s="10" t="s">
        <v>17</v>
      </c>
      <c r="D18" s="16">
        <v>43417.34652777778</v>
      </c>
      <c r="E18" s="16">
        <v>43418.375</v>
      </c>
      <c r="G18" s="16">
        <v>43433.209722222222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230</v>
      </c>
      <c r="AR18" s="13" t="s">
        <v>33</v>
      </c>
      <c r="AS18" s="13">
        <f>IF(ISBLANK(M152)=TRUE,"NO DATA",M152)</f>
        <v>140</v>
      </c>
      <c r="AT18" s="13" t="s">
        <v>33</v>
      </c>
      <c r="AU18" s="13">
        <f>IF(ISBLANK(M55)=TRUE,"NO DATA",M55)</f>
        <v>140</v>
      </c>
      <c r="AV18" s="13" t="s">
        <v>33</v>
      </c>
    </row>
    <row r="19" spans="1:48" x14ac:dyDescent="0.2">
      <c r="A19" s="10">
        <v>4121384</v>
      </c>
      <c r="B19" s="10" t="s">
        <v>29</v>
      </c>
      <c r="C19" s="10" t="s">
        <v>17</v>
      </c>
      <c r="D19" s="16">
        <v>43417.34652777778</v>
      </c>
      <c r="E19" s="16">
        <v>43418.375</v>
      </c>
      <c r="G19" s="16">
        <v>43433.209722222222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26</v>
      </c>
      <c r="M19" s="10">
        <v>10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4121384</v>
      </c>
      <c r="B20" s="10" t="s">
        <v>29</v>
      </c>
      <c r="C20" s="10" t="s">
        <v>17</v>
      </c>
      <c r="D20" s="16">
        <v>43417.34652777778</v>
      </c>
      <c r="E20" s="16">
        <v>43418.375</v>
      </c>
      <c r="G20" s="16">
        <v>43433.209722222222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57</v>
      </c>
      <c r="AR20" s="13" t="s">
        <v>33</v>
      </c>
      <c r="AS20" s="13">
        <f>IF(ISBLANK(M106)=TRUE,"NO DATA",M106)</f>
        <v>71</v>
      </c>
      <c r="AT20" s="13" t="s">
        <v>33</v>
      </c>
      <c r="AU20" s="13">
        <f>IF(ISBLANK(M9)=TRUE,"NO DATA",M9)</f>
        <v>82</v>
      </c>
      <c r="AV20" s="13" t="s">
        <v>33</v>
      </c>
    </row>
    <row r="21" spans="1:48" x14ac:dyDescent="0.2">
      <c r="A21" s="10">
        <v>4121384</v>
      </c>
      <c r="B21" s="10" t="s">
        <v>29</v>
      </c>
      <c r="C21" s="10" t="s">
        <v>17</v>
      </c>
      <c r="D21" s="16">
        <v>43417.34652777778</v>
      </c>
      <c r="E21" s="16">
        <v>43418.375</v>
      </c>
      <c r="G21" s="16">
        <v>43433.209722222222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26</v>
      </c>
      <c r="M21" s="10">
        <v>5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10</v>
      </c>
      <c r="AR21" s="13" t="s">
        <v>33</v>
      </c>
      <c r="AS21" s="13">
        <f>IF(ISBLANK(M116)=TRUE,"NO DATA",M116)</f>
        <v>10</v>
      </c>
      <c r="AT21" s="13" t="s">
        <v>33</v>
      </c>
      <c r="AU21" s="13">
        <f>IF(ISBLANK(M19)=TRUE,"NO DATA",M19)</f>
        <v>10</v>
      </c>
      <c r="AV21" s="13" t="s">
        <v>33</v>
      </c>
    </row>
    <row r="22" spans="1:48" x14ac:dyDescent="0.2">
      <c r="A22" s="10">
        <v>4121384</v>
      </c>
      <c r="B22" s="10" t="s">
        <v>29</v>
      </c>
      <c r="C22" s="10" t="s">
        <v>17</v>
      </c>
      <c r="D22" s="16">
        <v>43417.34652777778</v>
      </c>
      <c r="E22" s="16">
        <v>43418.375</v>
      </c>
      <c r="G22" s="16">
        <v>43433.209722222222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270</v>
      </c>
      <c r="AR22" s="13" t="s">
        <v>33</v>
      </c>
      <c r="AS22" s="13">
        <f>IF(ISBLANK(M197)=TRUE,"NO DATA",M197)</f>
        <v>300</v>
      </c>
      <c r="AT22" s="13" t="s">
        <v>33</v>
      </c>
      <c r="AU22" s="13">
        <f>IF(ISBLANK(M100)=TRUE,"NO DATA",M100)</f>
        <v>10</v>
      </c>
      <c r="AV22" s="13" t="s">
        <v>33</v>
      </c>
    </row>
    <row r="23" spans="1:48" x14ac:dyDescent="0.2">
      <c r="A23" s="10">
        <v>4121384</v>
      </c>
      <c r="B23" s="10" t="s">
        <v>29</v>
      </c>
      <c r="C23" s="10" t="s">
        <v>17</v>
      </c>
      <c r="D23" s="16">
        <v>43417.34652777778</v>
      </c>
      <c r="E23" s="16">
        <v>43418.375</v>
      </c>
      <c r="G23" s="16">
        <v>43433.209722222222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1100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1100</v>
      </c>
      <c r="AR23" s="13" t="s">
        <v>33</v>
      </c>
      <c r="AS23" s="13">
        <f>IF(ISBLANK(M120)=TRUE,"NO DATA",M120)</f>
        <v>1400</v>
      </c>
      <c r="AT23" s="13" t="s">
        <v>33</v>
      </c>
      <c r="AU23" s="13">
        <f>IF(ISBLANK(M23)=TRUE,"NO DATA",M23)</f>
        <v>1100</v>
      </c>
      <c r="AV23" s="13" t="s">
        <v>33</v>
      </c>
    </row>
    <row r="24" spans="1:48" x14ac:dyDescent="0.2">
      <c r="A24" s="10">
        <v>4121384</v>
      </c>
      <c r="B24" s="10" t="s">
        <v>29</v>
      </c>
      <c r="C24" s="10" t="s">
        <v>17</v>
      </c>
      <c r="D24" s="16">
        <v>43417.34652777778</v>
      </c>
      <c r="E24" s="16">
        <v>43418.375</v>
      </c>
      <c r="G24" s="16">
        <v>43433.209722222222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79</v>
      </c>
      <c r="AR24" s="13" t="s">
        <v>33</v>
      </c>
      <c r="AS24" s="13">
        <f>IF(ISBLANK(M150)=TRUE,"NO DATA",M150)</f>
        <v>76</v>
      </c>
      <c r="AT24" s="13" t="s">
        <v>33</v>
      </c>
      <c r="AU24" s="13">
        <f>IF(ISBLANK(M53)=TRUE,"NO DATA",M53)</f>
        <v>77</v>
      </c>
      <c r="AV24" s="13" t="s">
        <v>33</v>
      </c>
    </row>
    <row r="25" spans="1:48" x14ac:dyDescent="0.2">
      <c r="A25" s="10">
        <v>4121384</v>
      </c>
      <c r="B25" s="10" t="s">
        <v>29</v>
      </c>
      <c r="C25" s="10" t="s">
        <v>17</v>
      </c>
      <c r="D25" s="16">
        <v>43417.34652777778</v>
      </c>
      <c r="E25" s="16">
        <v>43418.375</v>
      </c>
      <c r="G25" s="16">
        <v>43433.209722222222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170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4121384</v>
      </c>
      <c r="B26" s="10" t="s">
        <v>29</v>
      </c>
      <c r="C26" s="10" t="s">
        <v>17</v>
      </c>
      <c r="D26" s="16">
        <v>43417.34652777778</v>
      </c>
      <c r="E26" s="16">
        <v>43418.375</v>
      </c>
      <c r="G26" s="16">
        <v>43433.209722222222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30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4121384</v>
      </c>
      <c r="B27" s="10" t="s">
        <v>29</v>
      </c>
      <c r="C27" s="10" t="s">
        <v>17</v>
      </c>
      <c r="D27" s="16">
        <v>43417.34652777778</v>
      </c>
      <c r="E27" s="16">
        <v>43418.375</v>
      </c>
      <c r="G27" s="16">
        <v>43433.209722222222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4121384</v>
      </c>
      <c r="B28" s="10" t="s">
        <v>29</v>
      </c>
      <c r="C28" s="10" t="s">
        <v>17</v>
      </c>
      <c r="D28" s="16">
        <v>43417.34652777778</v>
      </c>
      <c r="E28" s="16">
        <v>43418.375</v>
      </c>
      <c r="G28" s="16">
        <v>43433.209722222222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4121384</v>
      </c>
      <c r="B29" s="10" t="s">
        <v>29</v>
      </c>
      <c r="C29" s="10" t="s">
        <v>17</v>
      </c>
      <c r="D29" s="16">
        <v>43417.34652777778</v>
      </c>
      <c r="E29" s="16">
        <v>43418.375</v>
      </c>
      <c r="G29" s="16">
        <v>43433.209722222222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4121384</v>
      </c>
      <c r="B30" s="10" t="s">
        <v>29</v>
      </c>
      <c r="C30" s="10" t="s">
        <v>17</v>
      </c>
      <c r="D30" s="16">
        <v>43417.34652777778</v>
      </c>
      <c r="E30" s="16">
        <v>43418.375</v>
      </c>
      <c r="G30" s="16">
        <v>43433.209722222222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4121384</v>
      </c>
      <c r="B31" s="10" t="s">
        <v>29</v>
      </c>
      <c r="C31" s="10" t="s">
        <v>17</v>
      </c>
      <c r="D31" s="16">
        <v>43417.34652777778</v>
      </c>
      <c r="E31" s="16">
        <v>43418.375</v>
      </c>
      <c r="G31" s="16">
        <v>43433.209722222222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4121384</v>
      </c>
      <c r="B32" s="10" t="s">
        <v>29</v>
      </c>
      <c r="C32" s="10" t="s">
        <v>17</v>
      </c>
      <c r="D32" s="16">
        <v>43417.34652777778</v>
      </c>
      <c r="E32" s="16">
        <v>43418.375</v>
      </c>
      <c r="G32" s="16">
        <v>43433.209722222222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94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4121384</v>
      </c>
      <c r="B33" s="10" t="s">
        <v>29</v>
      </c>
      <c r="C33" s="10" t="s">
        <v>17</v>
      </c>
      <c r="D33" s="16">
        <v>43417.34652777778</v>
      </c>
      <c r="E33" s="16">
        <v>43418.375</v>
      </c>
      <c r="G33" s="16">
        <v>43433.209722222222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68.181818181818173</v>
      </c>
      <c r="AR33" s="82"/>
      <c r="AS33" s="81" t="str">
        <f t="shared" ref="AS33:AS35" si="2">IF(ISERR(AJ38),"NO DATA",AJ38)</f>
        <v>NR</v>
      </c>
      <c r="AT33" s="82"/>
      <c r="AU33" s="81">
        <f t="shared" ref="AU33:AU35" si="3">IF(ISERR(AL38),"NO DATA",AL38)</f>
        <v>50</v>
      </c>
      <c r="AV33" s="82"/>
    </row>
    <row r="34" spans="1:48" x14ac:dyDescent="0.2">
      <c r="A34" s="10">
        <v>4121384</v>
      </c>
      <c r="B34" s="10" t="s">
        <v>29</v>
      </c>
      <c r="C34" s="10" t="s">
        <v>17</v>
      </c>
      <c r="D34" s="16">
        <v>43417.34652777778</v>
      </c>
      <c r="E34" s="16">
        <v>43418.375</v>
      </c>
      <c r="G34" s="16">
        <v>43433.209722222222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0</v>
      </c>
      <c r="AR34" s="82"/>
      <c r="AS34" s="81">
        <f t="shared" si="2"/>
        <v>0</v>
      </c>
      <c r="AT34" s="82"/>
      <c r="AU34" s="81">
        <f t="shared" si="3"/>
        <v>0</v>
      </c>
      <c r="AV34" s="82"/>
    </row>
    <row r="35" spans="1:48" x14ac:dyDescent="0.2">
      <c r="A35" s="10">
        <v>4121384</v>
      </c>
      <c r="B35" s="10" t="s">
        <v>29</v>
      </c>
      <c r="C35" s="10" t="s">
        <v>17</v>
      </c>
      <c r="D35" s="16">
        <v>43417.34652777778</v>
      </c>
      <c r="E35" s="16">
        <v>43418.375</v>
      </c>
      <c r="G35" s="16">
        <v>43433.209722222222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380</v>
      </c>
      <c r="N35" s="10" t="s">
        <v>33</v>
      </c>
      <c r="O35" s="10">
        <v>10</v>
      </c>
      <c r="P35" s="10">
        <v>1</v>
      </c>
      <c r="AP35" s="3" t="s">
        <v>197</v>
      </c>
      <c r="AQ35" s="81">
        <f t="shared" si="4"/>
        <v>22.222222222222221</v>
      </c>
      <c r="AR35" s="82"/>
      <c r="AS35" s="81">
        <f t="shared" si="2"/>
        <v>16.666666666666664</v>
      </c>
      <c r="AT35" s="82"/>
      <c r="AU35" s="81">
        <f t="shared" si="3"/>
        <v>38.888888888888893</v>
      </c>
      <c r="AV35" s="82"/>
    </row>
    <row r="36" spans="1:48" x14ac:dyDescent="0.2">
      <c r="A36" s="10">
        <v>4121384</v>
      </c>
      <c r="B36" s="10" t="s">
        <v>29</v>
      </c>
      <c r="C36" s="10" t="s">
        <v>17</v>
      </c>
      <c r="D36" s="16">
        <v>43417.34652777778</v>
      </c>
      <c r="E36" s="16">
        <v>43418.375</v>
      </c>
      <c r="G36" s="16">
        <v>43433.209722222222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19</v>
      </c>
      <c r="N36" s="10" t="s">
        <v>33</v>
      </c>
      <c r="O36" s="10">
        <v>5</v>
      </c>
      <c r="P36" s="10">
        <v>1</v>
      </c>
      <c r="AG36" s="70" t="s">
        <v>348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4121384</v>
      </c>
      <c r="B37" s="10" t="s">
        <v>29</v>
      </c>
      <c r="C37" s="10" t="s">
        <v>17</v>
      </c>
      <c r="D37" s="16">
        <v>43417.34652777778</v>
      </c>
      <c r="E37" s="16">
        <v>43418.375</v>
      </c>
      <c r="G37" s="16">
        <v>43433.209722222222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0</v>
      </c>
      <c r="AR37" s="82"/>
      <c r="AS37" s="81" t="str">
        <f t="shared" ref="AS37:AS39" si="5">IF(ISERR(AJ72),"NO DATA",AJ72)</f>
        <v>NR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4121384</v>
      </c>
      <c r="B38" s="10" t="s">
        <v>29</v>
      </c>
      <c r="C38" s="10" t="s">
        <v>17</v>
      </c>
      <c r="D38" s="16">
        <v>43417.34652777778</v>
      </c>
      <c r="E38" s="16">
        <v>43418.375</v>
      </c>
      <c r="G38" s="16">
        <v>43433.209722222222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68.181818181818173</v>
      </c>
      <c r="AI38" s="93"/>
      <c r="AJ38" s="93" t="str">
        <f>IF((M164-M67)/M261*100&lt;0,"NR",(M164-M67)/M261*100)</f>
        <v>NR</v>
      </c>
      <c r="AK38" s="93"/>
      <c r="AL38" s="93">
        <f>IF((M261-M67)/M261*100&lt;0,"NR",(M261-M67)/M261*100)</f>
        <v>50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>
        <f t="shared" si="5"/>
        <v>0</v>
      </c>
      <c r="AT38" s="82"/>
      <c r="AU38" s="81" t="str">
        <f t="shared" si="6"/>
        <v>NR</v>
      </c>
      <c r="AV38" s="82"/>
    </row>
    <row r="39" spans="1:48" x14ac:dyDescent="0.2">
      <c r="A39" s="10">
        <v>4121384</v>
      </c>
      <c r="B39" s="10" t="s">
        <v>29</v>
      </c>
      <c r="C39" s="10" t="s">
        <v>17</v>
      </c>
      <c r="D39" s="16">
        <v>43417.34652777778</v>
      </c>
      <c r="E39" s="16">
        <v>43418.375</v>
      </c>
      <c r="G39" s="16">
        <v>43433.209722222222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0</v>
      </c>
      <c r="AI39" s="93"/>
      <c r="AJ39" s="93">
        <f>IF((M139-M42)/M236*100&lt;0,"NR",(M139-M42)/M236*100)</f>
        <v>0</v>
      </c>
      <c r="AK39" s="93"/>
      <c r="AL39" s="93">
        <f>IF((M236-M42)/M236*100&lt;0,"NR",(M236-M42)/M236*100)</f>
        <v>0</v>
      </c>
      <c r="AM39" s="93"/>
      <c r="AP39" s="3" t="s">
        <v>65</v>
      </c>
      <c r="AQ39" s="81">
        <f t="shared" si="7"/>
        <v>5</v>
      </c>
      <c r="AR39" s="82"/>
      <c r="AS39" s="81">
        <f t="shared" si="5"/>
        <v>10</v>
      </c>
      <c r="AT39" s="82"/>
      <c r="AU39" s="81">
        <f t="shared" si="6"/>
        <v>15</v>
      </c>
      <c r="AV39" s="82"/>
    </row>
    <row r="40" spans="1:48" x14ac:dyDescent="0.2">
      <c r="A40" s="10">
        <v>4121384</v>
      </c>
      <c r="B40" s="10" t="s">
        <v>29</v>
      </c>
      <c r="C40" s="10" t="s">
        <v>17</v>
      </c>
      <c r="D40" s="16">
        <v>43417.34652777778</v>
      </c>
      <c r="E40" s="16">
        <v>43418.375</v>
      </c>
      <c r="G40" s="16">
        <v>43433.209722222222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22</v>
      </c>
      <c r="M40" s="10">
        <v>13</v>
      </c>
      <c r="N40" s="10" t="s">
        <v>33</v>
      </c>
      <c r="O40" s="10">
        <v>5</v>
      </c>
      <c r="P40" s="10">
        <v>1</v>
      </c>
      <c r="AG40" s="2" t="s">
        <v>197</v>
      </c>
      <c r="AH40" s="93">
        <f>IF((M286-M189)/M286*100&lt;0,"NR",(M286-M189)/M286*100)</f>
        <v>22.222222222222221</v>
      </c>
      <c r="AI40" s="93"/>
      <c r="AJ40" s="93">
        <f>IF((M189-M92)/M286*100&lt;0,"NR",(M189-M92)/M286*100)</f>
        <v>16.666666666666664</v>
      </c>
      <c r="AK40" s="93"/>
      <c r="AL40" s="93">
        <f>IF((M286-M92)/M286*100&lt;0,"NR",(M286-M92)/M286*100)</f>
        <v>38.888888888888893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4121384</v>
      </c>
      <c r="B41" s="10" t="s">
        <v>29</v>
      </c>
      <c r="C41" s="10" t="s">
        <v>17</v>
      </c>
      <c r="D41" s="16">
        <v>43417.34652777778</v>
      </c>
      <c r="E41" s="16">
        <v>43418.375</v>
      </c>
      <c r="G41" s="16">
        <v>43433.209722222222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160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4121384</v>
      </c>
      <c r="B42" s="10" t="s">
        <v>29</v>
      </c>
      <c r="C42" s="10" t="s">
        <v>17</v>
      </c>
      <c r="D42" s="16">
        <v>43417.34652777778</v>
      </c>
      <c r="E42" s="16">
        <v>43418.375</v>
      </c>
      <c r="G42" s="16">
        <v>43433.209722222222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26</v>
      </c>
      <c r="M42" s="10">
        <v>20</v>
      </c>
      <c r="N42" s="10" t="s">
        <v>33</v>
      </c>
      <c r="O42" s="10">
        <v>20</v>
      </c>
      <c r="P42" s="10">
        <v>1</v>
      </c>
      <c r="AP42" s="3" t="s">
        <v>123</v>
      </c>
      <c r="AQ42" s="81" t="str">
        <f t="shared" ref="AQ42:AQ43" si="10">IF(ISERR(AH107),"NO DATA",AH107)</f>
        <v>NR</v>
      </c>
      <c r="AR42" s="82"/>
      <c r="AS42" s="81">
        <f t="shared" si="8"/>
        <v>13.333333333333334</v>
      </c>
      <c r="AT42" s="82"/>
      <c r="AU42" s="81" t="str">
        <f t="shared" si="9"/>
        <v>NR</v>
      </c>
      <c r="AV42" s="82"/>
    </row>
    <row r="43" spans="1:48" x14ac:dyDescent="0.2">
      <c r="A43" s="10">
        <v>4121384</v>
      </c>
      <c r="B43" s="10" t="s">
        <v>29</v>
      </c>
      <c r="C43" s="10" t="s">
        <v>17</v>
      </c>
      <c r="D43" s="16">
        <v>43417.34652777778</v>
      </c>
      <c r="E43" s="16">
        <v>43418.375</v>
      </c>
      <c r="G43" s="16">
        <v>43433.209722222222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540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39.130434782608695</v>
      </c>
      <c r="AR43" s="82"/>
      <c r="AS43" s="81">
        <f t="shared" si="8"/>
        <v>0</v>
      </c>
      <c r="AT43" s="82"/>
      <c r="AU43" s="81">
        <f t="shared" si="9"/>
        <v>39.130434782608695</v>
      </c>
      <c r="AV43" s="82"/>
    </row>
    <row r="44" spans="1:48" x14ac:dyDescent="0.2">
      <c r="A44" s="10">
        <v>4121384</v>
      </c>
      <c r="B44" s="10" t="s">
        <v>29</v>
      </c>
      <c r="C44" s="10" t="s">
        <v>17</v>
      </c>
      <c r="D44" s="16">
        <v>43417.34652777778</v>
      </c>
      <c r="E44" s="16">
        <v>43418.375</v>
      </c>
      <c r="G44" s="16">
        <v>43433.209722222222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22</v>
      </c>
      <c r="M44" s="10">
        <v>890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4121384</v>
      </c>
      <c r="B45" s="10" t="s">
        <v>29</v>
      </c>
      <c r="C45" s="10" t="s">
        <v>17</v>
      </c>
      <c r="D45" s="16">
        <v>43417.34652777778</v>
      </c>
      <c r="E45" s="16">
        <v>43418.375</v>
      </c>
      <c r="G45" s="16">
        <v>43433.209722222222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24</v>
      </c>
      <c r="N45" s="10" t="s">
        <v>33</v>
      </c>
      <c r="O45" s="10">
        <v>5</v>
      </c>
      <c r="P45" s="10">
        <v>1</v>
      </c>
      <c r="AP45" s="3" t="s">
        <v>34</v>
      </c>
      <c r="AQ45" s="81" t="str">
        <f>IF(ISERR(AH140),"NO DATA",AH140)</f>
        <v>NR</v>
      </c>
      <c r="AR45" s="82"/>
      <c r="AS45" s="81" t="str">
        <f t="shared" ref="AS45:AS49" si="11">IF(ISERR(AJ140),"NO DATA",AJ140)</f>
        <v>NR</v>
      </c>
      <c r="AT45" s="82"/>
      <c r="AU45" s="81" t="str">
        <f t="shared" ref="AU45:AU49" si="12">IF(ISERR(AL140),"NO DATA",AL140)</f>
        <v>NR</v>
      </c>
      <c r="AV45" s="82"/>
    </row>
    <row r="46" spans="1:48" x14ac:dyDescent="0.2">
      <c r="A46" s="10">
        <v>4121384</v>
      </c>
      <c r="B46" s="10" t="s">
        <v>29</v>
      </c>
      <c r="C46" s="10" t="s">
        <v>17</v>
      </c>
      <c r="D46" s="16">
        <v>43417.34652777778</v>
      </c>
      <c r="E46" s="16">
        <v>43418.375</v>
      </c>
      <c r="G46" s="16">
        <v>43433.209722222222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26</v>
      </c>
      <c r="M46" s="10">
        <v>10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0</v>
      </c>
      <c r="AR46" s="82"/>
      <c r="AS46" s="81">
        <f t="shared" si="11"/>
        <v>0</v>
      </c>
      <c r="AT46" s="82"/>
      <c r="AU46" s="81">
        <f t="shared" si="12"/>
        <v>0</v>
      </c>
      <c r="AV46" s="82"/>
    </row>
    <row r="47" spans="1:48" x14ac:dyDescent="0.2">
      <c r="A47" s="10">
        <v>4121384</v>
      </c>
      <c r="B47" s="10" t="s">
        <v>29</v>
      </c>
      <c r="C47" s="10" t="s">
        <v>17</v>
      </c>
      <c r="D47" s="16">
        <v>43417.34652777778</v>
      </c>
      <c r="E47" s="16">
        <v>43418.375</v>
      </c>
      <c r="G47" s="16">
        <v>43433.209722222222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107.40740740740742</v>
      </c>
      <c r="AT47" s="82"/>
      <c r="AU47" s="81">
        <f t="shared" si="12"/>
        <v>96.296296296296291</v>
      </c>
      <c r="AV47" s="82"/>
    </row>
    <row r="48" spans="1:48" x14ac:dyDescent="0.2">
      <c r="A48" s="10">
        <v>4121384</v>
      </c>
      <c r="B48" s="10" t="s">
        <v>29</v>
      </c>
      <c r="C48" s="10" t="s">
        <v>17</v>
      </c>
      <c r="D48" s="16">
        <v>43417.34652777778</v>
      </c>
      <c r="E48" s="16">
        <v>43418.375</v>
      </c>
      <c r="G48" s="16">
        <v>43433.209722222222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 t="str">
        <f t="shared" si="13"/>
        <v>NR</v>
      </c>
      <c r="AR48" s="82"/>
      <c r="AS48" s="81">
        <f t="shared" si="11"/>
        <v>27.27272727272727</v>
      </c>
      <c r="AT48" s="82"/>
      <c r="AU48" s="81">
        <f t="shared" si="12"/>
        <v>0</v>
      </c>
      <c r="AV48" s="82"/>
    </row>
    <row r="49" spans="1:48" x14ac:dyDescent="0.2">
      <c r="A49" s="10">
        <v>4121384</v>
      </c>
      <c r="B49" s="10" t="s">
        <v>29</v>
      </c>
      <c r="C49" s="10" t="s">
        <v>17</v>
      </c>
      <c r="D49" s="16">
        <v>43417.34652777778</v>
      </c>
      <c r="E49" s="16">
        <v>43418.375</v>
      </c>
      <c r="G49" s="16">
        <v>43433.209722222222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26</v>
      </c>
      <c r="M49" s="10">
        <v>5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3.79746835443038</v>
      </c>
      <c r="AR49" s="82"/>
      <c r="AS49" s="81" t="str">
        <f t="shared" si="11"/>
        <v>NR</v>
      </c>
      <c r="AT49" s="82"/>
      <c r="AU49" s="81">
        <f t="shared" si="12"/>
        <v>2.5316455696202533</v>
      </c>
      <c r="AV49" s="82"/>
    </row>
    <row r="50" spans="1:48" x14ac:dyDescent="0.2">
      <c r="A50" s="10">
        <v>4121384</v>
      </c>
      <c r="B50" s="10" t="s">
        <v>29</v>
      </c>
      <c r="C50" s="10" t="s">
        <v>17</v>
      </c>
      <c r="D50" s="16">
        <v>43417.34652777778</v>
      </c>
      <c r="E50" s="16">
        <v>43418.375</v>
      </c>
      <c r="G50" s="16">
        <v>43433.209722222222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4121384</v>
      </c>
      <c r="B51" s="10" t="s">
        <v>29</v>
      </c>
      <c r="C51" s="10" t="s">
        <v>17</v>
      </c>
      <c r="D51" s="16">
        <v>43417.34652777778</v>
      </c>
      <c r="E51" s="16">
        <v>43418.375</v>
      </c>
      <c r="G51" s="16">
        <v>43433.209722222222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4121384</v>
      </c>
      <c r="B52" s="10" t="s">
        <v>29</v>
      </c>
      <c r="C52" s="10" t="s">
        <v>17</v>
      </c>
      <c r="D52" s="16">
        <v>43417.34652777778</v>
      </c>
      <c r="E52" s="16">
        <v>43418.375</v>
      </c>
      <c r="G52" s="16">
        <v>43433.209722222222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4121384</v>
      </c>
      <c r="B53" s="10" t="s">
        <v>29</v>
      </c>
      <c r="C53" s="10" t="s">
        <v>17</v>
      </c>
      <c r="D53" s="16">
        <v>43417.34652777778</v>
      </c>
      <c r="E53" s="16">
        <v>43418.375</v>
      </c>
      <c r="G53" s="16">
        <v>43433.209722222222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77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4121384</v>
      </c>
      <c r="B54" s="10" t="s">
        <v>29</v>
      </c>
      <c r="C54" s="10" t="s">
        <v>17</v>
      </c>
      <c r="D54" s="16">
        <v>43417.34652777778</v>
      </c>
      <c r="E54" s="16">
        <v>43418.375</v>
      </c>
      <c r="G54" s="16">
        <v>43433.209722222222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1600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4121384</v>
      </c>
      <c r="B55" s="10" t="s">
        <v>29</v>
      </c>
      <c r="C55" s="10" t="s">
        <v>17</v>
      </c>
      <c r="D55" s="16">
        <v>43417.34652777778</v>
      </c>
      <c r="E55" s="16">
        <v>43418.375</v>
      </c>
      <c r="G55" s="16">
        <v>43433.209722222222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140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4121384</v>
      </c>
      <c r="B56" s="10" t="s">
        <v>29</v>
      </c>
      <c r="C56" s="10" t="s">
        <v>17</v>
      </c>
      <c r="D56" s="16">
        <v>43417.34652777778</v>
      </c>
      <c r="E56" s="16">
        <v>43418.375</v>
      </c>
      <c r="G56" s="16">
        <v>43433.209722222222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3400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4121384</v>
      </c>
      <c r="B57" s="10" t="s">
        <v>29</v>
      </c>
      <c r="C57" s="10" t="s">
        <v>17</v>
      </c>
      <c r="D57" s="16">
        <v>43417.34652777778</v>
      </c>
      <c r="E57" s="16">
        <v>43418.375</v>
      </c>
      <c r="G57" s="16">
        <v>43433.209722222222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4121384</v>
      </c>
      <c r="B58" s="10" t="s">
        <v>29</v>
      </c>
      <c r="C58" s="10" t="s">
        <v>17</v>
      </c>
      <c r="D58" s="16">
        <v>43417.34652777778</v>
      </c>
      <c r="E58" s="16">
        <v>43418.375</v>
      </c>
      <c r="G58" s="16">
        <v>43433.209722222222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4121384</v>
      </c>
      <c r="B59" s="10" t="s">
        <v>29</v>
      </c>
      <c r="C59" s="10" t="s">
        <v>17</v>
      </c>
      <c r="D59" s="16">
        <v>43417.34652777778</v>
      </c>
      <c r="E59" s="16">
        <v>43418.375</v>
      </c>
      <c r="G59" s="16">
        <v>43433.209722222222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4121384</v>
      </c>
      <c r="B60" s="10" t="s">
        <v>29</v>
      </c>
      <c r="C60" s="10" t="s">
        <v>17</v>
      </c>
      <c r="D60" s="16">
        <v>43417.34652777778</v>
      </c>
      <c r="E60" s="16">
        <v>43418.375</v>
      </c>
      <c r="G60" s="16">
        <v>43433.209722222222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26</v>
      </c>
      <c r="M60" s="10">
        <v>5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4121384</v>
      </c>
      <c r="B61" s="10" t="s">
        <v>29</v>
      </c>
      <c r="C61" s="10" t="s">
        <v>17</v>
      </c>
      <c r="D61" s="16">
        <v>43417.34652777778</v>
      </c>
      <c r="E61" s="16">
        <v>43418.375</v>
      </c>
      <c r="G61" s="16">
        <v>43433.209722222222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20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4121384</v>
      </c>
      <c r="B62" s="10" t="s">
        <v>29</v>
      </c>
      <c r="C62" s="10" t="s">
        <v>17</v>
      </c>
      <c r="D62" s="16">
        <v>43417.34652777778</v>
      </c>
      <c r="E62" s="16">
        <v>43418.375</v>
      </c>
      <c r="G62" s="16">
        <v>43433.209722222222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930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4121384</v>
      </c>
      <c r="B63" s="10" t="s">
        <v>29</v>
      </c>
      <c r="C63" s="10" t="s">
        <v>17</v>
      </c>
      <c r="D63" s="16">
        <v>43417.34652777778</v>
      </c>
      <c r="E63" s="16">
        <v>43418.375</v>
      </c>
      <c r="G63" s="16">
        <v>43433.209722222222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4121384</v>
      </c>
      <c r="B64" s="10" t="s">
        <v>29</v>
      </c>
      <c r="C64" s="10" t="s">
        <v>17</v>
      </c>
      <c r="D64" s="16">
        <v>43417.34652777778</v>
      </c>
      <c r="E64" s="16">
        <v>43418.375</v>
      </c>
      <c r="G64" s="16">
        <v>43433.209722222222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4121384</v>
      </c>
      <c r="B65" s="10" t="s">
        <v>29</v>
      </c>
      <c r="C65" s="10" t="s">
        <v>17</v>
      </c>
      <c r="D65" s="16">
        <v>43417.34652777778</v>
      </c>
      <c r="E65" s="16">
        <v>43418.375</v>
      </c>
      <c r="G65" s="16">
        <v>43433.209722222222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920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4121384</v>
      </c>
      <c r="B66" s="10" t="s">
        <v>29</v>
      </c>
      <c r="C66" s="10" t="s">
        <v>17</v>
      </c>
      <c r="D66" s="16">
        <v>43417.34652777778</v>
      </c>
      <c r="E66" s="16">
        <v>43418.375</v>
      </c>
      <c r="G66" s="16">
        <v>43433.209722222222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4121384</v>
      </c>
      <c r="B67" s="10" t="s">
        <v>29</v>
      </c>
      <c r="C67" s="10" t="s">
        <v>17</v>
      </c>
      <c r="D67" s="16">
        <v>43417.34652777778</v>
      </c>
      <c r="E67" s="16">
        <v>43418.375</v>
      </c>
      <c r="G67" s="16">
        <v>43433.209722222222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22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4121384</v>
      </c>
      <c r="B68" s="10" t="s">
        <v>29</v>
      </c>
      <c r="C68" s="10" t="s">
        <v>17</v>
      </c>
      <c r="D68" s="16">
        <v>43417.34652777778</v>
      </c>
      <c r="E68" s="16">
        <v>43418.375</v>
      </c>
      <c r="G68" s="16">
        <v>43433.209722222222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4121384</v>
      </c>
      <c r="B69" s="10" t="s">
        <v>29</v>
      </c>
      <c r="C69" s="10" t="s">
        <v>17</v>
      </c>
      <c r="D69" s="16">
        <v>43417.34652777778</v>
      </c>
      <c r="E69" s="16">
        <v>43418.375</v>
      </c>
      <c r="G69" s="16">
        <v>43433.209722222222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4121384</v>
      </c>
      <c r="B70" s="10" t="s">
        <v>29</v>
      </c>
      <c r="C70" s="10" t="s">
        <v>17</v>
      </c>
      <c r="D70" s="16">
        <v>43417.34652777778</v>
      </c>
      <c r="E70" s="16">
        <v>43418.375</v>
      </c>
      <c r="G70" s="16">
        <v>43433.209722222222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349</v>
      </c>
      <c r="AH70" s="70"/>
      <c r="AI70" s="70"/>
      <c r="AJ70" s="70"/>
      <c r="AK70" s="70"/>
      <c r="AL70" s="70"/>
      <c r="AM70" s="70"/>
    </row>
    <row r="71" spans="1:39" x14ac:dyDescent="0.2">
      <c r="A71" s="10">
        <v>4121384</v>
      </c>
      <c r="B71" s="10" t="s">
        <v>29</v>
      </c>
      <c r="C71" s="10" t="s">
        <v>17</v>
      </c>
      <c r="D71" s="16">
        <v>43417.34652777778</v>
      </c>
      <c r="E71" s="16">
        <v>43418.375</v>
      </c>
      <c r="G71" s="16">
        <v>43433.209722222222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220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4121384</v>
      </c>
      <c r="B72" s="10" t="s">
        <v>29</v>
      </c>
      <c r="C72" s="10" t="s">
        <v>17</v>
      </c>
      <c r="D72" s="16">
        <v>43417.34652777778</v>
      </c>
      <c r="E72" s="16">
        <v>43418.375</v>
      </c>
      <c r="G72" s="16">
        <v>43433.209722222222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46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0</v>
      </c>
      <c r="AI72" s="93"/>
      <c r="AJ72" s="93" t="str">
        <f>IF((M199-M102)/M296*100&lt;0,"NR",(M199-M102)/M296*100)</f>
        <v>NR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4121384</v>
      </c>
      <c r="B73" s="10" t="s">
        <v>29</v>
      </c>
      <c r="C73" s="10" t="s">
        <v>17</v>
      </c>
      <c r="D73" s="16">
        <v>43417.34652777778</v>
      </c>
      <c r="E73" s="16">
        <v>43418.375</v>
      </c>
      <c r="G73" s="16">
        <v>43433.209722222222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4100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>
        <f>IF((M200-M103)/M297*100&lt;0,"NR",(M200-M103)/M297*100)</f>
        <v>0</v>
      </c>
      <c r="AK73" s="93"/>
      <c r="AL73" s="93" t="str">
        <f>IF((M297-M103)/M297*100&lt;0,"NR",(M297-M103)/M297*100)</f>
        <v>NR</v>
      </c>
      <c r="AM73" s="93"/>
    </row>
    <row r="74" spans="1:39" x14ac:dyDescent="0.2">
      <c r="A74" s="10">
        <v>4121384</v>
      </c>
      <c r="B74" s="10" t="s">
        <v>29</v>
      </c>
      <c r="C74" s="10" t="s">
        <v>17</v>
      </c>
      <c r="D74" s="16">
        <v>43417.34652777778</v>
      </c>
      <c r="E74" s="16">
        <v>43418.375</v>
      </c>
      <c r="G74" s="16">
        <v>43433.209722222222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5</v>
      </c>
      <c r="AI74" s="93"/>
      <c r="AJ74" s="93">
        <f>IF((M122-M25)/M219*100&lt;0,"NR",(M122-M25)/M219*100)</f>
        <v>10</v>
      </c>
      <c r="AK74" s="93"/>
      <c r="AL74" s="93">
        <f>IF((M219-M25)/M219*100&lt;0,"NR",(M219-M25)/M219*100)</f>
        <v>15</v>
      </c>
      <c r="AM74" s="93"/>
    </row>
    <row r="75" spans="1:39" x14ac:dyDescent="0.2">
      <c r="A75" s="10">
        <v>4121384</v>
      </c>
      <c r="B75" s="10" t="s">
        <v>29</v>
      </c>
      <c r="C75" s="10" t="s">
        <v>17</v>
      </c>
      <c r="D75" s="16">
        <v>43417.34652777778</v>
      </c>
      <c r="E75" s="16">
        <v>43418.375</v>
      </c>
      <c r="G75" s="16">
        <v>43433.209722222222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4121384</v>
      </c>
      <c r="B76" s="10" t="s">
        <v>29</v>
      </c>
      <c r="C76" s="10" t="s">
        <v>17</v>
      </c>
      <c r="D76" s="16">
        <v>43417.34652777778</v>
      </c>
      <c r="E76" s="16">
        <v>43418.375</v>
      </c>
      <c r="G76" s="16">
        <v>43433.209722222222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4121384</v>
      </c>
      <c r="B77" s="10" t="s">
        <v>29</v>
      </c>
      <c r="C77" s="10" t="s">
        <v>17</v>
      </c>
      <c r="D77" s="16">
        <v>43417.34652777778</v>
      </c>
      <c r="E77" s="16">
        <v>43418.375</v>
      </c>
      <c r="G77" s="16">
        <v>43433.209722222222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22</v>
      </c>
      <c r="M77" s="10">
        <v>6.3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4121384</v>
      </c>
      <c r="B78" s="10" t="s">
        <v>29</v>
      </c>
      <c r="C78" s="10" t="s">
        <v>17</v>
      </c>
      <c r="D78" s="16">
        <v>43417.34652777778</v>
      </c>
      <c r="E78" s="16">
        <v>43418.375</v>
      </c>
      <c r="G78" s="16">
        <v>43433.209722222222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240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4121384</v>
      </c>
      <c r="B79" s="10" t="s">
        <v>29</v>
      </c>
      <c r="C79" s="10" t="s">
        <v>17</v>
      </c>
      <c r="D79" s="16">
        <v>43417.34652777778</v>
      </c>
      <c r="E79" s="16">
        <v>43418.375</v>
      </c>
      <c r="G79" s="16">
        <v>43433.209722222222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4121384</v>
      </c>
      <c r="B80" s="10" t="s">
        <v>29</v>
      </c>
      <c r="C80" s="10" t="s">
        <v>17</v>
      </c>
      <c r="D80" s="16">
        <v>43417.34652777778</v>
      </c>
      <c r="E80" s="16">
        <v>43418.375</v>
      </c>
      <c r="G80" s="16">
        <v>43433.209722222222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4121384</v>
      </c>
      <c r="B81" s="10" t="s">
        <v>29</v>
      </c>
      <c r="C81" s="10" t="s">
        <v>17</v>
      </c>
      <c r="D81" s="16">
        <v>43417.34652777778</v>
      </c>
      <c r="E81" s="16">
        <v>43418.375</v>
      </c>
      <c r="G81" s="16">
        <v>43433.209722222222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4121384</v>
      </c>
      <c r="B82" s="10" t="s">
        <v>29</v>
      </c>
      <c r="C82" s="10" t="s">
        <v>17</v>
      </c>
      <c r="D82" s="16">
        <v>43417.34652777778</v>
      </c>
      <c r="E82" s="16">
        <v>43418.375</v>
      </c>
      <c r="G82" s="16">
        <v>43433.209722222222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20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4121384</v>
      </c>
      <c r="B83" s="10" t="s">
        <v>29</v>
      </c>
      <c r="C83" s="10" t="s">
        <v>17</v>
      </c>
      <c r="D83" s="16">
        <v>43417.34652777778</v>
      </c>
      <c r="E83" s="16">
        <v>43418.375</v>
      </c>
      <c r="G83" s="16">
        <v>43433.209722222222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4121384</v>
      </c>
      <c r="B84" s="10" t="s">
        <v>29</v>
      </c>
      <c r="C84" s="10" t="s">
        <v>17</v>
      </c>
      <c r="D84" s="16">
        <v>43417.34652777778</v>
      </c>
      <c r="E84" s="16">
        <v>43418.375</v>
      </c>
      <c r="G84" s="16">
        <v>43433.209722222222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4121384</v>
      </c>
      <c r="B85" s="10" t="s">
        <v>29</v>
      </c>
      <c r="C85" s="10" t="s">
        <v>17</v>
      </c>
      <c r="D85" s="16">
        <v>43417.34652777778</v>
      </c>
      <c r="E85" s="16">
        <v>43418.375</v>
      </c>
      <c r="G85" s="16">
        <v>43433.209722222222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59000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4121384</v>
      </c>
      <c r="B86" s="10" t="s">
        <v>29</v>
      </c>
      <c r="C86" s="10" t="s">
        <v>17</v>
      </c>
      <c r="D86" s="16">
        <v>43417.34652777778</v>
      </c>
      <c r="E86" s="16">
        <v>43418.375</v>
      </c>
      <c r="G86" s="16">
        <v>43433.209722222222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4121384</v>
      </c>
      <c r="B87" s="10" t="s">
        <v>29</v>
      </c>
      <c r="C87" s="10" t="s">
        <v>17</v>
      </c>
      <c r="D87" s="16">
        <v>43417.34652777778</v>
      </c>
      <c r="E87" s="16">
        <v>43418.375</v>
      </c>
      <c r="G87" s="16">
        <v>43433.209722222222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4121384</v>
      </c>
      <c r="B88" s="10" t="s">
        <v>29</v>
      </c>
      <c r="C88" s="10" t="s">
        <v>17</v>
      </c>
      <c r="D88" s="16">
        <v>43417.34652777778</v>
      </c>
      <c r="E88" s="16">
        <v>43418.375</v>
      </c>
      <c r="G88" s="16">
        <v>43433.209722222222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4121384</v>
      </c>
      <c r="B89" s="10" t="s">
        <v>29</v>
      </c>
      <c r="C89" s="10" t="s">
        <v>17</v>
      </c>
      <c r="D89" s="16">
        <v>43417.34652777778</v>
      </c>
      <c r="E89" s="16">
        <v>43418.375</v>
      </c>
      <c r="G89" s="16">
        <v>43433.209722222222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4121384</v>
      </c>
      <c r="B90" s="10" t="s">
        <v>29</v>
      </c>
      <c r="C90" s="10" t="s">
        <v>17</v>
      </c>
      <c r="D90" s="16">
        <v>43417.34652777778</v>
      </c>
      <c r="E90" s="16">
        <v>43418.375</v>
      </c>
      <c r="G90" s="16">
        <v>43433.209722222222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4121384</v>
      </c>
      <c r="B91" s="10" t="s">
        <v>29</v>
      </c>
      <c r="C91" s="10" t="s">
        <v>17</v>
      </c>
      <c r="D91" s="16">
        <v>43417.34652777778</v>
      </c>
      <c r="E91" s="16">
        <v>43418.375</v>
      </c>
      <c r="G91" s="16">
        <v>43433.209722222222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4121384</v>
      </c>
      <c r="B92" s="10" t="s">
        <v>29</v>
      </c>
      <c r="C92" s="10" t="s">
        <v>17</v>
      </c>
      <c r="D92" s="16">
        <v>43417.34652777778</v>
      </c>
      <c r="E92" s="16">
        <v>43418.375</v>
      </c>
      <c r="G92" s="16">
        <v>43433.209722222222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1100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4121384</v>
      </c>
      <c r="B93" s="10" t="s">
        <v>29</v>
      </c>
      <c r="C93" s="10" t="s">
        <v>17</v>
      </c>
      <c r="D93" s="16">
        <v>43417.34652777778</v>
      </c>
      <c r="E93" s="16">
        <v>43418.375</v>
      </c>
      <c r="G93" s="16">
        <v>43433.209722222222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4121384</v>
      </c>
      <c r="B94" s="10" t="s">
        <v>29</v>
      </c>
      <c r="C94" s="10" t="s">
        <v>17</v>
      </c>
      <c r="D94" s="16">
        <v>43417.34652777778</v>
      </c>
      <c r="E94" s="16">
        <v>43418.375</v>
      </c>
      <c r="G94" s="16">
        <v>43433.209722222222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4121384</v>
      </c>
      <c r="B95" s="10" t="s">
        <v>29</v>
      </c>
      <c r="C95" s="10" t="s">
        <v>17</v>
      </c>
      <c r="D95" s="16">
        <v>43417.34652777778</v>
      </c>
      <c r="E95" s="16">
        <v>43418.375</v>
      </c>
      <c r="G95" s="16">
        <v>43433.209722222222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4121384</v>
      </c>
      <c r="B96" s="10" t="s">
        <v>29</v>
      </c>
      <c r="C96" s="10" t="s">
        <v>17</v>
      </c>
      <c r="D96" s="16">
        <v>43417.34652777778</v>
      </c>
      <c r="E96" s="16">
        <v>43418.375</v>
      </c>
      <c r="G96" s="16">
        <v>43433.209722222222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26</v>
      </c>
      <c r="M96" s="10">
        <v>10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4121384</v>
      </c>
      <c r="B97" s="10" t="s">
        <v>29</v>
      </c>
      <c r="C97" s="10" t="s">
        <v>17</v>
      </c>
      <c r="D97" s="16">
        <v>43417.34652777778</v>
      </c>
      <c r="E97" s="16">
        <v>43418.375</v>
      </c>
      <c r="G97" s="16">
        <v>43433.209722222222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680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4121384</v>
      </c>
      <c r="B98" s="10" t="s">
        <v>29</v>
      </c>
      <c r="C98" s="10" t="s">
        <v>17</v>
      </c>
      <c r="D98" s="16">
        <v>43417.34652777778</v>
      </c>
      <c r="E98" s="16">
        <v>43418.375</v>
      </c>
      <c r="G98" s="16">
        <v>43433.209722222222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4121384</v>
      </c>
      <c r="B99" s="10" t="s">
        <v>29</v>
      </c>
      <c r="C99" s="10" t="s">
        <v>17</v>
      </c>
      <c r="D99" s="16">
        <v>43417.34652777778</v>
      </c>
      <c r="E99" s="16">
        <v>43418.375</v>
      </c>
      <c r="G99" s="16">
        <v>43433.209722222222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4121384</v>
      </c>
      <c r="B100" s="10" t="s">
        <v>29</v>
      </c>
      <c r="C100" s="10" t="s">
        <v>17</v>
      </c>
      <c r="D100" s="16">
        <v>43417.34652777778</v>
      </c>
      <c r="E100" s="16">
        <v>43418.375</v>
      </c>
      <c r="G100" s="16">
        <v>43433.209722222222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26</v>
      </c>
      <c r="M100" s="10">
        <v>10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4121384</v>
      </c>
      <c r="B101" s="10" t="s">
        <v>29</v>
      </c>
      <c r="C101" s="10" t="s">
        <v>17</v>
      </c>
      <c r="D101" s="16">
        <v>43417.34652777778</v>
      </c>
      <c r="E101" s="16">
        <v>43418.375</v>
      </c>
      <c r="G101" s="16">
        <v>43433.209722222222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510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4121384</v>
      </c>
      <c r="B102" s="10" t="s">
        <v>29</v>
      </c>
      <c r="C102" s="10" t="s">
        <v>17</v>
      </c>
      <c r="D102" s="16">
        <v>43417.34652777778</v>
      </c>
      <c r="E102" s="16">
        <v>43418.375</v>
      </c>
      <c r="G102" s="16">
        <v>43433.209722222222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150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4121384</v>
      </c>
      <c r="B103" s="10" t="s">
        <v>29</v>
      </c>
      <c r="C103" s="10" t="s">
        <v>17</v>
      </c>
      <c r="D103" s="16">
        <v>43417.34652777778</v>
      </c>
      <c r="E103" s="16">
        <v>43418.375</v>
      </c>
      <c r="G103" s="16">
        <v>43433.209722222222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190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4121384</v>
      </c>
      <c r="B104" s="10" t="s">
        <v>29</v>
      </c>
      <c r="C104" s="10" t="s">
        <v>17</v>
      </c>
      <c r="D104" s="16">
        <v>43417.34652777778</v>
      </c>
      <c r="E104" s="16">
        <v>43418.375</v>
      </c>
      <c r="G104" s="16">
        <v>43433.209722222222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350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4121383</v>
      </c>
      <c r="B105" s="10" t="s">
        <v>24</v>
      </c>
      <c r="C105" s="10" t="s">
        <v>17</v>
      </c>
      <c r="D105" s="16">
        <v>43417.338888888888</v>
      </c>
      <c r="E105" s="16">
        <v>43418.375</v>
      </c>
      <c r="G105" s="16">
        <v>43433.193749999999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1500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4121383</v>
      </c>
      <c r="B106" s="10" t="s">
        <v>24</v>
      </c>
      <c r="C106" s="10" t="s">
        <v>17</v>
      </c>
      <c r="D106" s="16">
        <v>43417.338888888888</v>
      </c>
      <c r="E106" s="16">
        <v>43418.375</v>
      </c>
      <c r="G106" s="16">
        <v>43433.193749999999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22</v>
      </c>
      <c r="M106" s="10">
        <v>71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4121383</v>
      </c>
      <c r="B107" s="10" t="s">
        <v>24</v>
      </c>
      <c r="C107" s="10" t="s">
        <v>17</v>
      </c>
      <c r="D107" s="16">
        <v>43417.338888888888</v>
      </c>
      <c r="E107" s="16">
        <v>43418.375</v>
      </c>
      <c r="G107" s="16">
        <v>43433.193749999999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26</v>
      </c>
      <c r="M107" s="10">
        <v>5</v>
      </c>
      <c r="N107" s="10" t="s">
        <v>33</v>
      </c>
      <c r="O107" s="10">
        <v>5</v>
      </c>
      <c r="P107" s="10">
        <v>1</v>
      </c>
      <c r="AG107" s="17" t="s">
        <v>123</v>
      </c>
      <c r="AH107" s="98" t="str">
        <f>IF((M248-M151)/M248*100&lt;0,"NR",(M248-M151)/M248*100)</f>
        <v>NR</v>
      </c>
      <c r="AI107" s="98"/>
      <c r="AJ107" s="98">
        <f>IF((M151-M54)/M248*100&lt;0,"NR",(M151-M54)/M248*100)</f>
        <v>13.333333333333334</v>
      </c>
      <c r="AK107" s="98"/>
      <c r="AL107" s="98" t="str">
        <f>IF((M248-M54)/M248*100&lt;0,"NR",(M248-M54)/M248*100)</f>
        <v>NR</v>
      </c>
      <c r="AM107" s="98"/>
    </row>
    <row r="108" spans="1:39" x14ac:dyDescent="0.2">
      <c r="A108" s="10">
        <v>4121383</v>
      </c>
      <c r="B108" s="10" t="s">
        <v>24</v>
      </c>
      <c r="C108" s="10" t="s">
        <v>17</v>
      </c>
      <c r="D108" s="16">
        <v>43417.338888888888</v>
      </c>
      <c r="E108" s="16">
        <v>43418.375</v>
      </c>
      <c r="G108" s="16">
        <v>43433.193749999999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8100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39.130434782608695</v>
      </c>
      <c r="AI108" s="98"/>
      <c r="AJ108" s="98">
        <f>IF((M152-M55)/M249*100&lt;0,"NR",(M152-M55)/M249*100)</f>
        <v>0</v>
      </c>
      <c r="AK108" s="98"/>
      <c r="AL108" s="98">
        <f>IF((M249-M55)/M249*100&lt;0,"NR",(M249-M55)/M249*100)</f>
        <v>39.130434782608695</v>
      </c>
      <c r="AM108" s="98"/>
    </row>
    <row r="109" spans="1:39" x14ac:dyDescent="0.2">
      <c r="A109" s="10">
        <v>4121383</v>
      </c>
      <c r="B109" s="10" t="s">
        <v>24</v>
      </c>
      <c r="C109" s="10" t="s">
        <v>17</v>
      </c>
      <c r="D109" s="16">
        <v>43417.338888888888</v>
      </c>
      <c r="E109" s="16">
        <v>43418.375</v>
      </c>
      <c r="G109" s="16">
        <v>43433.193749999999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4121383</v>
      </c>
      <c r="B110" s="10" t="s">
        <v>24</v>
      </c>
      <c r="C110" s="10" t="s">
        <v>17</v>
      </c>
      <c r="D110" s="16">
        <v>43417.338888888888</v>
      </c>
      <c r="E110" s="16">
        <v>43418.375</v>
      </c>
      <c r="G110" s="16">
        <v>43433.193749999999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4121383</v>
      </c>
      <c r="B111" s="10" t="s">
        <v>24</v>
      </c>
      <c r="C111" s="10" t="s">
        <v>17</v>
      </c>
      <c r="D111" s="16">
        <v>43417.338888888888</v>
      </c>
      <c r="E111" s="16">
        <v>43418.375</v>
      </c>
      <c r="G111" s="16">
        <v>43433.193749999999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850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4121383</v>
      </c>
      <c r="B112" s="10" t="s">
        <v>24</v>
      </c>
      <c r="C112" s="10" t="s">
        <v>17</v>
      </c>
      <c r="D112" s="16">
        <v>43417.338888888888</v>
      </c>
      <c r="E112" s="16">
        <v>43418.375</v>
      </c>
      <c r="G112" s="16">
        <v>43433.193749999999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80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4121383</v>
      </c>
      <c r="B113" s="10" t="s">
        <v>24</v>
      </c>
      <c r="C113" s="10" t="s">
        <v>17</v>
      </c>
      <c r="D113" s="16">
        <v>43417.338888888888</v>
      </c>
      <c r="E113" s="16">
        <v>43418.375</v>
      </c>
      <c r="G113" s="16">
        <v>43433.193749999999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4121383</v>
      </c>
      <c r="B114" s="10" t="s">
        <v>24</v>
      </c>
      <c r="C114" s="10" t="s">
        <v>17</v>
      </c>
      <c r="D114" s="16">
        <v>43417.338888888888</v>
      </c>
      <c r="E114" s="16">
        <v>43418.375</v>
      </c>
      <c r="G114" s="16">
        <v>43433.193749999999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4121383</v>
      </c>
      <c r="B115" s="10" t="s">
        <v>24</v>
      </c>
      <c r="C115" s="10" t="s">
        <v>17</v>
      </c>
      <c r="D115" s="16">
        <v>43417.338888888888</v>
      </c>
      <c r="E115" s="16">
        <v>43418.375</v>
      </c>
      <c r="G115" s="16">
        <v>43433.193749999999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4121383</v>
      </c>
      <c r="B116" s="10" t="s">
        <v>24</v>
      </c>
      <c r="C116" s="10" t="s">
        <v>17</v>
      </c>
      <c r="D116" s="16">
        <v>43417.338888888888</v>
      </c>
      <c r="E116" s="16">
        <v>43418.375</v>
      </c>
      <c r="G116" s="16">
        <v>43433.193749999999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26</v>
      </c>
      <c r="M116" s="10">
        <v>10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4121383</v>
      </c>
      <c r="B117" s="10" t="s">
        <v>24</v>
      </c>
      <c r="C117" s="10" t="s">
        <v>17</v>
      </c>
      <c r="D117" s="16">
        <v>43417.338888888888</v>
      </c>
      <c r="E117" s="16">
        <v>43418.375</v>
      </c>
      <c r="G117" s="16">
        <v>43433.193749999999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4121383</v>
      </c>
      <c r="B118" s="10" t="s">
        <v>24</v>
      </c>
      <c r="C118" s="10" t="s">
        <v>17</v>
      </c>
      <c r="D118" s="16">
        <v>43417.338888888888</v>
      </c>
      <c r="E118" s="16">
        <v>43418.375</v>
      </c>
      <c r="G118" s="16">
        <v>43433.193749999999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26</v>
      </c>
      <c r="M118" s="10">
        <v>5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4121383</v>
      </c>
      <c r="B119" s="10" t="s">
        <v>24</v>
      </c>
      <c r="C119" s="10" t="s">
        <v>17</v>
      </c>
      <c r="D119" s="16">
        <v>43417.338888888888</v>
      </c>
      <c r="E119" s="16">
        <v>43418.375</v>
      </c>
      <c r="G119" s="16">
        <v>43433.193749999999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4121383</v>
      </c>
      <c r="B120" s="10" t="s">
        <v>24</v>
      </c>
      <c r="C120" s="10" t="s">
        <v>17</v>
      </c>
      <c r="D120" s="16">
        <v>43417.338888888888</v>
      </c>
      <c r="E120" s="16">
        <v>43418.375</v>
      </c>
      <c r="G120" s="16">
        <v>43433.193749999999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1400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4121383</v>
      </c>
      <c r="B121" s="10" t="s">
        <v>24</v>
      </c>
      <c r="C121" s="10" t="s">
        <v>17</v>
      </c>
      <c r="D121" s="16">
        <v>43417.338888888888</v>
      </c>
      <c r="E121" s="16">
        <v>43418.375</v>
      </c>
      <c r="G121" s="16">
        <v>43433.193749999999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4121383</v>
      </c>
      <c r="B122" s="10" t="s">
        <v>24</v>
      </c>
      <c r="C122" s="10" t="s">
        <v>17</v>
      </c>
      <c r="D122" s="16">
        <v>43417.338888888888</v>
      </c>
      <c r="E122" s="16">
        <v>43418.375</v>
      </c>
      <c r="G122" s="16">
        <v>43433.193749999999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190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4121383</v>
      </c>
      <c r="B123" s="10" t="s">
        <v>24</v>
      </c>
      <c r="C123" s="10" t="s">
        <v>17</v>
      </c>
      <c r="D123" s="16">
        <v>43417.338888888888</v>
      </c>
      <c r="E123" s="16">
        <v>43418.375</v>
      </c>
      <c r="G123" s="16">
        <v>43433.193749999999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31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4121383</v>
      </c>
      <c r="B124" s="10" t="s">
        <v>24</v>
      </c>
      <c r="C124" s="10" t="s">
        <v>17</v>
      </c>
      <c r="D124" s="16">
        <v>43417.338888888888</v>
      </c>
      <c r="E124" s="16">
        <v>43418.375</v>
      </c>
      <c r="G124" s="16">
        <v>43433.193749999999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4121383</v>
      </c>
      <c r="B125" s="10" t="s">
        <v>24</v>
      </c>
      <c r="C125" s="10" t="s">
        <v>17</v>
      </c>
      <c r="D125" s="16">
        <v>43417.338888888888</v>
      </c>
      <c r="E125" s="16">
        <v>43418.375</v>
      </c>
      <c r="G125" s="16">
        <v>43433.193749999999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4121383</v>
      </c>
      <c r="B126" s="10" t="s">
        <v>24</v>
      </c>
      <c r="C126" s="10" t="s">
        <v>17</v>
      </c>
      <c r="D126" s="16">
        <v>43417.338888888888</v>
      </c>
      <c r="E126" s="16">
        <v>43418.375</v>
      </c>
      <c r="G126" s="16">
        <v>43433.193749999999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4121383</v>
      </c>
      <c r="B127" s="10" t="s">
        <v>24</v>
      </c>
      <c r="C127" s="10" t="s">
        <v>17</v>
      </c>
      <c r="D127" s="16">
        <v>43417.338888888888</v>
      </c>
      <c r="E127" s="16">
        <v>43418.375</v>
      </c>
      <c r="G127" s="16">
        <v>43433.193749999999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440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4121383</v>
      </c>
      <c r="B128" s="10" t="s">
        <v>24</v>
      </c>
      <c r="C128" s="10" t="s">
        <v>17</v>
      </c>
      <c r="D128" s="16">
        <v>43417.338888888888</v>
      </c>
      <c r="E128" s="16">
        <v>43418.375</v>
      </c>
      <c r="G128" s="16">
        <v>43433.193749999999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4121383</v>
      </c>
      <c r="B129" s="10" t="s">
        <v>24</v>
      </c>
      <c r="C129" s="10" t="s">
        <v>17</v>
      </c>
      <c r="D129" s="16">
        <v>43417.338888888888</v>
      </c>
      <c r="E129" s="16">
        <v>43418.375</v>
      </c>
      <c r="G129" s="16">
        <v>43433.193749999999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140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4121383</v>
      </c>
      <c r="B130" s="10" t="s">
        <v>24</v>
      </c>
      <c r="C130" s="10" t="s">
        <v>17</v>
      </c>
      <c r="D130" s="16">
        <v>43417.338888888888</v>
      </c>
      <c r="E130" s="16">
        <v>43418.375</v>
      </c>
      <c r="G130" s="16">
        <v>43433.193749999999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4121383</v>
      </c>
      <c r="B131" s="10" t="s">
        <v>24</v>
      </c>
      <c r="C131" s="10" t="s">
        <v>17</v>
      </c>
      <c r="D131" s="16">
        <v>43417.338888888888</v>
      </c>
      <c r="E131" s="16">
        <v>43418.375</v>
      </c>
      <c r="G131" s="16">
        <v>43433.193749999999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4121383</v>
      </c>
      <c r="B132" s="10" t="s">
        <v>24</v>
      </c>
      <c r="C132" s="10" t="s">
        <v>17</v>
      </c>
      <c r="D132" s="16">
        <v>43417.338888888888</v>
      </c>
      <c r="E132" s="16">
        <v>43418.375</v>
      </c>
      <c r="G132" s="16">
        <v>43433.193749999999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400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4121383</v>
      </c>
      <c r="B133" s="10" t="s">
        <v>24</v>
      </c>
      <c r="C133" s="10" t="s">
        <v>17</v>
      </c>
      <c r="D133" s="16">
        <v>43417.338888888888</v>
      </c>
      <c r="E133" s="16">
        <v>43418.375</v>
      </c>
      <c r="G133" s="16">
        <v>43433.193749999999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18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4121383</v>
      </c>
      <c r="B134" s="10" t="s">
        <v>24</v>
      </c>
      <c r="C134" s="10" t="s">
        <v>17</v>
      </c>
      <c r="D134" s="16">
        <v>43417.338888888888</v>
      </c>
      <c r="E134" s="16">
        <v>43418.375</v>
      </c>
      <c r="G134" s="16">
        <v>43433.193749999999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4121383</v>
      </c>
      <c r="B135" s="10" t="s">
        <v>24</v>
      </c>
      <c r="C135" s="10" t="s">
        <v>17</v>
      </c>
      <c r="D135" s="16">
        <v>43417.338888888888</v>
      </c>
      <c r="E135" s="16">
        <v>43418.375</v>
      </c>
      <c r="G135" s="16">
        <v>43433.193749999999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4121383</v>
      </c>
      <c r="B136" s="10" t="s">
        <v>24</v>
      </c>
      <c r="C136" s="10" t="s">
        <v>17</v>
      </c>
      <c r="D136" s="16">
        <v>43417.338888888888</v>
      </c>
      <c r="E136" s="16">
        <v>43418.375</v>
      </c>
      <c r="G136" s="16">
        <v>43433.193749999999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4121383</v>
      </c>
      <c r="B137" s="10" t="s">
        <v>24</v>
      </c>
      <c r="C137" s="10" t="s">
        <v>17</v>
      </c>
      <c r="D137" s="16">
        <v>43417.338888888888</v>
      </c>
      <c r="E137" s="16">
        <v>43418.375</v>
      </c>
      <c r="G137" s="16">
        <v>43433.193749999999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22</v>
      </c>
      <c r="M137" s="10">
        <v>13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4121383</v>
      </c>
      <c r="B138" s="10" t="s">
        <v>24</v>
      </c>
      <c r="C138" s="10" t="s">
        <v>17</v>
      </c>
      <c r="D138" s="16">
        <v>43417.338888888888</v>
      </c>
      <c r="E138" s="16">
        <v>43418.375</v>
      </c>
      <c r="G138" s="16">
        <v>43433.193749999999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190</v>
      </c>
      <c r="N138" s="10" t="s">
        <v>33</v>
      </c>
      <c r="O138" s="10">
        <v>5</v>
      </c>
      <c r="P138" s="10">
        <v>1</v>
      </c>
      <c r="AG138" s="70" t="s">
        <v>351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4121383</v>
      </c>
      <c r="B139" s="10" t="s">
        <v>24</v>
      </c>
      <c r="C139" s="10" t="s">
        <v>17</v>
      </c>
      <c r="D139" s="16">
        <v>43417.338888888888</v>
      </c>
      <c r="E139" s="16">
        <v>43418.375</v>
      </c>
      <c r="G139" s="16">
        <v>43433.193749999999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26</v>
      </c>
      <c r="M139" s="10">
        <v>20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4121383</v>
      </c>
      <c r="B140" s="10" t="s">
        <v>24</v>
      </c>
      <c r="C140" s="10" t="s">
        <v>17</v>
      </c>
      <c r="D140" s="16">
        <v>43417.338888888888</v>
      </c>
      <c r="E140" s="16">
        <v>43418.375</v>
      </c>
      <c r="G140" s="16">
        <v>43433.193749999999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770</v>
      </c>
      <c r="N140" s="10" t="s">
        <v>33</v>
      </c>
      <c r="O140" s="10">
        <v>5</v>
      </c>
      <c r="P140" s="10">
        <v>1</v>
      </c>
      <c r="AG140" s="11" t="s">
        <v>34</v>
      </c>
      <c r="AH140" s="93" t="str">
        <f>IF((M203-M106)/M203*100&lt;0,"NR",(M203-M106)/M203*100)</f>
        <v>NR</v>
      </c>
      <c r="AI140" s="93"/>
      <c r="AJ140" s="93" t="str">
        <f>IF((M106-M9)/M203*100&lt;0,"NR",(M106-M9)/M203*100)</f>
        <v>NR</v>
      </c>
      <c r="AK140" s="93"/>
      <c r="AL140" s="93" t="str">
        <f>IF((M203-M9)/M203*100&lt;0,"NR",(M203-M9)/M203*100)</f>
        <v>NR</v>
      </c>
      <c r="AM140" s="93"/>
    </row>
    <row r="141" spans="1:39" x14ac:dyDescent="0.2">
      <c r="A141" s="10">
        <v>4121383</v>
      </c>
      <c r="B141" s="10" t="s">
        <v>24</v>
      </c>
      <c r="C141" s="10" t="s">
        <v>17</v>
      </c>
      <c r="D141" s="16">
        <v>43417.338888888888</v>
      </c>
      <c r="E141" s="16">
        <v>43418.375</v>
      </c>
      <c r="G141" s="16">
        <v>43433.193749999999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840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0</v>
      </c>
      <c r="AI141" s="93"/>
      <c r="AJ141" s="93">
        <f>IF((M116-M19)/M213*100&lt;0,"NR",(M116-M19)/M213*100)</f>
        <v>0</v>
      </c>
      <c r="AK141" s="93"/>
      <c r="AL141" s="93">
        <f>IF((M213-M19)/M213*100&lt;0,"NR",(M213-M19)/M213*100)</f>
        <v>0</v>
      </c>
      <c r="AM141" s="93"/>
    </row>
    <row r="142" spans="1:39" x14ac:dyDescent="0.2">
      <c r="A142" s="10">
        <v>4121383</v>
      </c>
      <c r="B142" s="10" t="s">
        <v>24</v>
      </c>
      <c r="C142" s="10" t="s">
        <v>17</v>
      </c>
      <c r="D142" s="16">
        <v>43417.338888888888</v>
      </c>
      <c r="E142" s="16">
        <v>43418.375</v>
      </c>
      <c r="G142" s="16">
        <v>43433.193749999999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26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107.40740740740742</v>
      </c>
      <c r="AK142" s="93"/>
      <c r="AL142" s="93">
        <f>IF((M294-M100)/M294*100&lt;0,"NR",(M294-M100)/M294*100)</f>
        <v>96.296296296296291</v>
      </c>
      <c r="AM142" s="93"/>
    </row>
    <row r="143" spans="1:39" x14ac:dyDescent="0.2">
      <c r="A143" s="10">
        <v>4121383</v>
      </c>
      <c r="B143" s="10" t="s">
        <v>24</v>
      </c>
      <c r="C143" s="10" t="s">
        <v>17</v>
      </c>
      <c r="D143" s="16">
        <v>43417.338888888888</v>
      </c>
      <c r="E143" s="16">
        <v>43418.375</v>
      </c>
      <c r="G143" s="16">
        <v>43433.193749999999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26</v>
      </c>
      <c r="M143" s="10">
        <v>10</v>
      </c>
      <c r="N143" s="10" t="s">
        <v>33</v>
      </c>
      <c r="O143" s="10">
        <v>10</v>
      </c>
      <c r="P143" s="10">
        <v>1</v>
      </c>
      <c r="AG143" s="19" t="s">
        <v>62</v>
      </c>
      <c r="AH143" s="93" t="str">
        <f>IF((M217-M120)/M217*100&lt;0,"NR",(M217-M120)/M217*100)</f>
        <v>NR</v>
      </c>
      <c r="AI143" s="93"/>
      <c r="AJ143" s="93">
        <f>IF((M120-M23)/M217*100&lt;0,"NR",(M120-M23)/M217*100)</f>
        <v>27.27272727272727</v>
      </c>
      <c r="AK143" s="93"/>
      <c r="AL143" s="93">
        <f>IF((M217-M23)/M217*100&lt;0,"NR",(M217-M23)/M217*100)</f>
        <v>0</v>
      </c>
      <c r="AM143" s="93"/>
    </row>
    <row r="144" spans="1:39" x14ac:dyDescent="0.2">
      <c r="A144" s="10">
        <v>4121383</v>
      </c>
      <c r="B144" s="10" t="s">
        <v>24</v>
      </c>
      <c r="C144" s="10" t="s">
        <v>17</v>
      </c>
      <c r="D144" s="16">
        <v>43417.338888888888</v>
      </c>
      <c r="E144" s="16">
        <v>43418.375</v>
      </c>
      <c r="G144" s="16">
        <v>43433.193749999999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3.79746835443038</v>
      </c>
      <c r="AI144" s="93"/>
      <c r="AJ144" s="93" t="str">
        <f>IF((M150-M53)/M247*100&lt;0,"NR",(M150-M53)/M247*100)</f>
        <v>NR</v>
      </c>
      <c r="AK144" s="93"/>
      <c r="AL144" s="93">
        <f>IF((M247-M53)/M247*100&lt;0,"NR",(M247-M53)/M247*100)</f>
        <v>2.5316455696202533</v>
      </c>
      <c r="AM144" s="93"/>
    </row>
    <row r="145" spans="1:16" x14ac:dyDescent="0.2">
      <c r="A145" s="10">
        <v>4121383</v>
      </c>
      <c r="B145" s="10" t="s">
        <v>24</v>
      </c>
      <c r="C145" s="10" t="s">
        <v>17</v>
      </c>
      <c r="D145" s="16">
        <v>43417.338888888888</v>
      </c>
      <c r="E145" s="16">
        <v>43418.375</v>
      </c>
      <c r="G145" s="16">
        <v>43433.193749999999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4121383</v>
      </c>
      <c r="B146" s="10" t="s">
        <v>24</v>
      </c>
      <c r="C146" s="10" t="s">
        <v>17</v>
      </c>
      <c r="D146" s="16">
        <v>43417.338888888888</v>
      </c>
      <c r="E146" s="16">
        <v>43418.375</v>
      </c>
      <c r="G146" s="16">
        <v>43433.193749999999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26</v>
      </c>
      <c r="M146" s="10">
        <v>5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4121383</v>
      </c>
      <c r="B147" s="10" t="s">
        <v>24</v>
      </c>
      <c r="C147" s="10" t="s">
        <v>17</v>
      </c>
      <c r="D147" s="16">
        <v>43417.338888888888</v>
      </c>
      <c r="E147" s="16">
        <v>43418.375</v>
      </c>
      <c r="G147" s="16">
        <v>43433.193749999999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4121383</v>
      </c>
      <c r="B148" s="10" t="s">
        <v>24</v>
      </c>
      <c r="C148" s="10" t="s">
        <v>17</v>
      </c>
      <c r="D148" s="16">
        <v>43417.338888888888</v>
      </c>
      <c r="E148" s="16">
        <v>43418.375</v>
      </c>
      <c r="G148" s="16">
        <v>43433.193749999999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4121383</v>
      </c>
      <c r="B149" s="10" t="s">
        <v>24</v>
      </c>
      <c r="C149" s="10" t="s">
        <v>17</v>
      </c>
      <c r="D149" s="16">
        <v>43417.338888888888</v>
      </c>
      <c r="E149" s="16">
        <v>43418.375</v>
      </c>
      <c r="G149" s="16">
        <v>43433.193749999999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4121383</v>
      </c>
      <c r="B150" s="10" t="s">
        <v>24</v>
      </c>
      <c r="C150" s="10" t="s">
        <v>17</v>
      </c>
      <c r="D150" s="16">
        <v>43417.338888888888</v>
      </c>
      <c r="E150" s="16">
        <v>43418.375</v>
      </c>
      <c r="G150" s="16">
        <v>43433.193749999999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76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4121383</v>
      </c>
      <c r="B151" s="10" t="s">
        <v>24</v>
      </c>
      <c r="C151" s="10" t="s">
        <v>17</v>
      </c>
      <c r="D151" s="16">
        <v>43417.338888888888</v>
      </c>
      <c r="E151" s="16">
        <v>43418.375</v>
      </c>
      <c r="G151" s="16">
        <v>43433.193749999999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1800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4121383</v>
      </c>
      <c r="B152" s="10" t="s">
        <v>24</v>
      </c>
      <c r="C152" s="10" t="s">
        <v>17</v>
      </c>
      <c r="D152" s="16">
        <v>43417.338888888888</v>
      </c>
      <c r="E152" s="16">
        <v>43418.375</v>
      </c>
      <c r="G152" s="16">
        <v>43433.193749999999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140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4121383</v>
      </c>
      <c r="B153" s="10" t="s">
        <v>24</v>
      </c>
      <c r="C153" s="10" t="s">
        <v>17</v>
      </c>
      <c r="D153" s="16">
        <v>43417.338888888888</v>
      </c>
      <c r="E153" s="16">
        <v>43418.375</v>
      </c>
      <c r="G153" s="16">
        <v>43433.193749999999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3300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4121383</v>
      </c>
      <c r="B154" s="10" t="s">
        <v>24</v>
      </c>
      <c r="C154" s="10" t="s">
        <v>17</v>
      </c>
      <c r="D154" s="16">
        <v>43417.338888888888</v>
      </c>
      <c r="E154" s="16">
        <v>43418.375</v>
      </c>
      <c r="G154" s="16">
        <v>43433.193749999999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4121383</v>
      </c>
      <c r="B155" s="10" t="s">
        <v>24</v>
      </c>
      <c r="C155" s="10" t="s">
        <v>17</v>
      </c>
      <c r="D155" s="16">
        <v>43417.338888888888</v>
      </c>
      <c r="E155" s="16">
        <v>43418.375</v>
      </c>
      <c r="G155" s="16">
        <v>43433.193749999999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4121383</v>
      </c>
      <c r="B156" s="10" t="s">
        <v>24</v>
      </c>
      <c r="C156" s="10" t="s">
        <v>17</v>
      </c>
      <c r="D156" s="16">
        <v>43417.338888888888</v>
      </c>
      <c r="E156" s="16">
        <v>43418.375</v>
      </c>
      <c r="G156" s="16">
        <v>43433.193749999999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4121383</v>
      </c>
      <c r="B157" s="10" t="s">
        <v>24</v>
      </c>
      <c r="C157" s="10" t="s">
        <v>17</v>
      </c>
      <c r="D157" s="16">
        <v>43417.338888888888</v>
      </c>
      <c r="E157" s="16">
        <v>43418.375</v>
      </c>
      <c r="G157" s="16">
        <v>43433.193749999999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26</v>
      </c>
      <c r="M157" s="10">
        <v>5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4121383</v>
      </c>
      <c r="B158" s="10" t="s">
        <v>24</v>
      </c>
      <c r="C158" s="10" t="s">
        <v>17</v>
      </c>
      <c r="D158" s="16">
        <v>43417.338888888888</v>
      </c>
      <c r="E158" s="16">
        <v>43418.375</v>
      </c>
      <c r="G158" s="16">
        <v>43433.193749999999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25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4121383</v>
      </c>
      <c r="B159" s="10" t="s">
        <v>24</v>
      </c>
      <c r="C159" s="10" t="s">
        <v>17</v>
      </c>
      <c r="D159" s="16">
        <v>43417.338888888888</v>
      </c>
      <c r="E159" s="16">
        <v>43418.375</v>
      </c>
      <c r="G159" s="16">
        <v>43433.193749999999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930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4121383</v>
      </c>
      <c r="B160" s="10" t="s">
        <v>24</v>
      </c>
      <c r="C160" s="10" t="s">
        <v>17</v>
      </c>
      <c r="D160" s="16">
        <v>43417.338888888888</v>
      </c>
      <c r="E160" s="16">
        <v>43418.375</v>
      </c>
      <c r="G160" s="16">
        <v>43433.193749999999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22</v>
      </c>
      <c r="M160" s="10">
        <v>14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4121383</v>
      </c>
      <c r="B161" s="10" t="s">
        <v>24</v>
      </c>
      <c r="C161" s="10" t="s">
        <v>17</v>
      </c>
      <c r="D161" s="16">
        <v>43417.338888888888</v>
      </c>
      <c r="E161" s="16">
        <v>43418.375</v>
      </c>
      <c r="G161" s="16">
        <v>43433.193749999999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4121383</v>
      </c>
      <c r="B162" s="10" t="s">
        <v>24</v>
      </c>
      <c r="C162" s="10" t="s">
        <v>17</v>
      </c>
      <c r="D162" s="16">
        <v>43417.338888888888</v>
      </c>
      <c r="E162" s="16">
        <v>43418.375</v>
      </c>
      <c r="G162" s="16">
        <v>43433.193749999999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1100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4121383</v>
      </c>
      <c r="B163" s="10" t="s">
        <v>24</v>
      </c>
      <c r="C163" s="10" t="s">
        <v>17</v>
      </c>
      <c r="D163" s="16">
        <v>43417.338888888888</v>
      </c>
      <c r="E163" s="16">
        <v>43418.375</v>
      </c>
      <c r="G163" s="16">
        <v>43433.193749999999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4121383</v>
      </c>
      <c r="B164" s="10" t="s">
        <v>24</v>
      </c>
      <c r="C164" s="10" t="s">
        <v>17</v>
      </c>
      <c r="D164" s="16">
        <v>43417.338888888888</v>
      </c>
      <c r="E164" s="16">
        <v>43418.375</v>
      </c>
      <c r="G164" s="16">
        <v>43433.193749999999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14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4121383</v>
      </c>
      <c r="B165" s="10" t="s">
        <v>24</v>
      </c>
      <c r="C165" s="10" t="s">
        <v>17</v>
      </c>
      <c r="D165" s="16">
        <v>43417.338888888888</v>
      </c>
      <c r="E165" s="16">
        <v>43418.375</v>
      </c>
      <c r="G165" s="16">
        <v>43433.193749999999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4121383</v>
      </c>
      <c r="B166" s="10" t="s">
        <v>24</v>
      </c>
      <c r="C166" s="10" t="s">
        <v>17</v>
      </c>
      <c r="D166" s="16">
        <v>43417.338888888888</v>
      </c>
      <c r="E166" s="16">
        <v>43418.375</v>
      </c>
      <c r="G166" s="16">
        <v>43433.193749999999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4121383</v>
      </c>
      <c r="B167" s="10" t="s">
        <v>24</v>
      </c>
      <c r="C167" s="10" t="s">
        <v>17</v>
      </c>
      <c r="D167" s="16">
        <v>43417.338888888888</v>
      </c>
      <c r="E167" s="16">
        <v>43418.375</v>
      </c>
      <c r="G167" s="16">
        <v>43433.193749999999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4121383</v>
      </c>
      <c r="B168" s="10" t="s">
        <v>24</v>
      </c>
      <c r="C168" s="10" t="s">
        <v>17</v>
      </c>
      <c r="D168" s="16">
        <v>43417.338888888888</v>
      </c>
      <c r="E168" s="16">
        <v>43418.375</v>
      </c>
      <c r="G168" s="16">
        <v>43433.193749999999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250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4121383</v>
      </c>
      <c r="B169" s="10" t="s">
        <v>24</v>
      </c>
      <c r="C169" s="10" t="s">
        <v>17</v>
      </c>
      <c r="D169" s="16">
        <v>43417.338888888888</v>
      </c>
      <c r="E169" s="16">
        <v>43418.375</v>
      </c>
      <c r="G169" s="16">
        <v>43433.193749999999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74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4121383</v>
      </c>
      <c r="B170" s="10" t="s">
        <v>24</v>
      </c>
      <c r="C170" s="10" t="s">
        <v>17</v>
      </c>
      <c r="D170" s="16">
        <v>43417.338888888888</v>
      </c>
      <c r="E170" s="16">
        <v>43418.375</v>
      </c>
      <c r="G170" s="16">
        <v>43433.193749999999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26</v>
      </c>
      <c r="M170" s="10">
        <v>100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4121383</v>
      </c>
      <c r="B171" s="10" t="s">
        <v>24</v>
      </c>
      <c r="C171" s="10" t="s">
        <v>17</v>
      </c>
      <c r="D171" s="16">
        <v>43417.338888888888</v>
      </c>
      <c r="E171" s="16">
        <v>43418.375</v>
      </c>
      <c r="G171" s="16">
        <v>43433.193749999999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4121383</v>
      </c>
      <c r="B172" s="10" t="s">
        <v>24</v>
      </c>
      <c r="C172" s="10" t="s">
        <v>17</v>
      </c>
      <c r="D172" s="16">
        <v>43417.338888888888</v>
      </c>
      <c r="E172" s="16">
        <v>43418.375</v>
      </c>
      <c r="G172" s="16">
        <v>43433.193749999999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4121383</v>
      </c>
      <c r="B173" s="10" t="s">
        <v>24</v>
      </c>
      <c r="C173" s="10" t="s">
        <v>17</v>
      </c>
      <c r="D173" s="16">
        <v>43417.338888888888</v>
      </c>
      <c r="E173" s="16">
        <v>43418.375</v>
      </c>
      <c r="G173" s="16">
        <v>43433.193749999999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4121383</v>
      </c>
      <c r="B174" s="10" t="s">
        <v>24</v>
      </c>
      <c r="C174" s="10" t="s">
        <v>17</v>
      </c>
      <c r="D174" s="16">
        <v>43417.338888888888</v>
      </c>
      <c r="E174" s="16">
        <v>43418.375</v>
      </c>
      <c r="G174" s="16">
        <v>43433.193749999999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4121383</v>
      </c>
      <c r="B175" s="10" t="s">
        <v>24</v>
      </c>
      <c r="C175" s="10" t="s">
        <v>17</v>
      </c>
      <c r="D175" s="16">
        <v>43417.338888888888</v>
      </c>
      <c r="E175" s="16">
        <v>43418.375</v>
      </c>
      <c r="G175" s="16">
        <v>43433.193749999999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240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4121383</v>
      </c>
      <c r="B176" s="10" t="s">
        <v>24</v>
      </c>
      <c r="C176" s="10" t="s">
        <v>17</v>
      </c>
      <c r="D176" s="16">
        <v>43417.338888888888</v>
      </c>
      <c r="E176" s="16">
        <v>43418.375</v>
      </c>
      <c r="G176" s="16">
        <v>43433.193749999999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4121383</v>
      </c>
      <c r="B177" s="10" t="s">
        <v>24</v>
      </c>
      <c r="C177" s="10" t="s">
        <v>17</v>
      </c>
      <c r="D177" s="16">
        <v>43417.338888888888</v>
      </c>
      <c r="E177" s="16">
        <v>43418.375</v>
      </c>
      <c r="G177" s="16">
        <v>43433.193749999999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4121383</v>
      </c>
      <c r="B178" s="10" t="s">
        <v>24</v>
      </c>
      <c r="C178" s="10" t="s">
        <v>17</v>
      </c>
      <c r="D178" s="16">
        <v>43417.338888888888</v>
      </c>
      <c r="E178" s="16">
        <v>43418.375</v>
      </c>
      <c r="G178" s="16">
        <v>43433.193749999999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4121383</v>
      </c>
      <c r="B179" s="10" t="s">
        <v>24</v>
      </c>
      <c r="C179" s="10" t="s">
        <v>17</v>
      </c>
      <c r="D179" s="16">
        <v>43417.338888888888</v>
      </c>
      <c r="E179" s="16">
        <v>43418.375</v>
      </c>
      <c r="G179" s="16">
        <v>43433.193749999999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7.6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4121383</v>
      </c>
      <c r="B180" s="10" t="s">
        <v>24</v>
      </c>
      <c r="C180" s="10" t="s">
        <v>17</v>
      </c>
      <c r="D180" s="16">
        <v>43417.338888888888</v>
      </c>
      <c r="E180" s="16">
        <v>43418.375</v>
      </c>
      <c r="G180" s="16">
        <v>43433.193749999999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4121383</v>
      </c>
      <c r="B181" s="10" t="s">
        <v>24</v>
      </c>
      <c r="C181" s="10" t="s">
        <v>17</v>
      </c>
      <c r="D181" s="16">
        <v>43417.338888888888</v>
      </c>
      <c r="E181" s="16">
        <v>43418.375</v>
      </c>
      <c r="G181" s="16">
        <v>43433.193749999999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4121383</v>
      </c>
      <c r="B182" s="10" t="s">
        <v>24</v>
      </c>
      <c r="C182" s="10" t="s">
        <v>17</v>
      </c>
      <c r="D182" s="16">
        <v>43417.338888888888</v>
      </c>
      <c r="E182" s="16">
        <v>43418.375</v>
      </c>
      <c r="G182" s="16">
        <v>43433.193749999999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58000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4121383</v>
      </c>
      <c r="B183" s="10" t="s">
        <v>24</v>
      </c>
      <c r="C183" s="10" t="s">
        <v>17</v>
      </c>
      <c r="D183" s="16">
        <v>43417.338888888888</v>
      </c>
      <c r="E183" s="16">
        <v>43418.375</v>
      </c>
      <c r="G183" s="16">
        <v>43433.193749999999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4121383</v>
      </c>
      <c r="B184" s="10" t="s">
        <v>24</v>
      </c>
      <c r="C184" s="10" t="s">
        <v>17</v>
      </c>
      <c r="D184" s="16">
        <v>43417.338888888888</v>
      </c>
      <c r="E184" s="16">
        <v>43418.375</v>
      </c>
      <c r="G184" s="16">
        <v>43433.193749999999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4121383</v>
      </c>
      <c r="B185" s="10" t="s">
        <v>24</v>
      </c>
      <c r="C185" s="10" t="s">
        <v>17</v>
      </c>
      <c r="D185" s="16">
        <v>43417.338888888888</v>
      </c>
      <c r="E185" s="16">
        <v>43418.375</v>
      </c>
      <c r="G185" s="16">
        <v>43433.193749999999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4121383</v>
      </c>
      <c r="B186" s="10" t="s">
        <v>24</v>
      </c>
      <c r="C186" s="10" t="s">
        <v>17</v>
      </c>
      <c r="D186" s="16">
        <v>43417.338888888888</v>
      </c>
      <c r="E186" s="16">
        <v>43418.375</v>
      </c>
      <c r="G186" s="16">
        <v>43433.193749999999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4121383</v>
      </c>
      <c r="B187" s="10" t="s">
        <v>24</v>
      </c>
      <c r="C187" s="10" t="s">
        <v>17</v>
      </c>
      <c r="D187" s="16">
        <v>43417.338888888888</v>
      </c>
      <c r="E187" s="16">
        <v>43418.375</v>
      </c>
      <c r="G187" s="16">
        <v>43433.193749999999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4121383</v>
      </c>
      <c r="B188" s="10" t="s">
        <v>24</v>
      </c>
      <c r="C188" s="10" t="s">
        <v>17</v>
      </c>
      <c r="D188" s="16">
        <v>43417.338888888888</v>
      </c>
      <c r="E188" s="16">
        <v>43418.375</v>
      </c>
      <c r="G188" s="16">
        <v>43433.193749999999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4121383</v>
      </c>
      <c r="B189" s="10" t="s">
        <v>24</v>
      </c>
      <c r="C189" s="10" t="s">
        <v>17</v>
      </c>
      <c r="D189" s="16">
        <v>43417.338888888888</v>
      </c>
      <c r="E189" s="16">
        <v>43418.375</v>
      </c>
      <c r="G189" s="16">
        <v>43433.193749999999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1400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4121383</v>
      </c>
      <c r="B190" s="10" t="s">
        <v>24</v>
      </c>
      <c r="C190" s="10" t="s">
        <v>17</v>
      </c>
      <c r="D190" s="16">
        <v>43417.338888888888</v>
      </c>
      <c r="E190" s="16">
        <v>43418.375</v>
      </c>
      <c r="G190" s="16">
        <v>43433.193749999999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4121383</v>
      </c>
      <c r="B191" s="10" t="s">
        <v>24</v>
      </c>
      <c r="C191" s="10" t="s">
        <v>17</v>
      </c>
      <c r="D191" s="16">
        <v>43417.338888888888</v>
      </c>
      <c r="E191" s="16">
        <v>43418.375</v>
      </c>
      <c r="G191" s="16">
        <v>43433.193749999999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4121383</v>
      </c>
      <c r="B192" s="10" t="s">
        <v>24</v>
      </c>
      <c r="C192" s="10" t="s">
        <v>17</v>
      </c>
      <c r="D192" s="16">
        <v>43417.338888888888</v>
      </c>
      <c r="E192" s="16">
        <v>43418.375</v>
      </c>
      <c r="G192" s="16">
        <v>43433.193749999999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4121383</v>
      </c>
      <c r="B193" s="10" t="s">
        <v>24</v>
      </c>
      <c r="C193" s="10" t="s">
        <v>17</v>
      </c>
      <c r="D193" s="16">
        <v>43417.338888888888</v>
      </c>
      <c r="E193" s="16">
        <v>43418.375</v>
      </c>
      <c r="G193" s="16">
        <v>43433.193749999999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26</v>
      </c>
      <c r="M193" s="10">
        <v>10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4121383</v>
      </c>
      <c r="B194" s="10" t="s">
        <v>24</v>
      </c>
      <c r="C194" s="10" t="s">
        <v>17</v>
      </c>
      <c r="D194" s="16">
        <v>43417.338888888888</v>
      </c>
      <c r="E194" s="16">
        <v>43418.375</v>
      </c>
      <c r="G194" s="16">
        <v>43433.193749999999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680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4121383</v>
      </c>
      <c r="B195" s="10" t="s">
        <v>24</v>
      </c>
      <c r="C195" s="10" t="s">
        <v>17</v>
      </c>
      <c r="D195" s="16">
        <v>43417.338888888888</v>
      </c>
      <c r="E195" s="16">
        <v>43418.375</v>
      </c>
      <c r="G195" s="16">
        <v>43433.193749999999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4121383</v>
      </c>
      <c r="B196" s="10" t="s">
        <v>24</v>
      </c>
      <c r="C196" s="10" t="s">
        <v>17</v>
      </c>
      <c r="D196" s="16">
        <v>43417.338888888888</v>
      </c>
      <c r="E196" s="16">
        <v>43418.375</v>
      </c>
      <c r="G196" s="16">
        <v>43433.193749999999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4121383</v>
      </c>
      <c r="B197" s="10" t="s">
        <v>24</v>
      </c>
      <c r="C197" s="10" t="s">
        <v>17</v>
      </c>
      <c r="D197" s="16">
        <v>43417.338888888888</v>
      </c>
      <c r="E197" s="16">
        <v>43418.375</v>
      </c>
      <c r="G197" s="16">
        <v>43433.193749999999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300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4121383</v>
      </c>
      <c r="B198" s="10" t="s">
        <v>24</v>
      </c>
      <c r="C198" s="10" t="s">
        <v>17</v>
      </c>
      <c r="D198" s="16">
        <v>43417.338888888888</v>
      </c>
      <c r="E198" s="16">
        <v>43418.375</v>
      </c>
      <c r="G198" s="16">
        <v>43433.193749999999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580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4121383</v>
      </c>
      <c r="B199" s="10" t="s">
        <v>24</v>
      </c>
      <c r="C199" s="10" t="s">
        <v>17</v>
      </c>
      <c r="D199" s="16">
        <v>43417.338888888888</v>
      </c>
      <c r="E199" s="16">
        <v>43418.375</v>
      </c>
      <c r="G199" s="16">
        <v>43433.193749999999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140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4121383</v>
      </c>
      <c r="B200" s="10" t="s">
        <v>24</v>
      </c>
      <c r="C200" s="10" t="s">
        <v>17</v>
      </c>
      <c r="D200" s="16">
        <v>43417.338888888888</v>
      </c>
      <c r="E200" s="16">
        <v>43418.375</v>
      </c>
      <c r="G200" s="16">
        <v>43433.193749999999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190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4121383</v>
      </c>
      <c r="B201" s="10" t="s">
        <v>24</v>
      </c>
      <c r="C201" s="10" t="s">
        <v>17</v>
      </c>
      <c r="D201" s="16">
        <v>43417.338888888888</v>
      </c>
      <c r="E201" s="16">
        <v>43418.375</v>
      </c>
      <c r="G201" s="16">
        <v>43433.193749999999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22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4121382</v>
      </c>
      <c r="B202" s="10" t="s">
        <v>16</v>
      </c>
      <c r="C202" s="10" t="s">
        <v>17</v>
      </c>
      <c r="D202" s="16">
        <v>43417.343055555553</v>
      </c>
      <c r="E202" s="16">
        <v>43418.375</v>
      </c>
      <c r="G202" s="16">
        <v>43433.177777777775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6500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4121382</v>
      </c>
      <c r="B203" s="10" t="s">
        <v>16</v>
      </c>
      <c r="C203" s="10" t="s">
        <v>17</v>
      </c>
      <c r="D203" s="16">
        <v>43417.343055555553</v>
      </c>
      <c r="E203" s="16">
        <v>43418.375</v>
      </c>
      <c r="G203" s="16">
        <v>43433.177777777775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22</v>
      </c>
      <c r="M203" s="10">
        <v>57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4121382</v>
      </c>
      <c r="B204" s="10" t="s">
        <v>16</v>
      </c>
      <c r="C204" s="10" t="s">
        <v>17</v>
      </c>
      <c r="D204" s="16">
        <v>43417.343055555553</v>
      </c>
      <c r="E204" s="16">
        <v>43418.375</v>
      </c>
      <c r="G204" s="16">
        <v>43433.177777777775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12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4121382</v>
      </c>
      <c r="B205" s="10" t="s">
        <v>16</v>
      </c>
      <c r="C205" s="10" t="s">
        <v>17</v>
      </c>
      <c r="D205" s="16">
        <v>43417.343055555553</v>
      </c>
      <c r="E205" s="16">
        <v>43418.375</v>
      </c>
      <c r="G205" s="16">
        <v>43433.177777777775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26</v>
      </c>
      <c r="M205" s="10">
        <v>20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4121382</v>
      </c>
      <c r="B206" s="10" t="s">
        <v>16</v>
      </c>
      <c r="C206" s="10" t="s">
        <v>17</v>
      </c>
      <c r="D206" s="16">
        <v>43417.343055555553</v>
      </c>
      <c r="E206" s="16">
        <v>43418.375</v>
      </c>
      <c r="G206" s="16">
        <v>43433.177777777775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26</v>
      </c>
      <c r="M206" s="10">
        <v>5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4121382</v>
      </c>
      <c r="B207" s="10" t="s">
        <v>16</v>
      </c>
      <c r="C207" s="10" t="s">
        <v>17</v>
      </c>
      <c r="D207" s="16">
        <v>43417.343055555553</v>
      </c>
      <c r="E207" s="16">
        <v>43418.375</v>
      </c>
      <c r="G207" s="16">
        <v>43433.177777777775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4121382</v>
      </c>
      <c r="B208" s="10" t="s">
        <v>16</v>
      </c>
      <c r="C208" s="10" t="s">
        <v>17</v>
      </c>
      <c r="D208" s="16">
        <v>43417.343055555553</v>
      </c>
      <c r="E208" s="16">
        <v>43418.375</v>
      </c>
      <c r="G208" s="16">
        <v>43433.177777777775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880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4121382</v>
      </c>
      <c r="B209" s="10" t="s">
        <v>16</v>
      </c>
      <c r="C209" s="10" t="s">
        <v>17</v>
      </c>
      <c r="D209" s="16">
        <v>43417.343055555553</v>
      </c>
      <c r="E209" s="16">
        <v>43418.375</v>
      </c>
      <c r="G209" s="16">
        <v>43433.177777777775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44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4121382</v>
      </c>
      <c r="B210" s="10" t="s">
        <v>16</v>
      </c>
      <c r="C210" s="10" t="s">
        <v>17</v>
      </c>
      <c r="D210" s="16">
        <v>43417.343055555553</v>
      </c>
      <c r="E210" s="16">
        <v>43418.375</v>
      </c>
      <c r="G210" s="16">
        <v>43433.177777777775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4121382</v>
      </c>
      <c r="B211" s="10" t="s">
        <v>16</v>
      </c>
      <c r="C211" s="10" t="s">
        <v>17</v>
      </c>
      <c r="D211" s="16">
        <v>43417.343055555553</v>
      </c>
      <c r="E211" s="16">
        <v>43418.375</v>
      </c>
      <c r="G211" s="16">
        <v>43433.177777777775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4121382</v>
      </c>
      <c r="B212" s="10" t="s">
        <v>16</v>
      </c>
      <c r="C212" s="10" t="s">
        <v>17</v>
      </c>
      <c r="D212" s="16">
        <v>43417.343055555553</v>
      </c>
      <c r="E212" s="16">
        <v>43418.375</v>
      </c>
      <c r="G212" s="16">
        <v>43433.177777777775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4121382</v>
      </c>
      <c r="B213" s="10" t="s">
        <v>16</v>
      </c>
      <c r="C213" s="10" t="s">
        <v>17</v>
      </c>
      <c r="D213" s="16">
        <v>43417.343055555553</v>
      </c>
      <c r="E213" s="16">
        <v>43418.375</v>
      </c>
      <c r="G213" s="16">
        <v>43433.177777777775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26</v>
      </c>
      <c r="M213" s="10">
        <v>10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4121382</v>
      </c>
      <c r="B214" s="10" t="s">
        <v>16</v>
      </c>
      <c r="C214" s="10" t="s">
        <v>17</v>
      </c>
      <c r="D214" s="16">
        <v>43417.343055555553</v>
      </c>
      <c r="E214" s="16">
        <v>43418.375</v>
      </c>
      <c r="G214" s="16">
        <v>43433.177777777775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4121382</v>
      </c>
      <c r="B215" s="10" t="s">
        <v>16</v>
      </c>
      <c r="C215" s="10" t="s">
        <v>17</v>
      </c>
      <c r="D215" s="16">
        <v>43417.343055555553</v>
      </c>
      <c r="E215" s="16">
        <v>43418.375</v>
      </c>
      <c r="G215" s="16">
        <v>43433.177777777775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26</v>
      </c>
      <c r="M215" s="10">
        <v>5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4121382</v>
      </c>
      <c r="B216" s="10" t="s">
        <v>16</v>
      </c>
      <c r="C216" s="10" t="s">
        <v>17</v>
      </c>
      <c r="D216" s="16">
        <v>43417.343055555553</v>
      </c>
      <c r="E216" s="16">
        <v>43418.375</v>
      </c>
      <c r="G216" s="16">
        <v>43433.177777777775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4121382</v>
      </c>
      <c r="B217" s="10" t="s">
        <v>16</v>
      </c>
      <c r="C217" s="10" t="s">
        <v>17</v>
      </c>
      <c r="D217" s="16">
        <v>43417.343055555553</v>
      </c>
      <c r="E217" s="16">
        <v>43418.375</v>
      </c>
      <c r="G217" s="16">
        <v>43433.177777777775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1100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4121382</v>
      </c>
      <c r="B218" s="10" t="s">
        <v>16</v>
      </c>
      <c r="C218" s="10" t="s">
        <v>17</v>
      </c>
      <c r="D218" s="16">
        <v>43417.343055555553</v>
      </c>
      <c r="E218" s="16">
        <v>43418.375</v>
      </c>
      <c r="G218" s="16">
        <v>43433.177777777775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4121382</v>
      </c>
      <c r="B219" s="10" t="s">
        <v>16</v>
      </c>
      <c r="C219" s="10" t="s">
        <v>17</v>
      </c>
      <c r="D219" s="16">
        <v>43417.343055555553</v>
      </c>
      <c r="E219" s="16">
        <v>43418.375</v>
      </c>
      <c r="G219" s="16">
        <v>43433.177777777775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200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4121382</v>
      </c>
      <c r="B220" s="10" t="s">
        <v>16</v>
      </c>
      <c r="C220" s="10" t="s">
        <v>17</v>
      </c>
      <c r="D220" s="16">
        <v>43417.343055555553</v>
      </c>
      <c r="E220" s="16">
        <v>43418.375</v>
      </c>
      <c r="G220" s="16">
        <v>43433.177777777775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15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4121382</v>
      </c>
      <c r="B221" s="10" t="s">
        <v>16</v>
      </c>
      <c r="C221" s="10" t="s">
        <v>17</v>
      </c>
      <c r="D221" s="16">
        <v>43417.343055555553</v>
      </c>
      <c r="E221" s="16">
        <v>43418.375</v>
      </c>
      <c r="G221" s="16">
        <v>43433.177777777775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4121382</v>
      </c>
      <c r="B222" s="10" t="s">
        <v>16</v>
      </c>
      <c r="C222" s="10" t="s">
        <v>17</v>
      </c>
      <c r="D222" s="16">
        <v>43417.343055555553</v>
      </c>
      <c r="E222" s="16">
        <v>43418.375</v>
      </c>
      <c r="G222" s="16">
        <v>43433.177777777775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4121382</v>
      </c>
      <c r="B223" s="10" t="s">
        <v>16</v>
      </c>
      <c r="C223" s="10" t="s">
        <v>17</v>
      </c>
      <c r="D223" s="16">
        <v>43417.343055555553</v>
      </c>
      <c r="E223" s="16">
        <v>43418.375</v>
      </c>
      <c r="G223" s="16">
        <v>43433.177777777775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4121382</v>
      </c>
      <c r="B224" s="10" t="s">
        <v>16</v>
      </c>
      <c r="C224" s="10" t="s">
        <v>17</v>
      </c>
      <c r="D224" s="16">
        <v>43417.343055555553</v>
      </c>
      <c r="E224" s="16">
        <v>43418.375</v>
      </c>
      <c r="G224" s="16">
        <v>43433.177777777775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370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4121382</v>
      </c>
      <c r="B225" s="10" t="s">
        <v>16</v>
      </c>
      <c r="C225" s="10" t="s">
        <v>17</v>
      </c>
      <c r="D225" s="16">
        <v>43417.343055555553</v>
      </c>
      <c r="E225" s="16">
        <v>43418.375</v>
      </c>
      <c r="G225" s="16">
        <v>43433.177777777775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4121382</v>
      </c>
      <c r="B226" s="10" t="s">
        <v>16</v>
      </c>
      <c r="C226" s="10" t="s">
        <v>17</v>
      </c>
      <c r="D226" s="16">
        <v>43417.343055555553</v>
      </c>
      <c r="E226" s="16">
        <v>43418.375</v>
      </c>
      <c r="G226" s="16">
        <v>43433.177777777775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150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4121382</v>
      </c>
      <c r="B227" s="10" t="s">
        <v>16</v>
      </c>
      <c r="C227" s="10" t="s">
        <v>17</v>
      </c>
      <c r="D227" s="16">
        <v>43417.343055555553</v>
      </c>
      <c r="E227" s="16">
        <v>43418.375</v>
      </c>
      <c r="G227" s="16">
        <v>43433.177777777775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4121382</v>
      </c>
      <c r="B228" s="10" t="s">
        <v>16</v>
      </c>
      <c r="C228" s="10" t="s">
        <v>17</v>
      </c>
      <c r="D228" s="16">
        <v>43417.343055555553</v>
      </c>
      <c r="E228" s="16">
        <v>43418.375</v>
      </c>
      <c r="G228" s="16">
        <v>43433.177777777775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4121382</v>
      </c>
      <c r="B229" s="10" t="s">
        <v>16</v>
      </c>
      <c r="C229" s="10" t="s">
        <v>17</v>
      </c>
      <c r="D229" s="16">
        <v>43417.343055555553</v>
      </c>
      <c r="E229" s="16">
        <v>43418.375</v>
      </c>
      <c r="G229" s="16">
        <v>43433.177777777775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360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4121382</v>
      </c>
      <c r="B230" s="10" t="s">
        <v>16</v>
      </c>
      <c r="C230" s="10" t="s">
        <v>17</v>
      </c>
      <c r="D230" s="16">
        <v>43417.343055555553</v>
      </c>
      <c r="E230" s="16">
        <v>43418.375</v>
      </c>
      <c r="G230" s="16">
        <v>43433.177777777775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30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4121382</v>
      </c>
      <c r="B231" s="10" t="s">
        <v>16</v>
      </c>
      <c r="C231" s="10" t="s">
        <v>17</v>
      </c>
      <c r="D231" s="16">
        <v>43417.343055555553</v>
      </c>
      <c r="E231" s="16">
        <v>43418.375</v>
      </c>
      <c r="G231" s="16">
        <v>43433.177777777775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4121382</v>
      </c>
      <c r="B232" s="10" t="s">
        <v>16</v>
      </c>
      <c r="C232" s="10" t="s">
        <v>17</v>
      </c>
      <c r="D232" s="16">
        <v>43417.343055555553</v>
      </c>
      <c r="E232" s="16">
        <v>43418.375</v>
      </c>
      <c r="G232" s="16">
        <v>43433.177777777775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4121382</v>
      </c>
      <c r="B233" s="10" t="s">
        <v>16</v>
      </c>
      <c r="C233" s="10" t="s">
        <v>17</v>
      </c>
      <c r="D233" s="16">
        <v>43417.343055555553</v>
      </c>
      <c r="E233" s="16">
        <v>43418.375</v>
      </c>
      <c r="G233" s="16">
        <v>43433.177777777775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4121382</v>
      </c>
      <c r="B234" s="10" t="s">
        <v>16</v>
      </c>
      <c r="C234" s="10" t="s">
        <v>17</v>
      </c>
      <c r="D234" s="16">
        <v>43417.343055555553</v>
      </c>
      <c r="E234" s="16">
        <v>43418.375</v>
      </c>
      <c r="G234" s="16">
        <v>43433.177777777775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22</v>
      </c>
      <c r="M234" s="10">
        <v>5.3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4121382</v>
      </c>
      <c r="B235" s="10" t="s">
        <v>16</v>
      </c>
      <c r="C235" s="10" t="s">
        <v>17</v>
      </c>
      <c r="D235" s="16">
        <v>43417.343055555553</v>
      </c>
      <c r="E235" s="16">
        <v>43418.375</v>
      </c>
      <c r="G235" s="16">
        <v>43433.177777777775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170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4121382</v>
      </c>
      <c r="B236" s="10" t="s">
        <v>16</v>
      </c>
      <c r="C236" s="10" t="s">
        <v>17</v>
      </c>
      <c r="D236" s="16">
        <v>43417.343055555553</v>
      </c>
      <c r="E236" s="16">
        <v>43418.375</v>
      </c>
      <c r="G236" s="16">
        <v>43433.177777777775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26</v>
      </c>
      <c r="M236" s="10">
        <v>20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4121382</v>
      </c>
      <c r="B237" s="10" t="s">
        <v>16</v>
      </c>
      <c r="C237" s="10" t="s">
        <v>17</v>
      </c>
      <c r="D237" s="16">
        <v>43417.343055555553</v>
      </c>
      <c r="E237" s="16">
        <v>43418.375</v>
      </c>
      <c r="G237" s="16">
        <v>43433.177777777775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550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4121382</v>
      </c>
      <c r="B238" s="10" t="s">
        <v>16</v>
      </c>
      <c r="C238" s="10" t="s">
        <v>17</v>
      </c>
      <c r="D238" s="16">
        <v>43417.343055555553</v>
      </c>
      <c r="E238" s="16">
        <v>43418.375</v>
      </c>
      <c r="G238" s="16">
        <v>43433.177777777775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800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4121382</v>
      </c>
      <c r="B239" s="10" t="s">
        <v>16</v>
      </c>
      <c r="C239" s="10" t="s">
        <v>17</v>
      </c>
      <c r="D239" s="16">
        <v>43417.343055555553</v>
      </c>
      <c r="E239" s="16">
        <v>43418.375</v>
      </c>
      <c r="G239" s="16">
        <v>43433.177777777775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38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4121382</v>
      </c>
      <c r="B240" s="10" t="s">
        <v>16</v>
      </c>
      <c r="C240" s="10" t="s">
        <v>17</v>
      </c>
      <c r="D240" s="16">
        <v>43417.343055555553</v>
      </c>
      <c r="E240" s="16">
        <v>43418.375</v>
      </c>
      <c r="G240" s="16">
        <v>43433.177777777775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26</v>
      </c>
      <c r="M240" s="10">
        <v>10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4121382</v>
      </c>
      <c r="B241" s="10" t="s">
        <v>16</v>
      </c>
      <c r="C241" s="10" t="s">
        <v>17</v>
      </c>
      <c r="D241" s="16">
        <v>43417.343055555553</v>
      </c>
      <c r="E241" s="16">
        <v>43418.375</v>
      </c>
      <c r="G241" s="16">
        <v>43433.177777777775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4121382</v>
      </c>
      <c r="B242" s="10" t="s">
        <v>16</v>
      </c>
      <c r="C242" s="10" t="s">
        <v>17</v>
      </c>
      <c r="D242" s="16">
        <v>43417.343055555553</v>
      </c>
      <c r="E242" s="16">
        <v>43418.375</v>
      </c>
      <c r="G242" s="16">
        <v>43433.177777777775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4121382</v>
      </c>
      <c r="B243" s="10" t="s">
        <v>16</v>
      </c>
      <c r="C243" s="10" t="s">
        <v>17</v>
      </c>
      <c r="D243" s="16">
        <v>43417.343055555553</v>
      </c>
      <c r="E243" s="16">
        <v>43418.375</v>
      </c>
      <c r="G243" s="16">
        <v>43433.177777777775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170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4121382</v>
      </c>
      <c r="B244" s="10" t="s">
        <v>16</v>
      </c>
      <c r="C244" s="10" t="s">
        <v>17</v>
      </c>
      <c r="D244" s="16">
        <v>43417.343055555553</v>
      </c>
      <c r="E244" s="16">
        <v>43418.375</v>
      </c>
      <c r="G244" s="16">
        <v>43433.177777777775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4121382</v>
      </c>
      <c r="B245" s="10" t="s">
        <v>16</v>
      </c>
      <c r="C245" s="10" t="s">
        <v>17</v>
      </c>
      <c r="D245" s="16">
        <v>43417.343055555553</v>
      </c>
      <c r="E245" s="16">
        <v>43418.375</v>
      </c>
      <c r="G245" s="16">
        <v>43433.177777777775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4121382</v>
      </c>
      <c r="B246" s="10" t="s">
        <v>16</v>
      </c>
      <c r="C246" s="10" t="s">
        <v>17</v>
      </c>
      <c r="D246" s="16">
        <v>43417.343055555553</v>
      </c>
      <c r="E246" s="16">
        <v>43418.375</v>
      </c>
      <c r="G246" s="16">
        <v>43433.177777777775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4121382</v>
      </c>
      <c r="B247" s="10" t="s">
        <v>16</v>
      </c>
      <c r="C247" s="10" t="s">
        <v>17</v>
      </c>
      <c r="D247" s="16">
        <v>43417.343055555553</v>
      </c>
      <c r="E247" s="16">
        <v>43418.375</v>
      </c>
      <c r="G247" s="16">
        <v>43433.177777777775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79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4121382</v>
      </c>
      <c r="B248" s="10" t="s">
        <v>16</v>
      </c>
      <c r="C248" s="10" t="s">
        <v>17</v>
      </c>
      <c r="D248" s="16">
        <v>43417.343055555553</v>
      </c>
      <c r="E248" s="16">
        <v>43418.375</v>
      </c>
      <c r="G248" s="16">
        <v>43433.177777777775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1500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4121382</v>
      </c>
      <c r="B249" s="10" t="s">
        <v>16</v>
      </c>
      <c r="C249" s="10" t="s">
        <v>17</v>
      </c>
      <c r="D249" s="16">
        <v>43417.343055555553</v>
      </c>
      <c r="E249" s="16">
        <v>43418.375</v>
      </c>
      <c r="G249" s="16">
        <v>43433.177777777775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230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4121382</v>
      </c>
      <c r="B250" s="10" t="s">
        <v>16</v>
      </c>
      <c r="C250" s="10" t="s">
        <v>17</v>
      </c>
      <c r="D250" s="16">
        <v>43417.343055555553</v>
      </c>
      <c r="E250" s="16">
        <v>43418.375</v>
      </c>
      <c r="G250" s="16">
        <v>43433.177777777775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1500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4121382</v>
      </c>
      <c r="B251" s="10" t="s">
        <v>16</v>
      </c>
      <c r="C251" s="10" t="s">
        <v>17</v>
      </c>
      <c r="D251" s="16">
        <v>43417.343055555553</v>
      </c>
      <c r="E251" s="16">
        <v>43418.375</v>
      </c>
      <c r="G251" s="16">
        <v>43433.177777777775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4121382</v>
      </c>
      <c r="B252" s="10" t="s">
        <v>16</v>
      </c>
      <c r="C252" s="10" t="s">
        <v>17</v>
      </c>
      <c r="D252" s="16">
        <v>43417.343055555553</v>
      </c>
      <c r="E252" s="16">
        <v>43418.375</v>
      </c>
      <c r="G252" s="16">
        <v>43433.177777777775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4121382</v>
      </c>
      <c r="B253" s="10" t="s">
        <v>16</v>
      </c>
      <c r="C253" s="10" t="s">
        <v>17</v>
      </c>
      <c r="D253" s="16">
        <v>43417.343055555553</v>
      </c>
      <c r="E253" s="16">
        <v>43418.375</v>
      </c>
      <c r="G253" s="16">
        <v>43433.177777777775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4121382</v>
      </c>
      <c r="B254" s="10" t="s">
        <v>16</v>
      </c>
      <c r="C254" s="10" t="s">
        <v>17</v>
      </c>
      <c r="D254" s="16">
        <v>43417.343055555553</v>
      </c>
      <c r="E254" s="16">
        <v>43418.375</v>
      </c>
      <c r="G254" s="16">
        <v>43433.177777777775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26</v>
      </c>
      <c r="M254" s="10">
        <v>5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4121382</v>
      </c>
      <c r="B255" s="10" t="s">
        <v>16</v>
      </c>
      <c r="C255" s="10" t="s">
        <v>17</v>
      </c>
      <c r="D255" s="16">
        <v>43417.343055555553</v>
      </c>
      <c r="E255" s="16">
        <v>43418.375</v>
      </c>
      <c r="G255" s="16">
        <v>43433.177777777775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32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4121382</v>
      </c>
      <c r="B256" s="10" t="s">
        <v>16</v>
      </c>
      <c r="C256" s="10" t="s">
        <v>17</v>
      </c>
      <c r="D256" s="16">
        <v>43417.343055555553</v>
      </c>
      <c r="E256" s="16">
        <v>43418.375</v>
      </c>
      <c r="G256" s="16">
        <v>43433.177777777775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510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4121382</v>
      </c>
      <c r="B257" s="10" t="s">
        <v>16</v>
      </c>
      <c r="C257" s="10" t="s">
        <v>17</v>
      </c>
      <c r="D257" s="16">
        <v>43417.343055555553</v>
      </c>
      <c r="E257" s="16">
        <v>43418.375</v>
      </c>
      <c r="G257" s="16">
        <v>43433.177777777775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4121382</v>
      </c>
      <c r="B258" s="10" t="s">
        <v>16</v>
      </c>
      <c r="C258" s="10" t="s">
        <v>17</v>
      </c>
      <c r="D258" s="16">
        <v>43417.343055555553</v>
      </c>
      <c r="E258" s="16">
        <v>43418.375</v>
      </c>
      <c r="G258" s="16">
        <v>43433.177777777775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4121382</v>
      </c>
      <c r="B259" s="10" t="s">
        <v>16</v>
      </c>
      <c r="C259" s="10" t="s">
        <v>17</v>
      </c>
      <c r="D259" s="16">
        <v>43417.343055555553</v>
      </c>
      <c r="E259" s="16">
        <v>43418.375</v>
      </c>
      <c r="G259" s="16">
        <v>43433.177777777775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880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4121382</v>
      </c>
      <c r="B260" s="10" t="s">
        <v>16</v>
      </c>
      <c r="C260" s="10" t="s">
        <v>17</v>
      </c>
      <c r="D260" s="16">
        <v>43417.343055555553</v>
      </c>
      <c r="E260" s="16">
        <v>43418.375</v>
      </c>
      <c r="G260" s="16">
        <v>43433.177777777775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4121382</v>
      </c>
      <c r="B261" s="10" t="s">
        <v>16</v>
      </c>
      <c r="C261" s="10" t="s">
        <v>17</v>
      </c>
      <c r="D261" s="16">
        <v>43417.343055555553</v>
      </c>
      <c r="E261" s="16">
        <v>43418.375</v>
      </c>
      <c r="G261" s="16">
        <v>43433.177777777775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44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4121382</v>
      </c>
      <c r="B262" s="10" t="s">
        <v>16</v>
      </c>
      <c r="C262" s="10" t="s">
        <v>17</v>
      </c>
      <c r="D262" s="16">
        <v>43417.343055555553</v>
      </c>
      <c r="E262" s="16">
        <v>43418.375</v>
      </c>
      <c r="G262" s="16">
        <v>43433.177777777775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4121382</v>
      </c>
      <c r="B263" s="10" t="s">
        <v>16</v>
      </c>
      <c r="C263" s="10" t="s">
        <v>17</v>
      </c>
      <c r="D263" s="16">
        <v>43417.343055555553</v>
      </c>
      <c r="E263" s="16">
        <v>43418.375</v>
      </c>
      <c r="G263" s="16">
        <v>43433.177777777775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4121382</v>
      </c>
      <c r="B264" s="10" t="s">
        <v>16</v>
      </c>
      <c r="C264" s="10" t="s">
        <v>17</v>
      </c>
      <c r="D264" s="16">
        <v>43417.343055555553</v>
      </c>
      <c r="E264" s="16">
        <v>43418.375</v>
      </c>
      <c r="G264" s="16">
        <v>43433.177777777775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4121382</v>
      </c>
      <c r="B265" s="10" t="s">
        <v>16</v>
      </c>
      <c r="C265" s="10" t="s">
        <v>17</v>
      </c>
      <c r="D265" s="16">
        <v>43417.343055555553</v>
      </c>
      <c r="E265" s="16">
        <v>43418.375</v>
      </c>
      <c r="G265" s="16">
        <v>43433.177777777775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280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4121382</v>
      </c>
      <c r="B266" s="10" t="s">
        <v>16</v>
      </c>
      <c r="C266" s="10" t="s">
        <v>17</v>
      </c>
      <c r="D266" s="16">
        <v>43417.343055555553</v>
      </c>
      <c r="E266" s="16">
        <v>43418.375</v>
      </c>
      <c r="G266" s="16">
        <v>43433.177777777775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26</v>
      </c>
      <c r="M266" s="10">
        <v>20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4121382</v>
      </c>
      <c r="B267" s="10" t="s">
        <v>16</v>
      </c>
      <c r="C267" s="10" t="s">
        <v>17</v>
      </c>
      <c r="D267" s="16">
        <v>43417.343055555553</v>
      </c>
      <c r="E267" s="16">
        <v>43418.375</v>
      </c>
      <c r="G267" s="16">
        <v>43433.177777777775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26</v>
      </c>
      <c r="M267" s="10">
        <v>100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4121382</v>
      </c>
      <c r="B268" s="10" t="s">
        <v>16</v>
      </c>
      <c r="C268" s="10" t="s">
        <v>17</v>
      </c>
      <c r="D268" s="16">
        <v>43417.343055555553</v>
      </c>
      <c r="E268" s="16">
        <v>43418.375</v>
      </c>
      <c r="G268" s="16">
        <v>43433.177777777775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4121382</v>
      </c>
      <c r="B269" s="10" t="s">
        <v>16</v>
      </c>
      <c r="C269" s="10" t="s">
        <v>17</v>
      </c>
      <c r="D269" s="16">
        <v>43417.343055555553</v>
      </c>
      <c r="E269" s="16">
        <v>43418.375</v>
      </c>
      <c r="G269" s="16">
        <v>43433.177777777775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4121382</v>
      </c>
      <c r="B270" s="10" t="s">
        <v>16</v>
      </c>
      <c r="C270" s="10" t="s">
        <v>17</v>
      </c>
      <c r="D270" s="16">
        <v>43417.343055555553</v>
      </c>
      <c r="E270" s="16">
        <v>43418.375</v>
      </c>
      <c r="G270" s="16">
        <v>43433.177777777775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4121382</v>
      </c>
      <c r="B271" s="10" t="s">
        <v>16</v>
      </c>
      <c r="C271" s="10" t="s">
        <v>17</v>
      </c>
      <c r="D271" s="16">
        <v>43417.343055555553</v>
      </c>
      <c r="E271" s="16">
        <v>43418.375</v>
      </c>
      <c r="G271" s="16">
        <v>43433.177777777775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4121382</v>
      </c>
      <c r="B272" s="10" t="s">
        <v>16</v>
      </c>
      <c r="C272" s="10" t="s">
        <v>17</v>
      </c>
      <c r="D272" s="16">
        <v>43417.343055555553</v>
      </c>
      <c r="E272" s="16">
        <v>43418.375</v>
      </c>
      <c r="G272" s="16">
        <v>43433.177777777775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290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4121382</v>
      </c>
      <c r="B273" s="10" t="s">
        <v>16</v>
      </c>
      <c r="C273" s="10" t="s">
        <v>17</v>
      </c>
      <c r="D273" s="16">
        <v>43417.343055555553</v>
      </c>
      <c r="E273" s="16">
        <v>43418.375</v>
      </c>
      <c r="G273" s="16">
        <v>43433.177777777775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4121382</v>
      </c>
      <c r="B274" s="10" t="s">
        <v>16</v>
      </c>
      <c r="C274" s="10" t="s">
        <v>17</v>
      </c>
      <c r="D274" s="16">
        <v>43417.343055555553</v>
      </c>
      <c r="E274" s="16">
        <v>43418.375</v>
      </c>
      <c r="G274" s="16">
        <v>43433.177777777775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4121382</v>
      </c>
      <c r="B275" s="10" t="s">
        <v>16</v>
      </c>
      <c r="C275" s="10" t="s">
        <v>17</v>
      </c>
      <c r="D275" s="16">
        <v>43417.343055555553</v>
      </c>
      <c r="E275" s="16">
        <v>43418.375</v>
      </c>
      <c r="G275" s="16">
        <v>43433.177777777775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26</v>
      </c>
      <c r="M275" s="10">
        <v>5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4121382</v>
      </c>
      <c r="B276" s="10" t="s">
        <v>16</v>
      </c>
      <c r="C276" s="10" t="s">
        <v>17</v>
      </c>
      <c r="D276" s="16">
        <v>43417.343055555553</v>
      </c>
      <c r="E276" s="16">
        <v>43418.375</v>
      </c>
      <c r="G276" s="16">
        <v>43433.177777777775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52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4121382</v>
      </c>
      <c r="B277" s="10" t="s">
        <v>16</v>
      </c>
      <c r="C277" s="10" t="s">
        <v>17</v>
      </c>
      <c r="D277" s="16">
        <v>43417.343055555553</v>
      </c>
      <c r="E277" s="16">
        <v>43418.375</v>
      </c>
      <c r="G277" s="16">
        <v>43433.177777777775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4121382</v>
      </c>
      <c r="B278" s="10" t="s">
        <v>16</v>
      </c>
      <c r="C278" s="10" t="s">
        <v>17</v>
      </c>
      <c r="D278" s="16">
        <v>43417.343055555553</v>
      </c>
      <c r="E278" s="16">
        <v>43418.375</v>
      </c>
      <c r="G278" s="16">
        <v>43433.177777777775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4121382</v>
      </c>
      <c r="B279" s="10" t="s">
        <v>16</v>
      </c>
      <c r="C279" s="10" t="s">
        <v>17</v>
      </c>
      <c r="D279" s="16">
        <v>43417.343055555553</v>
      </c>
      <c r="E279" s="16">
        <v>43418.375</v>
      </c>
      <c r="G279" s="16">
        <v>43433.177777777775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59000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4121382</v>
      </c>
      <c r="B280" s="10" t="s">
        <v>16</v>
      </c>
      <c r="C280" s="10" t="s">
        <v>17</v>
      </c>
      <c r="D280" s="16">
        <v>43417.343055555553</v>
      </c>
      <c r="E280" s="16">
        <v>43418.375</v>
      </c>
      <c r="G280" s="16">
        <v>43433.177777777775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4121382</v>
      </c>
      <c r="B281" s="10" t="s">
        <v>16</v>
      </c>
      <c r="C281" s="10" t="s">
        <v>17</v>
      </c>
      <c r="D281" s="16">
        <v>43417.343055555553</v>
      </c>
      <c r="E281" s="16">
        <v>43418.375</v>
      </c>
      <c r="G281" s="16">
        <v>43433.177777777775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4121382</v>
      </c>
      <c r="B282" s="10" t="s">
        <v>16</v>
      </c>
      <c r="C282" s="10" t="s">
        <v>17</v>
      </c>
      <c r="D282" s="16">
        <v>43417.343055555553</v>
      </c>
      <c r="E282" s="16">
        <v>43418.375</v>
      </c>
      <c r="G282" s="16">
        <v>43433.177777777775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4121382</v>
      </c>
      <c r="B283" s="10" t="s">
        <v>16</v>
      </c>
      <c r="C283" s="10" t="s">
        <v>17</v>
      </c>
      <c r="D283" s="16">
        <v>43417.343055555553</v>
      </c>
      <c r="E283" s="16">
        <v>43418.375</v>
      </c>
      <c r="G283" s="16">
        <v>43433.177777777775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4121382</v>
      </c>
      <c r="B284" s="10" t="s">
        <v>16</v>
      </c>
      <c r="C284" s="10" t="s">
        <v>17</v>
      </c>
      <c r="D284" s="16">
        <v>43417.343055555553</v>
      </c>
      <c r="E284" s="16">
        <v>43418.375</v>
      </c>
      <c r="G284" s="16">
        <v>43433.177777777775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4121382</v>
      </c>
      <c r="B285" s="10" t="s">
        <v>16</v>
      </c>
      <c r="C285" s="10" t="s">
        <v>17</v>
      </c>
      <c r="D285" s="16">
        <v>43417.343055555553</v>
      </c>
      <c r="E285" s="16">
        <v>43418.375</v>
      </c>
      <c r="G285" s="16">
        <v>43433.177777777775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4121382</v>
      </c>
      <c r="B286" s="10" t="s">
        <v>16</v>
      </c>
      <c r="C286" s="10" t="s">
        <v>17</v>
      </c>
      <c r="D286" s="16">
        <v>43417.343055555553</v>
      </c>
      <c r="E286" s="16">
        <v>43418.375</v>
      </c>
      <c r="G286" s="16">
        <v>43433.177777777775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1800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4121382</v>
      </c>
      <c r="B287" s="10" t="s">
        <v>16</v>
      </c>
      <c r="C287" s="10" t="s">
        <v>17</v>
      </c>
      <c r="D287" s="16">
        <v>43417.343055555553</v>
      </c>
      <c r="E287" s="16">
        <v>43418.375</v>
      </c>
      <c r="G287" s="16">
        <v>43433.177777777775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4121382</v>
      </c>
      <c r="B288" s="10" t="s">
        <v>16</v>
      </c>
      <c r="C288" s="10" t="s">
        <v>17</v>
      </c>
      <c r="D288" s="16">
        <v>43417.343055555553</v>
      </c>
      <c r="E288" s="16">
        <v>43418.375</v>
      </c>
      <c r="G288" s="16">
        <v>43433.177777777775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4121382</v>
      </c>
      <c r="B289" s="10" t="s">
        <v>16</v>
      </c>
      <c r="C289" s="10" t="s">
        <v>17</v>
      </c>
      <c r="D289" s="16">
        <v>43417.343055555553</v>
      </c>
      <c r="E289" s="16">
        <v>43418.375</v>
      </c>
      <c r="G289" s="16">
        <v>43433.177777777775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4121382</v>
      </c>
      <c r="B290" s="10" t="s">
        <v>16</v>
      </c>
      <c r="C290" s="10" t="s">
        <v>17</v>
      </c>
      <c r="D290" s="16">
        <v>43417.343055555553</v>
      </c>
      <c r="E290" s="16">
        <v>43418.375</v>
      </c>
      <c r="G290" s="16">
        <v>43433.177777777775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26</v>
      </c>
      <c r="M290" s="10">
        <v>10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4121382</v>
      </c>
      <c r="B291" s="10" t="s">
        <v>16</v>
      </c>
      <c r="C291" s="10" t="s">
        <v>17</v>
      </c>
      <c r="D291" s="16">
        <v>43417.343055555553</v>
      </c>
      <c r="E291" s="16">
        <v>43418.375</v>
      </c>
      <c r="G291" s="16">
        <v>43433.177777777775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740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4121382</v>
      </c>
      <c r="B292" s="10" t="s">
        <v>16</v>
      </c>
      <c r="C292" s="10" t="s">
        <v>17</v>
      </c>
      <c r="D292" s="16">
        <v>43417.343055555553</v>
      </c>
      <c r="E292" s="16">
        <v>43418.375</v>
      </c>
      <c r="G292" s="16">
        <v>43433.177777777775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4121382</v>
      </c>
      <c r="B293" s="10" t="s">
        <v>16</v>
      </c>
      <c r="C293" s="10" t="s">
        <v>17</v>
      </c>
      <c r="D293" s="16">
        <v>43417.343055555553</v>
      </c>
      <c r="E293" s="16">
        <v>43418.375</v>
      </c>
      <c r="G293" s="16">
        <v>43433.177777777775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4121382</v>
      </c>
      <c r="B294" s="10" t="s">
        <v>16</v>
      </c>
      <c r="C294" s="10" t="s">
        <v>17</v>
      </c>
      <c r="D294" s="16">
        <v>43417.343055555553</v>
      </c>
      <c r="E294" s="16">
        <v>43418.375</v>
      </c>
      <c r="G294" s="16">
        <v>43433.177777777775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270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4121382</v>
      </c>
      <c r="B295" s="10" t="s">
        <v>16</v>
      </c>
      <c r="C295" s="10" t="s">
        <v>17</v>
      </c>
      <c r="D295" s="16">
        <v>43417.343055555553</v>
      </c>
      <c r="E295" s="16">
        <v>43418.375</v>
      </c>
      <c r="G295" s="16">
        <v>43433.177777777775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610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4121382</v>
      </c>
      <c r="B296" s="10" t="s">
        <v>16</v>
      </c>
      <c r="C296" s="10" t="s">
        <v>17</v>
      </c>
      <c r="D296" s="16">
        <v>43417.343055555553</v>
      </c>
      <c r="E296" s="16">
        <v>43418.375</v>
      </c>
      <c r="G296" s="16">
        <v>43433.177777777775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140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4121382</v>
      </c>
      <c r="B297" s="10" t="s">
        <v>16</v>
      </c>
      <c r="C297" s="10" t="s">
        <v>17</v>
      </c>
      <c r="D297" s="16">
        <v>43417.343055555553</v>
      </c>
      <c r="E297" s="16">
        <v>43418.375</v>
      </c>
      <c r="G297" s="16">
        <v>43433.177777777775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160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4121382</v>
      </c>
      <c r="B298" s="10" t="s">
        <v>16</v>
      </c>
      <c r="C298" s="10" t="s">
        <v>17</v>
      </c>
      <c r="D298" s="16">
        <v>43417.343055555553</v>
      </c>
      <c r="E298" s="16">
        <v>43418.375</v>
      </c>
      <c r="G298" s="16">
        <v>43433.177777777775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14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4121385</v>
      </c>
      <c r="B299" s="10" t="s">
        <v>346</v>
      </c>
      <c r="C299" s="10" t="s">
        <v>224</v>
      </c>
      <c r="D299" s="16">
        <v>43417.338888888888</v>
      </c>
      <c r="E299" s="16">
        <v>43418.375</v>
      </c>
      <c r="G299" s="16">
        <v>43433.114583333336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4121385</v>
      </c>
      <c r="B300" s="10" t="s">
        <v>346</v>
      </c>
      <c r="C300" s="10" t="s">
        <v>224</v>
      </c>
      <c r="D300" s="16">
        <v>43417.338888888888</v>
      </c>
      <c r="E300" s="16">
        <v>43418.375</v>
      </c>
      <c r="G300" s="16">
        <v>43433.114583333336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4121385</v>
      </c>
      <c r="B301" s="10" t="s">
        <v>346</v>
      </c>
      <c r="C301" s="10" t="s">
        <v>224</v>
      </c>
      <c r="D301" s="16">
        <v>43417.338888888888</v>
      </c>
      <c r="E301" s="16">
        <v>43418.375</v>
      </c>
      <c r="G301" s="16">
        <v>43433.114583333336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4121385</v>
      </c>
      <c r="B302" s="10" t="s">
        <v>346</v>
      </c>
      <c r="C302" s="10" t="s">
        <v>224</v>
      </c>
      <c r="D302" s="16">
        <v>43417.338888888888</v>
      </c>
      <c r="E302" s="16">
        <v>43418.375</v>
      </c>
      <c r="G302" s="16">
        <v>43433.114583333336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4121385</v>
      </c>
      <c r="B303" s="10" t="s">
        <v>346</v>
      </c>
      <c r="C303" s="10" t="s">
        <v>224</v>
      </c>
      <c r="D303" s="16">
        <v>43417.338888888888</v>
      </c>
      <c r="E303" s="16">
        <v>43418.375</v>
      </c>
      <c r="G303" s="16">
        <v>43433.114583333336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4121385</v>
      </c>
      <c r="B304" s="10" t="s">
        <v>346</v>
      </c>
      <c r="C304" s="10" t="s">
        <v>224</v>
      </c>
      <c r="D304" s="16">
        <v>43417.338888888888</v>
      </c>
      <c r="E304" s="16">
        <v>43418.375</v>
      </c>
      <c r="G304" s="16">
        <v>43433.114583333336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4121385</v>
      </c>
      <c r="B305" s="10" t="s">
        <v>346</v>
      </c>
      <c r="C305" s="10" t="s">
        <v>224</v>
      </c>
      <c r="D305" s="16">
        <v>43417.338888888888</v>
      </c>
      <c r="E305" s="16">
        <v>43418.375</v>
      </c>
      <c r="G305" s="16">
        <v>43433.114583333336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4121385</v>
      </c>
      <c r="B306" s="10" t="s">
        <v>346</v>
      </c>
      <c r="C306" s="10" t="s">
        <v>224</v>
      </c>
      <c r="D306" s="16">
        <v>43417.338888888888</v>
      </c>
      <c r="E306" s="16">
        <v>43418.375</v>
      </c>
      <c r="G306" s="16">
        <v>43433.114583333336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4121385</v>
      </c>
      <c r="B307" s="10" t="s">
        <v>346</v>
      </c>
      <c r="C307" s="10" t="s">
        <v>224</v>
      </c>
      <c r="D307" s="16">
        <v>43417.338888888888</v>
      </c>
      <c r="E307" s="16">
        <v>43418.375</v>
      </c>
      <c r="G307" s="16">
        <v>43433.114583333336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4121385</v>
      </c>
      <c r="B308" s="10" t="s">
        <v>346</v>
      </c>
      <c r="C308" s="10" t="s">
        <v>224</v>
      </c>
      <c r="D308" s="16">
        <v>43417.338888888888</v>
      </c>
      <c r="E308" s="16">
        <v>43418.375</v>
      </c>
      <c r="G308" s="16">
        <v>43433.114583333336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4121385</v>
      </c>
      <c r="B309" s="10" t="s">
        <v>346</v>
      </c>
      <c r="C309" s="10" t="s">
        <v>224</v>
      </c>
      <c r="D309" s="16">
        <v>43417.338888888888</v>
      </c>
      <c r="E309" s="16">
        <v>43418.375</v>
      </c>
      <c r="G309" s="16">
        <v>43433.114583333336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4121385</v>
      </c>
      <c r="B310" s="10" t="s">
        <v>346</v>
      </c>
      <c r="C310" s="10" t="s">
        <v>224</v>
      </c>
      <c r="D310" s="16">
        <v>43417.338888888888</v>
      </c>
      <c r="E310" s="16">
        <v>43418.375</v>
      </c>
      <c r="G310" s="16">
        <v>43433.114583333336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4121385</v>
      </c>
      <c r="B311" s="10" t="s">
        <v>346</v>
      </c>
      <c r="C311" s="10" t="s">
        <v>224</v>
      </c>
      <c r="D311" s="16">
        <v>43417.338888888888</v>
      </c>
      <c r="E311" s="16">
        <v>43418.375</v>
      </c>
      <c r="G311" s="16">
        <v>43433.114583333336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4121385</v>
      </c>
      <c r="B312" s="10" t="s">
        <v>346</v>
      </c>
      <c r="C312" s="10" t="s">
        <v>224</v>
      </c>
      <c r="D312" s="16">
        <v>43417.338888888888</v>
      </c>
      <c r="E312" s="16">
        <v>43418.375</v>
      </c>
      <c r="G312" s="16">
        <v>43433.114583333336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4121385</v>
      </c>
      <c r="B313" s="10" t="s">
        <v>346</v>
      </c>
      <c r="C313" s="10" t="s">
        <v>224</v>
      </c>
      <c r="D313" s="16">
        <v>43417.338888888888</v>
      </c>
      <c r="E313" s="16">
        <v>43418.375</v>
      </c>
      <c r="G313" s="16">
        <v>43433.114583333336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4121385</v>
      </c>
      <c r="B314" s="10" t="s">
        <v>346</v>
      </c>
      <c r="C314" s="10" t="s">
        <v>224</v>
      </c>
      <c r="D314" s="16">
        <v>43417.338888888888</v>
      </c>
      <c r="E314" s="16">
        <v>43418.375</v>
      </c>
      <c r="G314" s="16">
        <v>43433.114583333336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4121385</v>
      </c>
      <c r="B315" s="10" t="s">
        <v>346</v>
      </c>
      <c r="C315" s="10" t="s">
        <v>224</v>
      </c>
      <c r="D315" s="16">
        <v>43417.338888888888</v>
      </c>
      <c r="E315" s="16">
        <v>43418.375</v>
      </c>
      <c r="G315" s="16">
        <v>43433.114583333336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4121385</v>
      </c>
      <c r="B316" s="10" t="s">
        <v>346</v>
      </c>
      <c r="C316" s="10" t="s">
        <v>224</v>
      </c>
      <c r="D316" s="16">
        <v>43417.338888888888</v>
      </c>
      <c r="E316" s="16">
        <v>43418.375</v>
      </c>
      <c r="G316" s="16">
        <v>43433.114583333336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4121385</v>
      </c>
      <c r="B317" s="10" t="s">
        <v>346</v>
      </c>
      <c r="C317" s="10" t="s">
        <v>224</v>
      </c>
      <c r="D317" s="16">
        <v>43417.338888888888</v>
      </c>
      <c r="E317" s="16">
        <v>43418.375</v>
      </c>
      <c r="G317" s="16">
        <v>43433.114583333336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4121385</v>
      </c>
      <c r="B318" s="10" t="s">
        <v>346</v>
      </c>
      <c r="C318" s="10" t="s">
        <v>224</v>
      </c>
      <c r="D318" s="16">
        <v>43417.338888888888</v>
      </c>
      <c r="E318" s="16">
        <v>43418.375</v>
      </c>
      <c r="G318" s="16">
        <v>43433.114583333336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4121385</v>
      </c>
      <c r="B319" s="10" t="s">
        <v>346</v>
      </c>
      <c r="C319" s="10" t="s">
        <v>224</v>
      </c>
      <c r="D319" s="16">
        <v>43417.338888888888</v>
      </c>
      <c r="E319" s="16">
        <v>43418.375</v>
      </c>
      <c r="G319" s="16">
        <v>43433.114583333336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4121385</v>
      </c>
      <c r="B320" s="10" t="s">
        <v>346</v>
      </c>
      <c r="C320" s="10" t="s">
        <v>224</v>
      </c>
      <c r="D320" s="16">
        <v>43417.338888888888</v>
      </c>
      <c r="E320" s="16">
        <v>43418.375</v>
      </c>
      <c r="G320" s="16">
        <v>43433.114583333336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4121385</v>
      </c>
      <c r="B321" s="10" t="s">
        <v>346</v>
      </c>
      <c r="C321" s="10" t="s">
        <v>224</v>
      </c>
      <c r="D321" s="16">
        <v>43417.338888888888</v>
      </c>
      <c r="E321" s="16">
        <v>43418.375</v>
      </c>
      <c r="G321" s="16">
        <v>43433.114583333336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4121385</v>
      </c>
      <c r="B322" s="10" t="s">
        <v>346</v>
      </c>
      <c r="C322" s="10" t="s">
        <v>224</v>
      </c>
      <c r="D322" s="16">
        <v>43417.338888888888</v>
      </c>
      <c r="E322" s="16">
        <v>43418.375</v>
      </c>
      <c r="G322" s="16">
        <v>43433.114583333336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4121385</v>
      </c>
      <c r="B323" s="10" t="s">
        <v>346</v>
      </c>
      <c r="C323" s="10" t="s">
        <v>224</v>
      </c>
      <c r="D323" s="16">
        <v>43417.338888888888</v>
      </c>
      <c r="E323" s="16">
        <v>43418.375</v>
      </c>
      <c r="G323" s="16">
        <v>43433.114583333336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4121385</v>
      </c>
      <c r="B324" s="10" t="s">
        <v>346</v>
      </c>
      <c r="C324" s="10" t="s">
        <v>224</v>
      </c>
      <c r="D324" s="16">
        <v>43417.338888888888</v>
      </c>
      <c r="E324" s="16">
        <v>43418.375</v>
      </c>
      <c r="G324" s="16">
        <v>43433.114583333336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4121385</v>
      </c>
      <c r="B325" s="10" t="s">
        <v>346</v>
      </c>
      <c r="C325" s="10" t="s">
        <v>224</v>
      </c>
      <c r="D325" s="16">
        <v>43417.338888888888</v>
      </c>
      <c r="E325" s="16">
        <v>43418.375</v>
      </c>
      <c r="G325" s="16">
        <v>43433.114583333336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4121385</v>
      </c>
      <c r="B326" s="10" t="s">
        <v>346</v>
      </c>
      <c r="C326" s="10" t="s">
        <v>224</v>
      </c>
      <c r="D326" s="16">
        <v>43417.338888888888</v>
      </c>
      <c r="E326" s="16">
        <v>43418.375</v>
      </c>
      <c r="G326" s="16">
        <v>43433.114583333336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4121385</v>
      </c>
      <c r="B327" s="10" t="s">
        <v>346</v>
      </c>
      <c r="C327" s="10" t="s">
        <v>224</v>
      </c>
      <c r="D327" s="16">
        <v>43417.338888888888</v>
      </c>
      <c r="E327" s="16">
        <v>43418.375</v>
      </c>
      <c r="G327" s="16">
        <v>43433.114583333336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4121385</v>
      </c>
      <c r="B328" s="10" t="s">
        <v>346</v>
      </c>
      <c r="C328" s="10" t="s">
        <v>224</v>
      </c>
      <c r="D328" s="16">
        <v>43417.338888888888</v>
      </c>
      <c r="E328" s="16">
        <v>43418.375</v>
      </c>
      <c r="G328" s="16">
        <v>43433.114583333336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4121385</v>
      </c>
      <c r="B329" s="10" t="s">
        <v>346</v>
      </c>
      <c r="C329" s="10" t="s">
        <v>224</v>
      </c>
      <c r="D329" s="16">
        <v>43417.338888888888</v>
      </c>
      <c r="E329" s="16">
        <v>43418.375</v>
      </c>
      <c r="G329" s="16">
        <v>43433.114583333336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4121385</v>
      </c>
      <c r="B330" s="10" t="s">
        <v>346</v>
      </c>
      <c r="C330" s="10" t="s">
        <v>224</v>
      </c>
      <c r="D330" s="16">
        <v>43417.338888888888</v>
      </c>
      <c r="E330" s="16">
        <v>43418.375</v>
      </c>
      <c r="G330" s="16">
        <v>43433.114583333336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4121385</v>
      </c>
      <c r="B331" s="10" t="s">
        <v>346</v>
      </c>
      <c r="C331" s="10" t="s">
        <v>224</v>
      </c>
      <c r="D331" s="16">
        <v>43417.338888888888</v>
      </c>
      <c r="E331" s="16">
        <v>43418.375</v>
      </c>
      <c r="G331" s="16">
        <v>43433.114583333336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4121385</v>
      </c>
      <c r="B332" s="10" t="s">
        <v>346</v>
      </c>
      <c r="C332" s="10" t="s">
        <v>224</v>
      </c>
      <c r="D332" s="16">
        <v>43417.338888888888</v>
      </c>
      <c r="E332" s="16">
        <v>43418.375</v>
      </c>
      <c r="G332" s="16">
        <v>43433.114583333336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4121385</v>
      </c>
      <c r="B333" s="10" t="s">
        <v>346</v>
      </c>
      <c r="C333" s="10" t="s">
        <v>224</v>
      </c>
      <c r="D333" s="16">
        <v>43417.338888888888</v>
      </c>
      <c r="E333" s="16">
        <v>43418.375</v>
      </c>
      <c r="G333" s="16">
        <v>43433.114583333336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4121385</v>
      </c>
      <c r="B334" s="10" t="s">
        <v>346</v>
      </c>
      <c r="C334" s="10" t="s">
        <v>224</v>
      </c>
      <c r="D334" s="16">
        <v>43417.338888888888</v>
      </c>
      <c r="E334" s="16">
        <v>43418.375</v>
      </c>
      <c r="G334" s="16">
        <v>43433.114583333336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4121385</v>
      </c>
      <c r="B335" s="10" t="s">
        <v>346</v>
      </c>
      <c r="C335" s="10" t="s">
        <v>224</v>
      </c>
      <c r="D335" s="16">
        <v>43417.338888888888</v>
      </c>
      <c r="E335" s="16">
        <v>43418.375</v>
      </c>
      <c r="G335" s="16">
        <v>43433.114583333336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4121385</v>
      </c>
      <c r="B336" s="10" t="s">
        <v>346</v>
      </c>
      <c r="C336" s="10" t="s">
        <v>224</v>
      </c>
      <c r="D336" s="16">
        <v>43417.338888888888</v>
      </c>
      <c r="E336" s="16">
        <v>43418.375</v>
      </c>
      <c r="G336" s="16">
        <v>43433.114583333336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4121385</v>
      </c>
      <c r="B337" s="10" t="s">
        <v>346</v>
      </c>
      <c r="C337" s="10" t="s">
        <v>224</v>
      </c>
      <c r="D337" s="16">
        <v>43417.338888888888</v>
      </c>
      <c r="E337" s="16">
        <v>43418.375</v>
      </c>
      <c r="G337" s="16">
        <v>43433.114583333336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4121385</v>
      </c>
      <c r="B338" s="10" t="s">
        <v>346</v>
      </c>
      <c r="C338" s="10" t="s">
        <v>224</v>
      </c>
      <c r="D338" s="16">
        <v>43417.338888888888</v>
      </c>
      <c r="E338" s="16">
        <v>43418.375</v>
      </c>
      <c r="G338" s="16">
        <v>43433.114583333336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4121385</v>
      </c>
      <c r="B339" s="10" t="s">
        <v>346</v>
      </c>
      <c r="C339" s="10" t="s">
        <v>224</v>
      </c>
      <c r="D339" s="16">
        <v>43417.338888888888</v>
      </c>
      <c r="E339" s="16">
        <v>43418.375</v>
      </c>
      <c r="G339" s="16">
        <v>43433.114583333336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4121385</v>
      </c>
      <c r="B340" s="10" t="s">
        <v>346</v>
      </c>
      <c r="C340" s="10" t="s">
        <v>224</v>
      </c>
      <c r="D340" s="16">
        <v>43417.338888888888</v>
      </c>
      <c r="E340" s="16">
        <v>43418.375</v>
      </c>
      <c r="G340" s="16">
        <v>43433.114583333336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4121385</v>
      </c>
      <c r="B341" s="10" t="s">
        <v>346</v>
      </c>
      <c r="C341" s="10" t="s">
        <v>224</v>
      </c>
      <c r="D341" s="16">
        <v>43417.338888888888</v>
      </c>
      <c r="E341" s="16">
        <v>43418.375</v>
      </c>
      <c r="G341" s="16">
        <v>43433.114583333336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4121385</v>
      </c>
      <c r="B342" s="10" t="s">
        <v>346</v>
      </c>
      <c r="C342" s="10" t="s">
        <v>224</v>
      </c>
      <c r="D342" s="16">
        <v>43417.338888888888</v>
      </c>
      <c r="E342" s="16">
        <v>43418.375</v>
      </c>
      <c r="G342" s="16">
        <v>43433.114583333336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4121385</v>
      </c>
      <c r="B343" s="10" t="s">
        <v>346</v>
      </c>
      <c r="C343" s="10" t="s">
        <v>224</v>
      </c>
      <c r="D343" s="16">
        <v>43417.338888888888</v>
      </c>
      <c r="E343" s="16">
        <v>43418.375</v>
      </c>
      <c r="G343" s="16">
        <v>43433.114583333336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4121385</v>
      </c>
      <c r="B344" s="10" t="s">
        <v>346</v>
      </c>
      <c r="C344" s="10" t="s">
        <v>224</v>
      </c>
      <c r="D344" s="16">
        <v>43417.338888888888</v>
      </c>
      <c r="E344" s="16">
        <v>43418.375</v>
      </c>
      <c r="G344" s="16">
        <v>43433.114583333336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4121385</v>
      </c>
      <c r="B345" s="10" t="s">
        <v>346</v>
      </c>
      <c r="C345" s="10" t="s">
        <v>224</v>
      </c>
      <c r="D345" s="16">
        <v>43417.338888888888</v>
      </c>
      <c r="E345" s="16">
        <v>43418.375</v>
      </c>
      <c r="G345" s="16">
        <v>43433.114583333336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26</v>
      </c>
      <c r="M345" s="10">
        <v>5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4121385</v>
      </c>
      <c r="B346" s="10" t="s">
        <v>346</v>
      </c>
      <c r="C346" s="10" t="s">
        <v>224</v>
      </c>
      <c r="D346" s="16">
        <v>43417.338888888888</v>
      </c>
      <c r="E346" s="16">
        <v>43418.375</v>
      </c>
      <c r="G346" s="16">
        <v>43433.114583333336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4121385</v>
      </c>
      <c r="B347" s="10" t="s">
        <v>346</v>
      </c>
      <c r="C347" s="10" t="s">
        <v>224</v>
      </c>
      <c r="D347" s="16">
        <v>43417.338888888888</v>
      </c>
      <c r="E347" s="16">
        <v>43418.375</v>
      </c>
      <c r="G347" s="16">
        <v>43433.114583333336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4121385</v>
      </c>
      <c r="B348" s="10" t="s">
        <v>346</v>
      </c>
      <c r="C348" s="10" t="s">
        <v>224</v>
      </c>
      <c r="D348" s="16">
        <v>43417.338888888888</v>
      </c>
      <c r="E348" s="16">
        <v>43418.375</v>
      </c>
      <c r="G348" s="16">
        <v>43433.114583333336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4121385</v>
      </c>
      <c r="B349" s="10" t="s">
        <v>346</v>
      </c>
      <c r="C349" s="10" t="s">
        <v>224</v>
      </c>
      <c r="D349" s="16">
        <v>43417.338888888888</v>
      </c>
      <c r="E349" s="16">
        <v>43418.375</v>
      </c>
      <c r="G349" s="16">
        <v>43433.114583333336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4121385</v>
      </c>
      <c r="B350" s="10" t="s">
        <v>346</v>
      </c>
      <c r="C350" s="10" t="s">
        <v>224</v>
      </c>
      <c r="D350" s="16">
        <v>43417.338888888888</v>
      </c>
      <c r="E350" s="16">
        <v>43418.375</v>
      </c>
      <c r="G350" s="16">
        <v>43433.114583333336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4121385</v>
      </c>
      <c r="B351" s="10" t="s">
        <v>346</v>
      </c>
      <c r="C351" s="10" t="s">
        <v>224</v>
      </c>
      <c r="D351" s="16">
        <v>43417.338888888888</v>
      </c>
      <c r="E351" s="16">
        <v>43418.375</v>
      </c>
      <c r="G351" s="16">
        <v>43433.114583333336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4121385</v>
      </c>
      <c r="B352" s="10" t="s">
        <v>346</v>
      </c>
      <c r="C352" s="10" t="s">
        <v>224</v>
      </c>
      <c r="D352" s="16">
        <v>43417.338888888888</v>
      </c>
      <c r="E352" s="16">
        <v>43418.375</v>
      </c>
      <c r="G352" s="16">
        <v>43433.114583333336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4121385</v>
      </c>
      <c r="B353" s="10" t="s">
        <v>346</v>
      </c>
      <c r="C353" s="10" t="s">
        <v>224</v>
      </c>
      <c r="D353" s="16">
        <v>43417.338888888888</v>
      </c>
      <c r="E353" s="16">
        <v>43418.375</v>
      </c>
      <c r="G353" s="16">
        <v>43433.114583333336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4121385</v>
      </c>
      <c r="B354" s="10" t="s">
        <v>346</v>
      </c>
      <c r="C354" s="10" t="s">
        <v>224</v>
      </c>
      <c r="D354" s="16">
        <v>43417.338888888888</v>
      </c>
      <c r="E354" s="16">
        <v>43418.375</v>
      </c>
      <c r="G354" s="16">
        <v>43433.114583333336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4121385</v>
      </c>
      <c r="B355" s="10" t="s">
        <v>346</v>
      </c>
      <c r="C355" s="10" t="s">
        <v>224</v>
      </c>
      <c r="D355" s="16">
        <v>43417.338888888888</v>
      </c>
      <c r="E355" s="16">
        <v>43418.375</v>
      </c>
      <c r="G355" s="16">
        <v>43433.114583333336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4121385</v>
      </c>
      <c r="B356" s="10" t="s">
        <v>346</v>
      </c>
      <c r="C356" s="10" t="s">
        <v>224</v>
      </c>
      <c r="D356" s="16">
        <v>43417.338888888888</v>
      </c>
      <c r="E356" s="16">
        <v>43418.375</v>
      </c>
      <c r="G356" s="16">
        <v>43433.114583333336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4121385</v>
      </c>
      <c r="B357" s="10" t="s">
        <v>346</v>
      </c>
      <c r="C357" s="10" t="s">
        <v>224</v>
      </c>
      <c r="D357" s="16">
        <v>43417.338888888888</v>
      </c>
      <c r="E357" s="16">
        <v>43418.375</v>
      </c>
      <c r="G357" s="16">
        <v>43433.114583333336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4121385</v>
      </c>
      <c r="B358" s="10" t="s">
        <v>346</v>
      </c>
      <c r="C358" s="10" t="s">
        <v>224</v>
      </c>
      <c r="D358" s="16">
        <v>43417.338888888888</v>
      </c>
      <c r="E358" s="16">
        <v>43418.375</v>
      </c>
      <c r="G358" s="16">
        <v>43433.114583333336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4121385</v>
      </c>
      <c r="B359" s="10" t="s">
        <v>346</v>
      </c>
      <c r="C359" s="10" t="s">
        <v>224</v>
      </c>
      <c r="D359" s="16">
        <v>43417.338888888888</v>
      </c>
      <c r="E359" s="16">
        <v>43418.375</v>
      </c>
      <c r="G359" s="16">
        <v>43433.114583333336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4121385</v>
      </c>
      <c r="B360" s="10" t="s">
        <v>346</v>
      </c>
      <c r="C360" s="10" t="s">
        <v>224</v>
      </c>
      <c r="D360" s="16">
        <v>43417.338888888888</v>
      </c>
      <c r="E360" s="16">
        <v>43418.375</v>
      </c>
      <c r="G360" s="16">
        <v>43433.114583333336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4121385</v>
      </c>
      <c r="B361" s="10" t="s">
        <v>346</v>
      </c>
      <c r="C361" s="10" t="s">
        <v>224</v>
      </c>
      <c r="D361" s="16">
        <v>43417.338888888888</v>
      </c>
      <c r="E361" s="16">
        <v>43418.375</v>
      </c>
      <c r="G361" s="16">
        <v>43433.114583333336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4121385</v>
      </c>
      <c r="B362" s="10" t="s">
        <v>346</v>
      </c>
      <c r="C362" s="10" t="s">
        <v>224</v>
      </c>
      <c r="D362" s="16">
        <v>43417.338888888888</v>
      </c>
      <c r="E362" s="16">
        <v>43418.375</v>
      </c>
      <c r="G362" s="16">
        <v>43433.114583333336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4121385</v>
      </c>
      <c r="B363" s="10" t="s">
        <v>346</v>
      </c>
      <c r="C363" s="10" t="s">
        <v>224</v>
      </c>
      <c r="D363" s="16">
        <v>43417.338888888888</v>
      </c>
      <c r="E363" s="16">
        <v>43418.375</v>
      </c>
      <c r="G363" s="16">
        <v>43433.114583333336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4121385</v>
      </c>
      <c r="B364" s="10" t="s">
        <v>346</v>
      </c>
      <c r="C364" s="10" t="s">
        <v>224</v>
      </c>
      <c r="D364" s="16">
        <v>43417.338888888888</v>
      </c>
      <c r="E364" s="16">
        <v>43418.375</v>
      </c>
      <c r="G364" s="16">
        <v>43433.114583333336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4121385</v>
      </c>
      <c r="B365" s="10" t="s">
        <v>346</v>
      </c>
      <c r="C365" s="10" t="s">
        <v>224</v>
      </c>
      <c r="D365" s="16">
        <v>43417.338888888888</v>
      </c>
      <c r="E365" s="16">
        <v>43418.375</v>
      </c>
      <c r="G365" s="16">
        <v>43433.114583333336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4121385</v>
      </c>
      <c r="B366" s="10" t="s">
        <v>346</v>
      </c>
      <c r="C366" s="10" t="s">
        <v>224</v>
      </c>
      <c r="D366" s="16">
        <v>43417.338888888888</v>
      </c>
      <c r="E366" s="16">
        <v>43418.375</v>
      </c>
      <c r="G366" s="16">
        <v>43433.114583333336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4121385</v>
      </c>
      <c r="B367" s="10" t="s">
        <v>346</v>
      </c>
      <c r="C367" s="10" t="s">
        <v>224</v>
      </c>
      <c r="D367" s="16">
        <v>43417.338888888888</v>
      </c>
      <c r="E367" s="16">
        <v>43418.375</v>
      </c>
      <c r="G367" s="16">
        <v>43433.114583333336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4121385</v>
      </c>
      <c r="B368" s="10" t="s">
        <v>346</v>
      </c>
      <c r="C368" s="10" t="s">
        <v>224</v>
      </c>
      <c r="D368" s="16">
        <v>43417.338888888888</v>
      </c>
      <c r="E368" s="16">
        <v>43418.375</v>
      </c>
      <c r="G368" s="16">
        <v>43433.114583333336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4121385</v>
      </c>
      <c r="B369" s="10" t="s">
        <v>346</v>
      </c>
      <c r="C369" s="10" t="s">
        <v>224</v>
      </c>
      <c r="D369" s="16">
        <v>43417.338888888888</v>
      </c>
      <c r="E369" s="16">
        <v>43418.375</v>
      </c>
      <c r="G369" s="16">
        <v>43433.114583333336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4121385</v>
      </c>
      <c r="B370" s="10" t="s">
        <v>346</v>
      </c>
      <c r="C370" s="10" t="s">
        <v>224</v>
      </c>
      <c r="D370" s="16">
        <v>43417.338888888888</v>
      </c>
      <c r="E370" s="16">
        <v>43418.375</v>
      </c>
      <c r="G370" s="16">
        <v>43433.114583333336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4121385</v>
      </c>
      <c r="B371" s="10" t="s">
        <v>346</v>
      </c>
      <c r="C371" s="10" t="s">
        <v>224</v>
      </c>
      <c r="D371" s="16">
        <v>43417.338888888888</v>
      </c>
      <c r="E371" s="16">
        <v>43418.375</v>
      </c>
      <c r="G371" s="16">
        <v>43433.114583333336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4121385</v>
      </c>
      <c r="B372" s="10" t="s">
        <v>346</v>
      </c>
      <c r="C372" s="10" t="s">
        <v>224</v>
      </c>
      <c r="D372" s="16">
        <v>43417.338888888888</v>
      </c>
      <c r="E372" s="16">
        <v>43418.375</v>
      </c>
      <c r="G372" s="16">
        <v>43433.114583333336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4121385</v>
      </c>
      <c r="B373" s="10" t="s">
        <v>346</v>
      </c>
      <c r="C373" s="10" t="s">
        <v>224</v>
      </c>
      <c r="D373" s="16">
        <v>43417.338888888888</v>
      </c>
      <c r="E373" s="16">
        <v>43418.375</v>
      </c>
      <c r="G373" s="16">
        <v>43433.114583333336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22</v>
      </c>
      <c r="M373" s="10">
        <v>10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4121385</v>
      </c>
      <c r="B374" s="10" t="s">
        <v>346</v>
      </c>
      <c r="C374" s="10" t="s">
        <v>224</v>
      </c>
      <c r="D374" s="16">
        <v>43417.338888888888</v>
      </c>
      <c r="E374" s="16">
        <v>43418.375</v>
      </c>
      <c r="G374" s="16">
        <v>43433.114583333336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4121385</v>
      </c>
      <c r="B375" s="10" t="s">
        <v>346</v>
      </c>
      <c r="C375" s="10" t="s">
        <v>224</v>
      </c>
      <c r="D375" s="16">
        <v>43417.338888888888</v>
      </c>
      <c r="E375" s="16">
        <v>43418.375</v>
      </c>
      <c r="G375" s="16">
        <v>43433.114583333336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4121385</v>
      </c>
      <c r="B376" s="10" t="s">
        <v>346</v>
      </c>
      <c r="C376" s="10" t="s">
        <v>224</v>
      </c>
      <c r="D376" s="16">
        <v>43417.338888888888</v>
      </c>
      <c r="E376" s="16">
        <v>43418.375</v>
      </c>
      <c r="G376" s="16">
        <v>43433.114583333336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4121385</v>
      </c>
      <c r="B377" s="10" t="s">
        <v>346</v>
      </c>
      <c r="C377" s="10" t="s">
        <v>224</v>
      </c>
      <c r="D377" s="16">
        <v>43417.338888888888</v>
      </c>
      <c r="E377" s="16">
        <v>43418.375</v>
      </c>
      <c r="G377" s="16">
        <v>43433.114583333336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4121385</v>
      </c>
      <c r="B378" s="10" t="s">
        <v>346</v>
      </c>
      <c r="C378" s="10" t="s">
        <v>224</v>
      </c>
      <c r="D378" s="16">
        <v>43417.338888888888</v>
      </c>
      <c r="E378" s="16">
        <v>43418.375</v>
      </c>
      <c r="G378" s="16">
        <v>43433.114583333336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4121385</v>
      </c>
      <c r="B379" s="10" t="s">
        <v>346</v>
      </c>
      <c r="C379" s="10" t="s">
        <v>224</v>
      </c>
      <c r="D379" s="16">
        <v>43417.338888888888</v>
      </c>
      <c r="E379" s="16">
        <v>43418.375</v>
      </c>
      <c r="G379" s="16">
        <v>43433.114583333336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4121385</v>
      </c>
      <c r="B380" s="10" t="s">
        <v>346</v>
      </c>
      <c r="C380" s="10" t="s">
        <v>224</v>
      </c>
      <c r="D380" s="16">
        <v>43417.338888888888</v>
      </c>
      <c r="E380" s="16">
        <v>43418.375</v>
      </c>
      <c r="G380" s="16">
        <v>43433.114583333336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4121385</v>
      </c>
      <c r="B381" s="10" t="s">
        <v>346</v>
      </c>
      <c r="C381" s="10" t="s">
        <v>224</v>
      </c>
      <c r="D381" s="16">
        <v>43417.338888888888</v>
      </c>
      <c r="E381" s="16">
        <v>43418.375</v>
      </c>
      <c r="G381" s="16">
        <v>43433.114583333336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4121385</v>
      </c>
      <c r="B382" s="10" t="s">
        <v>346</v>
      </c>
      <c r="C382" s="10" t="s">
        <v>224</v>
      </c>
      <c r="D382" s="16">
        <v>43417.338888888888</v>
      </c>
      <c r="E382" s="16">
        <v>43418.375</v>
      </c>
      <c r="G382" s="16">
        <v>43433.114583333336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4121385</v>
      </c>
      <c r="B383" s="10" t="s">
        <v>346</v>
      </c>
      <c r="C383" s="10" t="s">
        <v>224</v>
      </c>
      <c r="D383" s="16">
        <v>43417.338888888888</v>
      </c>
      <c r="E383" s="16">
        <v>43418.375</v>
      </c>
      <c r="G383" s="16">
        <v>43433.114583333336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4121385</v>
      </c>
      <c r="B384" s="10" t="s">
        <v>346</v>
      </c>
      <c r="C384" s="10" t="s">
        <v>224</v>
      </c>
      <c r="D384" s="16">
        <v>43417.338888888888</v>
      </c>
      <c r="E384" s="16">
        <v>43418.375</v>
      </c>
      <c r="G384" s="16">
        <v>43433.114583333336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4121385</v>
      </c>
      <c r="B385" s="10" t="s">
        <v>346</v>
      </c>
      <c r="C385" s="10" t="s">
        <v>224</v>
      </c>
      <c r="D385" s="16">
        <v>43417.338888888888</v>
      </c>
      <c r="E385" s="16">
        <v>43418.375</v>
      </c>
      <c r="G385" s="16">
        <v>43433.114583333336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4121385</v>
      </c>
      <c r="B386" s="10" t="s">
        <v>346</v>
      </c>
      <c r="C386" s="10" t="s">
        <v>224</v>
      </c>
      <c r="D386" s="16">
        <v>43417.338888888888</v>
      </c>
      <c r="E386" s="16">
        <v>43418.375</v>
      </c>
      <c r="G386" s="16">
        <v>43433.114583333336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4121385</v>
      </c>
      <c r="B387" s="10" t="s">
        <v>346</v>
      </c>
      <c r="C387" s="10" t="s">
        <v>224</v>
      </c>
      <c r="D387" s="16">
        <v>43417.338888888888</v>
      </c>
      <c r="E387" s="16">
        <v>43418.375</v>
      </c>
      <c r="G387" s="16">
        <v>43433.114583333336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4121385</v>
      </c>
      <c r="B388" s="10" t="s">
        <v>346</v>
      </c>
      <c r="C388" s="10" t="s">
        <v>224</v>
      </c>
      <c r="D388" s="16">
        <v>43417.338888888888</v>
      </c>
      <c r="E388" s="16">
        <v>43418.375</v>
      </c>
      <c r="G388" s="16">
        <v>43433.114583333336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4121385</v>
      </c>
      <c r="B389" s="10" t="s">
        <v>346</v>
      </c>
      <c r="C389" s="10" t="s">
        <v>224</v>
      </c>
      <c r="D389" s="16">
        <v>43417.338888888888</v>
      </c>
      <c r="E389" s="16">
        <v>43418.375</v>
      </c>
      <c r="G389" s="16">
        <v>43433.114583333336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4121385</v>
      </c>
      <c r="B390" s="10" t="s">
        <v>346</v>
      </c>
      <c r="C390" s="10" t="s">
        <v>224</v>
      </c>
      <c r="D390" s="16">
        <v>43417.338888888888</v>
      </c>
      <c r="E390" s="16">
        <v>43418.375</v>
      </c>
      <c r="G390" s="16">
        <v>43433.114583333336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4121385</v>
      </c>
      <c r="B391" s="10" t="s">
        <v>346</v>
      </c>
      <c r="C391" s="10" t="s">
        <v>224</v>
      </c>
      <c r="D391" s="16">
        <v>43417.338888888888</v>
      </c>
      <c r="E391" s="16">
        <v>43418.375</v>
      </c>
      <c r="G391" s="16">
        <v>43433.114583333336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4121385</v>
      </c>
      <c r="B392" s="10" t="s">
        <v>346</v>
      </c>
      <c r="C392" s="10" t="s">
        <v>224</v>
      </c>
      <c r="D392" s="16">
        <v>43417.338888888888</v>
      </c>
      <c r="E392" s="16">
        <v>43418.375</v>
      </c>
      <c r="G392" s="16">
        <v>43433.114583333336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4121385</v>
      </c>
      <c r="B393" s="10" t="s">
        <v>346</v>
      </c>
      <c r="C393" s="10" t="s">
        <v>224</v>
      </c>
      <c r="D393" s="16">
        <v>43417.338888888888</v>
      </c>
      <c r="E393" s="16">
        <v>43418.375</v>
      </c>
      <c r="G393" s="16">
        <v>43433.114583333336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4121385</v>
      </c>
      <c r="B394" s="10" t="s">
        <v>346</v>
      </c>
      <c r="C394" s="10" t="s">
        <v>224</v>
      </c>
      <c r="D394" s="16">
        <v>43417.338888888888</v>
      </c>
      <c r="E394" s="16">
        <v>43418.375</v>
      </c>
      <c r="G394" s="16">
        <v>43433.114583333336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4121385</v>
      </c>
      <c r="B395" s="10" t="s">
        <v>346</v>
      </c>
      <c r="C395" s="10" t="s">
        <v>224</v>
      </c>
      <c r="D395" s="16">
        <v>43417.338888888888</v>
      </c>
      <c r="E395" s="16">
        <v>43418.375</v>
      </c>
      <c r="G395" s="16">
        <v>43433.114583333336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64AD66-B404-4681-B7A5-495D150F2140}">
  <dimension ref="A1:AV395"/>
  <sheetViews>
    <sheetView zoomScale="40" zoomScaleNormal="40" workbookViewId="0">
      <pane ySplit="1" topLeftCell="A331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">
      <c r="A2" s="22"/>
      <c r="B2" s="22"/>
      <c r="C2" s="22"/>
      <c r="D2" s="23"/>
      <c r="E2" s="23"/>
      <c r="F2" s="22"/>
      <c r="G2" s="23"/>
      <c r="H2" s="22"/>
      <c r="I2" s="22"/>
      <c r="J2" s="22"/>
      <c r="K2" s="22"/>
      <c r="L2" s="22"/>
      <c r="M2" s="22"/>
      <c r="N2" s="22"/>
      <c r="O2" s="22"/>
      <c r="P2" s="22"/>
      <c r="AG2" s="70" t="s">
        <v>353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">
      <c r="A3" s="22"/>
      <c r="B3" s="22"/>
      <c r="C3" s="22"/>
      <c r="D3" s="23"/>
      <c r="E3" s="23"/>
      <c r="F3" s="22"/>
      <c r="G3" s="23"/>
      <c r="H3" s="22"/>
      <c r="I3" s="22"/>
      <c r="J3" s="22"/>
      <c r="K3" s="22"/>
      <c r="L3" s="22"/>
      <c r="M3" s="22"/>
      <c r="N3" s="22"/>
      <c r="O3" s="22"/>
      <c r="P3" s="22"/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">
      <c r="A4" s="22"/>
      <c r="B4" s="22"/>
      <c r="C4" s="22"/>
      <c r="D4" s="23"/>
      <c r="E4" s="23"/>
      <c r="F4" s="22"/>
      <c r="G4" s="23"/>
      <c r="H4" s="22"/>
      <c r="I4" s="22"/>
      <c r="J4" s="22"/>
      <c r="K4" s="22"/>
      <c r="L4" s="22"/>
      <c r="M4" s="22"/>
      <c r="N4" s="22"/>
      <c r="O4" s="22"/>
      <c r="P4" s="22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">
      <c r="A5" s="22"/>
      <c r="B5" s="22"/>
      <c r="C5" s="22"/>
      <c r="D5" s="23"/>
      <c r="E5" s="23"/>
      <c r="F5" s="22"/>
      <c r="G5" s="23"/>
      <c r="H5" s="22"/>
      <c r="I5" s="22"/>
      <c r="J5" s="22"/>
      <c r="K5" s="22"/>
      <c r="L5" s="22"/>
      <c r="M5" s="22"/>
      <c r="N5" s="22"/>
      <c r="O5" s="22"/>
      <c r="P5" s="22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ht="12.75" customHeight="1" x14ac:dyDescent="0.2">
      <c r="A6" s="22"/>
      <c r="B6" s="22"/>
      <c r="C6" s="22"/>
      <c r="D6" s="23"/>
      <c r="E6" s="23"/>
      <c r="F6" s="22"/>
      <c r="G6" s="23"/>
      <c r="H6" s="22"/>
      <c r="I6" s="22"/>
      <c r="J6" s="22"/>
      <c r="K6" s="22"/>
      <c r="L6" s="22"/>
      <c r="M6" s="22"/>
      <c r="N6" s="22"/>
      <c r="O6" s="22"/>
      <c r="P6" s="22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ht="12.75" customHeight="1" x14ac:dyDescent="0.2">
      <c r="A7" s="22"/>
      <c r="B7" s="22"/>
      <c r="C7" s="22"/>
      <c r="D7" s="23"/>
      <c r="E7" s="23"/>
      <c r="F7" s="22"/>
      <c r="G7" s="23"/>
      <c r="H7" s="22"/>
      <c r="I7" s="22"/>
      <c r="J7" s="22"/>
      <c r="K7" s="22"/>
      <c r="L7" s="22"/>
      <c r="M7" s="22"/>
      <c r="N7" s="22"/>
      <c r="O7" s="22"/>
      <c r="P7" s="22"/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4133425</v>
      </c>
      <c r="B8" s="10" t="s">
        <v>29</v>
      </c>
      <c r="C8" s="10" t="s">
        <v>17</v>
      </c>
      <c r="D8" s="16">
        <v>43431.371527777781</v>
      </c>
      <c r="E8" s="16">
        <v>43432.427083333336</v>
      </c>
      <c r="G8" s="16">
        <v>43438.86041666667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26</v>
      </c>
      <c r="M8" s="10">
        <v>20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27</v>
      </c>
      <c r="AR8" s="13" t="s">
        <v>33</v>
      </c>
      <c r="AS8" s="13">
        <f>IF(ISBLANK(M164)=TRUE,"NO DATA",M164)</f>
        <v>12</v>
      </c>
      <c r="AT8" s="13" t="s">
        <v>33</v>
      </c>
      <c r="AU8" s="13">
        <f>IF(ISBLANK(M67)=TRUE,"NO DATA",M67)</f>
        <v>5</v>
      </c>
      <c r="AV8" s="13" t="s">
        <v>33</v>
      </c>
    </row>
    <row r="9" spans="1:48" ht="12.75" customHeight="1" x14ac:dyDescent="0.2">
      <c r="A9" s="10">
        <v>4133425</v>
      </c>
      <c r="B9" s="10" t="s">
        <v>29</v>
      </c>
      <c r="C9" s="10" t="s">
        <v>17</v>
      </c>
      <c r="D9" s="16">
        <v>43431.371527777781</v>
      </c>
      <c r="E9" s="16">
        <v>43432.427083333336</v>
      </c>
      <c r="G9" s="16">
        <v>43438.86041666667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35</v>
      </c>
      <c r="AR9" s="13" t="s">
        <v>33</v>
      </c>
      <c r="AS9" s="13">
        <f>IF(ISBLANK(M139)=TRUE,"NO DATA",M139)</f>
        <v>41</v>
      </c>
      <c r="AT9" s="13" t="s">
        <v>33</v>
      </c>
      <c r="AU9" s="13">
        <f>IF(ISBLANK(M42)=TRUE,"NO DATA",M42)</f>
        <v>20</v>
      </c>
      <c r="AV9" s="13" t="s">
        <v>33</v>
      </c>
    </row>
    <row r="10" spans="1:48" x14ac:dyDescent="0.2">
      <c r="A10" s="10">
        <v>4133425</v>
      </c>
      <c r="B10" s="10" t="s">
        <v>29</v>
      </c>
      <c r="C10" s="10" t="s">
        <v>17</v>
      </c>
      <c r="D10" s="16">
        <v>43431.371527777781</v>
      </c>
      <c r="E10" s="16">
        <v>43432.427083333336</v>
      </c>
      <c r="G10" s="16">
        <v>43438.86041666667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1100</v>
      </c>
      <c r="AR10" s="13" t="s">
        <v>33</v>
      </c>
      <c r="AS10" s="13">
        <f>IF(ISBLANK(M189)=TRUE,"NO DATA",M189)</f>
        <v>1400</v>
      </c>
      <c r="AT10" s="13" t="s">
        <v>33</v>
      </c>
      <c r="AU10" s="13">
        <f>IF(ISBLANK(M92)=TRUE,"NO DATA",M92)</f>
        <v>5</v>
      </c>
      <c r="AV10" s="13" t="s">
        <v>33</v>
      </c>
    </row>
    <row r="11" spans="1:48" x14ac:dyDescent="0.2">
      <c r="A11" s="10">
        <v>4133425</v>
      </c>
      <c r="B11" s="10" t="s">
        <v>29</v>
      </c>
      <c r="C11" s="10" t="s">
        <v>17</v>
      </c>
      <c r="D11" s="16">
        <v>43431.371527777781</v>
      </c>
      <c r="E11" s="16">
        <v>43432.427083333336</v>
      </c>
      <c r="G11" s="16">
        <v>43438.86041666667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26</v>
      </c>
      <c r="M11" s="10">
        <v>20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4133425</v>
      </c>
      <c r="B12" s="10" t="s">
        <v>29</v>
      </c>
      <c r="C12" s="10" t="s">
        <v>17</v>
      </c>
      <c r="D12" s="16">
        <v>43431.371527777781</v>
      </c>
      <c r="E12" s="16">
        <v>43432.427083333336</v>
      </c>
      <c r="G12" s="16">
        <v>43438.86041666667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170</v>
      </c>
      <c r="AR12" s="13" t="s">
        <v>33</v>
      </c>
      <c r="AS12" s="13">
        <f>IF(ISBLANK(M199)=TRUE,"NO DATA",M199)</f>
        <v>190</v>
      </c>
      <c r="AT12" s="13" t="s">
        <v>33</v>
      </c>
      <c r="AU12" s="13">
        <f>IF(ISBLANK(M102)=TRUE,"NO DATA",M102)</f>
        <v>10</v>
      </c>
      <c r="AV12" s="13" t="s">
        <v>33</v>
      </c>
    </row>
    <row r="13" spans="1:48" x14ac:dyDescent="0.2">
      <c r="A13" s="10">
        <v>4133425</v>
      </c>
      <c r="B13" s="10" t="s">
        <v>29</v>
      </c>
      <c r="C13" s="10" t="s">
        <v>17</v>
      </c>
      <c r="D13" s="16">
        <v>43431.371527777781</v>
      </c>
      <c r="E13" s="16">
        <v>43432.427083333336</v>
      </c>
      <c r="G13" s="16">
        <v>43438.86041666667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140</v>
      </c>
      <c r="AR13" s="13" t="s">
        <v>33</v>
      </c>
      <c r="AS13" s="13">
        <f>IF(ISBLANK(M200)=TRUE,"NO DATA",M200)</f>
        <v>140</v>
      </c>
      <c r="AT13" s="13" t="s">
        <v>33</v>
      </c>
      <c r="AU13" s="13">
        <f>IF(ISBLANK(M103)=TRUE,"NO DATA",M103)</f>
        <v>100</v>
      </c>
      <c r="AV13" s="13" t="s">
        <v>33</v>
      </c>
    </row>
    <row r="14" spans="1:48" x14ac:dyDescent="0.2">
      <c r="A14" s="10">
        <v>4133425</v>
      </c>
      <c r="B14" s="10" t="s">
        <v>29</v>
      </c>
      <c r="C14" s="10" t="s">
        <v>17</v>
      </c>
      <c r="D14" s="16">
        <v>43431.371527777781</v>
      </c>
      <c r="E14" s="16">
        <v>43432.427083333336</v>
      </c>
      <c r="G14" s="16">
        <v>43438.86041666667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26</v>
      </c>
      <c r="M14" s="10">
        <v>5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230</v>
      </c>
      <c r="AR14" s="13" t="s">
        <v>33</v>
      </c>
      <c r="AS14" s="13">
        <f>IF(ISBLANK(M122)=TRUE,"NO DATA",M122)</f>
        <v>220</v>
      </c>
      <c r="AT14" s="13" t="s">
        <v>33</v>
      </c>
      <c r="AU14" s="13">
        <f>IF(ISBLANK(M25)=TRUE,"NO DATA",M25)</f>
        <v>5</v>
      </c>
      <c r="AV14" s="13" t="s">
        <v>33</v>
      </c>
    </row>
    <row r="15" spans="1:48" x14ac:dyDescent="0.2">
      <c r="A15" s="10">
        <v>4133425</v>
      </c>
      <c r="B15" s="10" t="s">
        <v>29</v>
      </c>
      <c r="C15" s="10" t="s">
        <v>17</v>
      </c>
      <c r="D15" s="16">
        <v>43431.371527777781</v>
      </c>
      <c r="E15" s="16">
        <v>43432.427083333336</v>
      </c>
      <c r="G15" s="16">
        <v>43438.86041666667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26</v>
      </c>
      <c r="M15" s="10">
        <v>5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4133425</v>
      </c>
      <c r="B16" s="10" t="s">
        <v>29</v>
      </c>
      <c r="C16" s="10" t="s">
        <v>17</v>
      </c>
      <c r="D16" s="16">
        <v>43431.371527777781</v>
      </c>
      <c r="E16" s="16">
        <v>43432.427083333336</v>
      </c>
      <c r="G16" s="16">
        <v>43438.86041666667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4500</v>
      </c>
      <c r="AV16" s="13" t="s">
        <v>33</v>
      </c>
    </row>
    <row r="17" spans="1:48" x14ac:dyDescent="0.2">
      <c r="A17" s="10">
        <v>4133425</v>
      </c>
      <c r="B17" s="10" t="s">
        <v>29</v>
      </c>
      <c r="C17" s="10" t="s">
        <v>17</v>
      </c>
      <c r="D17" s="16">
        <v>43431.371527777781</v>
      </c>
      <c r="E17" s="16">
        <v>43432.427083333336</v>
      </c>
      <c r="G17" s="16">
        <v>43438.86041666667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1700</v>
      </c>
      <c r="AR17" s="13" t="s">
        <v>33</v>
      </c>
      <c r="AS17" s="13">
        <f>IF(ISBLANK(M151)=TRUE,"NO DATA",M151)</f>
        <v>1700</v>
      </c>
      <c r="AT17" s="13" t="s">
        <v>33</v>
      </c>
      <c r="AU17" s="13">
        <f>IF(ISBLANK(M54)=TRUE,"NO DATA",M54)</f>
        <v>13</v>
      </c>
      <c r="AV17" s="13" t="s">
        <v>33</v>
      </c>
    </row>
    <row r="18" spans="1:48" x14ac:dyDescent="0.2">
      <c r="A18" s="10">
        <v>4133425</v>
      </c>
      <c r="B18" s="10" t="s">
        <v>29</v>
      </c>
      <c r="C18" s="10" t="s">
        <v>17</v>
      </c>
      <c r="D18" s="16">
        <v>43431.371527777781</v>
      </c>
      <c r="E18" s="16">
        <v>43432.427083333336</v>
      </c>
      <c r="G18" s="16">
        <v>43438.86041666667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810</v>
      </c>
      <c r="AR18" s="13" t="s">
        <v>33</v>
      </c>
      <c r="AS18" s="13">
        <f>IF(ISBLANK(M152)=TRUE,"NO DATA",M152)</f>
        <v>760</v>
      </c>
      <c r="AT18" s="13" t="s">
        <v>33</v>
      </c>
      <c r="AU18" s="13">
        <f>IF(ISBLANK(M55)=TRUE,"NO DATA",M55)</f>
        <v>10</v>
      </c>
      <c r="AV18" s="13" t="s">
        <v>33</v>
      </c>
    </row>
    <row r="19" spans="1:48" x14ac:dyDescent="0.2">
      <c r="A19" s="10">
        <v>4133425</v>
      </c>
      <c r="B19" s="10" t="s">
        <v>29</v>
      </c>
      <c r="C19" s="10" t="s">
        <v>17</v>
      </c>
      <c r="D19" s="16">
        <v>43431.371527777781</v>
      </c>
      <c r="E19" s="16">
        <v>43432.427083333336</v>
      </c>
      <c r="G19" s="16">
        <v>43438.86041666667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26</v>
      </c>
      <c r="M19" s="10">
        <v>10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4133425</v>
      </c>
      <c r="B20" s="10" t="s">
        <v>29</v>
      </c>
      <c r="C20" s="10" t="s">
        <v>17</v>
      </c>
      <c r="D20" s="16">
        <v>43431.371527777781</v>
      </c>
      <c r="E20" s="16">
        <v>43432.427083333336</v>
      </c>
      <c r="G20" s="16">
        <v>43438.86041666667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4133425</v>
      </c>
      <c r="B21" s="10" t="s">
        <v>29</v>
      </c>
      <c r="C21" s="10" t="s">
        <v>17</v>
      </c>
      <c r="D21" s="16">
        <v>43431.371527777781</v>
      </c>
      <c r="E21" s="16">
        <v>43432.427083333336</v>
      </c>
      <c r="G21" s="16">
        <v>43438.86041666667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26</v>
      </c>
      <c r="M21" s="10">
        <v>5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97</v>
      </c>
      <c r="AR21" s="13" t="s">
        <v>33</v>
      </c>
      <c r="AS21" s="13">
        <f>IF(ISBLANK(M116)=TRUE,"NO DATA",M116)</f>
        <v>120</v>
      </c>
      <c r="AT21" s="13" t="s">
        <v>33</v>
      </c>
      <c r="AU21" s="13">
        <f>IF(ISBLANK(M19)=TRUE,"NO DATA",M19)</f>
        <v>10</v>
      </c>
      <c r="AV21" s="13" t="s">
        <v>33</v>
      </c>
    </row>
    <row r="22" spans="1:48" x14ac:dyDescent="0.2">
      <c r="A22" s="10">
        <v>4133425</v>
      </c>
      <c r="B22" s="10" t="s">
        <v>29</v>
      </c>
      <c r="C22" s="10" t="s">
        <v>17</v>
      </c>
      <c r="D22" s="16">
        <v>43431.371527777781</v>
      </c>
      <c r="E22" s="16">
        <v>43432.427083333336</v>
      </c>
      <c r="G22" s="16">
        <v>43438.86041666667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240</v>
      </c>
      <c r="AR22" s="13" t="s">
        <v>33</v>
      </c>
      <c r="AS22" s="13">
        <f>IF(ISBLANK(M197)=TRUE,"NO DATA",M197)</f>
        <v>280</v>
      </c>
      <c r="AT22" s="13" t="s">
        <v>33</v>
      </c>
      <c r="AU22" s="13">
        <f>IF(ISBLANK(M100)=TRUE,"NO DATA",M100)</f>
        <v>10</v>
      </c>
      <c r="AV22" s="13" t="s">
        <v>33</v>
      </c>
    </row>
    <row r="23" spans="1:48" x14ac:dyDescent="0.2">
      <c r="A23" s="10">
        <v>4133425</v>
      </c>
      <c r="B23" s="10" t="s">
        <v>29</v>
      </c>
      <c r="C23" s="10" t="s">
        <v>17</v>
      </c>
      <c r="D23" s="16">
        <v>43431.371527777781</v>
      </c>
      <c r="E23" s="16">
        <v>43432.427083333336</v>
      </c>
      <c r="G23" s="16">
        <v>43438.86041666667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26</v>
      </c>
      <c r="M23" s="10">
        <v>5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850</v>
      </c>
      <c r="AR23" s="13" t="s">
        <v>33</v>
      </c>
      <c r="AS23" s="13">
        <f>IF(ISBLANK(M120)=TRUE,"NO DATA",M120)</f>
        <v>230</v>
      </c>
      <c r="AT23" s="13" t="s">
        <v>33</v>
      </c>
      <c r="AU23" s="13">
        <f>IF(ISBLANK(M23)=TRUE,"NO DATA",M23)</f>
        <v>5</v>
      </c>
      <c r="AV23" s="13" t="s">
        <v>33</v>
      </c>
    </row>
    <row r="24" spans="1:48" x14ac:dyDescent="0.2">
      <c r="A24" s="10">
        <v>4133425</v>
      </c>
      <c r="B24" s="10" t="s">
        <v>29</v>
      </c>
      <c r="C24" s="10" t="s">
        <v>17</v>
      </c>
      <c r="D24" s="16">
        <v>43431.371527777781</v>
      </c>
      <c r="E24" s="16">
        <v>43432.427083333336</v>
      </c>
      <c r="G24" s="16">
        <v>43438.86041666667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72</v>
      </c>
      <c r="AR24" s="13" t="s">
        <v>33</v>
      </c>
      <c r="AS24" s="13">
        <f>IF(ISBLANK(M150)=TRUE,"NO DATA",M150)</f>
        <v>80</v>
      </c>
      <c r="AT24" s="13" t="s">
        <v>33</v>
      </c>
      <c r="AU24" s="13">
        <f>IF(ISBLANK(M53)=TRUE,"NO DATA",M53)</f>
        <v>10</v>
      </c>
      <c r="AV24" s="13" t="s">
        <v>33</v>
      </c>
    </row>
    <row r="25" spans="1:48" x14ac:dyDescent="0.2">
      <c r="A25" s="10">
        <v>4133425</v>
      </c>
      <c r="B25" s="10" t="s">
        <v>29</v>
      </c>
      <c r="C25" s="10" t="s">
        <v>17</v>
      </c>
      <c r="D25" s="16">
        <v>43431.371527777781</v>
      </c>
      <c r="E25" s="16">
        <v>43432.427083333336</v>
      </c>
      <c r="G25" s="16">
        <v>43438.86041666667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26</v>
      </c>
      <c r="M25" s="10">
        <v>5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4133425</v>
      </c>
      <c r="B26" s="10" t="s">
        <v>29</v>
      </c>
      <c r="C26" s="10" t="s">
        <v>17</v>
      </c>
      <c r="D26" s="16">
        <v>43431.371527777781</v>
      </c>
      <c r="E26" s="16">
        <v>43432.427083333336</v>
      </c>
      <c r="G26" s="16">
        <v>43438.86041666667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26</v>
      </c>
      <c r="M26" s="10">
        <v>5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4133425</v>
      </c>
      <c r="B27" s="10" t="s">
        <v>29</v>
      </c>
      <c r="C27" s="10" t="s">
        <v>17</v>
      </c>
      <c r="D27" s="16">
        <v>43431.371527777781</v>
      </c>
      <c r="E27" s="16">
        <v>43432.427083333336</v>
      </c>
      <c r="G27" s="16">
        <v>43438.86041666667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4133425</v>
      </c>
      <c r="B28" s="10" t="s">
        <v>29</v>
      </c>
      <c r="C28" s="10" t="s">
        <v>17</v>
      </c>
      <c r="D28" s="16">
        <v>43431.371527777781</v>
      </c>
      <c r="E28" s="16">
        <v>43432.427083333336</v>
      </c>
      <c r="G28" s="16">
        <v>43438.86041666667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4133425</v>
      </c>
      <c r="B29" s="10" t="s">
        <v>29</v>
      </c>
      <c r="C29" s="10" t="s">
        <v>17</v>
      </c>
      <c r="D29" s="16">
        <v>43431.371527777781</v>
      </c>
      <c r="E29" s="16">
        <v>43432.427083333336</v>
      </c>
      <c r="G29" s="16">
        <v>43438.86041666667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4133425</v>
      </c>
      <c r="B30" s="10" t="s">
        <v>29</v>
      </c>
      <c r="C30" s="10" t="s">
        <v>17</v>
      </c>
      <c r="D30" s="16">
        <v>43431.371527777781</v>
      </c>
      <c r="E30" s="16">
        <v>43432.427083333336</v>
      </c>
      <c r="G30" s="16">
        <v>43438.86041666667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4133425</v>
      </c>
      <c r="B31" s="10" t="s">
        <v>29</v>
      </c>
      <c r="C31" s="10" t="s">
        <v>17</v>
      </c>
      <c r="D31" s="16">
        <v>43431.371527777781</v>
      </c>
      <c r="E31" s="16">
        <v>43432.427083333336</v>
      </c>
      <c r="G31" s="16">
        <v>43438.86041666667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4133425</v>
      </c>
      <c r="B32" s="10" t="s">
        <v>29</v>
      </c>
      <c r="C32" s="10" t="s">
        <v>17</v>
      </c>
      <c r="D32" s="16">
        <v>43431.371527777781</v>
      </c>
      <c r="E32" s="16">
        <v>43432.427083333336</v>
      </c>
      <c r="G32" s="16">
        <v>43438.86041666667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26</v>
      </c>
      <c r="M32" s="10">
        <v>10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4133425</v>
      </c>
      <c r="B33" s="10" t="s">
        <v>29</v>
      </c>
      <c r="C33" s="10" t="s">
        <v>17</v>
      </c>
      <c r="D33" s="16">
        <v>43431.371527777781</v>
      </c>
      <c r="E33" s="16">
        <v>43432.427083333336</v>
      </c>
      <c r="G33" s="16">
        <v>43438.86041666667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55.555555555555557</v>
      </c>
      <c r="AR33" s="82"/>
      <c r="AS33" s="81">
        <f t="shared" ref="AS33:AS35" si="2">IF(ISERR(AJ38),"NO DATA",AJ38)</f>
        <v>25.925925925925924</v>
      </c>
      <c r="AT33" s="82"/>
      <c r="AU33" s="81">
        <f t="shared" ref="AU33:AU35" si="3">IF(ISERR(AL38),"NO DATA",AL38)</f>
        <v>81.481481481481481</v>
      </c>
      <c r="AV33" s="82"/>
    </row>
    <row r="34" spans="1:48" x14ac:dyDescent="0.2">
      <c r="A34" s="10">
        <v>4133425</v>
      </c>
      <c r="B34" s="10" t="s">
        <v>29</v>
      </c>
      <c r="C34" s="10" t="s">
        <v>17</v>
      </c>
      <c r="D34" s="16">
        <v>43431.371527777781</v>
      </c>
      <c r="E34" s="16">
        <v>43432.427083333336</v>
      </c>
      <c r="G34" s="16">
        <v>43438.86041666667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 t="str">
        <f t="shared" ref="AQ34:AQ35" si="4">IF(ISERR(AH39),"NO DATA",AH39)</f>
        <v>NR</v>
      </c>
      <c r="AR34" s="82"/>
      <c r="AS34" s="81">
        <f t="shared" si="2"/>
        <v>60</v>
      </c>
      <c r="AT34" s="82"/>
      <c r="AU34" s="81">
        <f t="shared" si="3"/>
        <v>42.857142857142854</v>
      </c>
      <c r="AV34" s="82"/>
    </row>
    <row r="35" spans="1:48" x14ac:dyDescent="0.2">
      <c r="A35" s="10">
        <v>4133425</v>
      </c>
      <c r="B35" s="10" t="s">
        <v>29</v>
      </c>
      <c r="C35" s="10" t="s">
        <v>17</v>
      </c>
      <c r="D35" s="16">
        <v>43431.371527777781</v>
      </c>
      <c r="E35" s="16">
        <v>43432.427083333336</v>
      </c>
      <c r="G35" s="16">
        <v>43438.86041666667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26</v>
      </c>
      <c r="M35" s="10">
        <v>10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126.81818181818181</v>
      </c>
      <c r="AT35" s="82"/>
      <c r="AU35" s="81">
        <f t="shared" si="3"/>
        <v>99.545454545454547</v>
      </c>
      <c r="AV35" s="82"/>
    </row>
    <row r="36" spans="1:48" x14ac:dyDescent="0.2">
      <c r="A36" s="10">
        <v>4133425</v>
      </c>
      <c r="B36" s="10" t="s">
        <v>29</v>
      </c>
      <c r="C36" s="10" t="s">
        <v>17</v>
      </c>
      <c r="D36" s="16">
        <v>43431.371527777781</v>
      </c>
      <c r="E36" s="16">
        <v>43432.427083333336</v>
      </c>
      <c r="G36" s="16">
        <v>43438.86041666667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26</v>
      </c>
      <c r="M36" s="10">
        <v>5</v>
      </c>
      <c r="N36" s="10" t="s">
        <v>33</v>
      </c>
      <c r="O36" s="10">
        <v>5</v>
      </c>
      <c r="P36" s="10">
        <v>1</v>
      </c>
      <c r="AG36" s="70" t="s">
        <v>354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4133425</v>
      </c>
      <c r="B37" s="10" t="s">
        <v>29</v>
      </c>
      <c r="C37" s="10" t="s">
        <v>17</v>
      </c>
      <c r="D37" s="16">
        <v>43431.371527777781</v>
      </c>
      <c r="E37" s="16">
        <v>43432.427083333336</v>
      </c>
      <c r="G37" s="16">
        <v>43438.86041666667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 t="str">
        <f>IF(ISERR(AH72),"NO DATA",AH72)</f>
        <v>NR</v>
      </c>
      <c r="AR37" s="82"/>
      <c r="AS37" s="81">
        <f t="shared" ref="AS37:AS39" si="5">IF(ISERR(AJ72),"NO DATA",AJ72)</f>
        <v>105.88235294117648</v>
      </c>
      <c r="AT37" s="82"/>
      <c r="AU37" s="81">
        <f t="shared" ref="AU37:AU39" si="6">IF(ISERR(AL72),"NO DATA",AL72)</f>
        <v>94.117647058823522</v>
      </c>
      <c r="AV37" s="82"/>
    </row>
    <row r="38" spans="1:48" x14ac:dyDescent="0.2">
      <c r="A38" s="10">
        <v>4133425</v>
      </c>
      <c r="B38" s="10" t="s">
        <v>29</v>
      </c>
      <c r="C38" s="10" t="s">
        <v>17</v>
      </c>
      <c r="D38" s="16">
        <v>43431.371527777781</v>
      </c>
      <c r="E38" s="16">
        <v>43432.427083333336</v>
      </c>
      <c r="G38" s="16">
        <v>43438.86041666667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55.555555555555557</v>
      </c>
      <c r="AI38" s="93"/>
      <c r="AJ38" s="93">
        <f>IF((M164-M67)/M261*100&lt;0,"NR",(M164-M67)/M261*100)</f>
        <v>25.925925925925924</v>
      </c>
      <c r="AK38" s="93"/>
      <c r="AL38" s="93">
        <f>IF((M261-M67)/M261*100&lt;0,"NR",(M261-M67)/M261*100)</f>
        <v>81.481481481481481</v>
      </c>
      <c r="AM38" s="93"/>
      <c r="AP38" s="3" t="s">
        <v>219</v>
      </c>
      <c r="AQ38" s="81">
        <f t="shared" ref="AQ38:AQ39" si="7">IF(ISERR(AH73),"NO DATA",AH73)</f>
        <v>0</v>
      </c>
      <c r="AR38" s="82"/>
      <c r="AS38" s="81">
        <f t="shared" si="5"/>
        <v>28.571428571428569</v>
      </c>
      <c r="AT38" s="82"/>
      <c r="AU38" s="81">
        <f t="shared" si="6"/>
        <v>28.571428571428569</v>
      </c>
      <c r="AV38" s="82"/>
    </row>
    <row r="39" spans="1:48" x14ac:dyDescent="0.2">
      <c r="A39" s="10">
        <v>4133425</v>
      </c>
      <c r="B39" s="10" t="s">
        <v>29</v>
      </c>
      <c r="C39" s="10" t="s">
        <v>17</v>
      </c>
      <c r="D39" s="16">
        <v>43431.371527777781</v>
      </c>
      <c r="E39" s="16">
        <v>43432.427083333336</v>
      </c>
      <c r="G39" s="16">
        <v>43438.86041666667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 t="str">
        <f>IF((M236-M139)/M236*100&lt;0,"NR",(M236-M139)/M236*100)</f>
        <v>NR</v>
      </c>
      <c r="AI39" s="93"/>
      <c r="AJ39" s="93">
        <f>IF((M139-M42)/M236*100&lt;0,"NR",(M139-M42)/M236*100)</f>
        <v>60</v>
      </c>
      <c r="AK39" s="93"/>
      <c r="AL39" s="93">
        <f>IF((M236-M42)/M236*100&lt;0,"NR",(M236-M42)/M236*100)</f>
        <v>42.857142857142854</v>
      </c>
      <c r="AM39" s="93"/>
      <c r="AP39" s="3" t="s">
        <v>65</v>
      </c>
      <c r="AQ39" s="81">
        <f t="shared" si="7"/>
        <v>4.3478260869565215</v>
      </c>
      <c r="AR39" s="82"/>
      <c r="AS39" s="81">
        <f t="shared" si="5"/>
        <v>93.478260869565219</v>
      </c>
      <c r="AT39" s="82"/>
      <c r="AU39" s="81">
        <f t="shared" si="6"/>
        <v>97.826086956521735</v>
      </c>
      <c r="AV39" s="82"/>
    </row>
    <row r="40" spans="1:48" x14ac:dyDescent="0.2">
      <c r="A40" s="10">
        <v>4133425</v>
      </c>
      <c r="B40" s="10" t="s">
        <v>29</v>
      </c>
      <c r="C40" s="10" t="s">
        <v>17</v>
      </c>
      <c r="D40" s="16">
        <v>43431.371527777781</v>
      </c>
      <c r="E40" s="16">
        <v>43432.427083333336</v>
      </c>
      <c r="G40" s="16">
        <v>43438.86041666667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126.81818181818181</v>
      </c>
      <c r="AK40" s="93"/>
      <c r="AL40" s="93">
        <f>IF((M286-M92)/M286*100&lt;0,"NR",(M286-M92)/M286*100)</f>
        <v>99.545454545454547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4133425</v>
      </c>
      <c r="B41" s="10" t="s">
        <v>29</v>
      </c>
      <c r="C41" s="10" t="s">
        <v>17</v>
      </c>
      <c r="D41" s="16">
        <v>43431.371527777781</v>
      </c>
      <c r="E41" s="16">
        <v>43432.427083333336</v>
      </c>
      <c r="G41" s="16">
        <v>43438.86041666667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26</v>
      </c>
      <c r="M41" s="10">
        <v>5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 t="str">
        <f t="shared" ref="AS41:AS43" si="8">IF(ISERR(AJ106),"NO DATA",AJ106)</f>
        <v>NR</v>
      </c>
      <c r="AT41" s="82"/>
      <c r="AU41" s="81" t="str">
        <f t="shared" ref="AU41:AU43" si="9">IF(ISERR(AL106),"NO DATA",AL106)</f>
        <v>NR</v>
      </c>
      <c r="AV41" s="82"/>
    </row>
    <row r="42" spans="1:48" x14ac:dyDescent="0.2">
      <c r="A42" s="10">
        <v>4133425</v>
      </c>
      <c r="B42" s="10" t="s">
        <v>29</v>
      </c>
      <c r="C42" s="10" t="s">
        <v>17</v>
      </c>
      <c r="D42" s="16">
        <v>43431.371527777781</v>
      </c>
      <c r="E42" s="16">
        <v>43432.427083333336</v>
      </c>
      <c r="G42" s="16">
        <v>43438.86041666667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26</v>
      </c>
      <c r="M42" s="10">
        <v>20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0</v>
      </c>
      <c r="AR42" s="82"/>
      <c r="AS42" s="81">
        <f t="shared" si="8"/>
        <v>99.235294117647058</v>
      </c>
      <c r="AT42" s="82"/>
      <c r="AU42" s="81">
        <f t="shared" si="9"/>
        <v>99.235294117647058</v>
      </c>
      <c r="AV42" s="82"/>
    </row>
    <row r="43" spans="1:48" x14ac:dyDescent="0.2">
      <c r="A43" s="10">
        <v>4133425</v>
      </c>
      <c r="B43" s="10" t="s">
        <v>29</v>
      </c>
      <c r="C43" s="10" t="s">
        <v>17</v>
      </c>
      <c r="D43" s="16">
        <v>43431.371527777781</v>
      </c>
      <c r="E43" s="16">
        <v>43432.427083333336</v>
      </c>
      <c r="G43" s="16">
        <v>43438.86041666667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26</v>
      </c>
      <c r="M43" s="10">
        <v>5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6.1728395061728394</v>
      </c>
      <c r="AR43" s="82"/>
      <c r="AS43" s="81">
        <f t="shared" si="8"/>
        <v>92.592592592592595</v>
      </c>
      <c r="AT43" s="82"/>
      <c r="AU43" s="81">
        <f t="shared" si="9"/>
        <v>98.76543209876543</v>
      </c>
      <c r="AV43" s="82"/>
    </row>
    <row r="44" spans="1:48" x14ac:dyDescent="0.2">
      <c r="A44" s="10">
        <v>4133425</v>
      </c>
      <c r="B44" s="10" t="s">
        <v>29</v>
      </c>
      <c r="C44" s="10" t="s">
        <v>17</v>
      </c>
      <c r="D44" s="16">
        <v>43431.371527777781</v>
      </c>
      <c r="E44" s="16">
        <v>43432.427083333336</v>
      </c>
      <c r="G44" s="16">
        <v>43438.86041666667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4133425</v>
      </c>
      <c r="B45" s="10" t="s">
        <v>29</v>
      </c>
      <c r="C45" s="10" t="s">
        <v>17</v>
      </c>
      <c r="D45" s="16">
        <v>43431.371527777781</v>
      </c>
      <c r="E45" s="16">
        <v>43432.427083333336</v>
      </c>
      <c r="G45" s="16">
        <v>43438.86041666667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26</v>
      </c>
      <c r="M45" s="10">
        <v>5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4133425</v>
      </c>
      <c r="B46" s="10" t="s">
        <v>29</v>
      </c>
      <c r="C46" s="10" t="s">
        <v>17</v>
      </c>
      <c r="D46" s="16">
        <v>43431.371527777781</v>
      </c>
      <c r="E46" s="16">
        <v>43432.427083333336</v>
      </c>
      <c r="G46" s="16">
        <v>43438.86041666667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26</v>
      </c>
      <c r="M46" s="10">
        <v>10</v>
      </c>
      <c r="N46" s="10" t="s">
        <v>33</v>
      </c>
      <c r="O46" s="10">
        <v>10</v>
      </c>
      <c r="P46" s="10">
        <v>1</v>
      </c>
      <c r="AP46" s="3" t="s">
        <v>233</v>
      </c>
      <c r="AQ46" s="81" t="str">
        <f t="shared" ref="AQ46:AQ49" si="13">IF(ISERR(AH141),"NO DATA",AH141)</f>
        <v>NR</v>
      </c>
      <c r="AR46" s="82"/>
      <c r="AS46" s="81">
        <f t="shared" si="11"/>
        <v>113.4020618556701</v>
      </c>
      <c r="AT46" s="82"/>
      <c r="AU46" s="81">
        <f t="shared" si="12"/>
        <v>89.690721649484544</v>
      </c>
      <c r="AV46" s="82"/>
    </row>
    <row r="47" spans="1:48" x14ac:dyDescent="0.2">
      <c r="A47" s="10">
        <v>4133425</v>
      </c>
      <c r="B47" s="10" t="s">
        <v>29</v>
      </c>
      <c r="C47" s="10" t="s">
        <v>17</v>
      </c>
      <c r="D47" s="16">
        <v>43431.371527777781</v>
      </c>
      <c r="E47" s="16">
        <v>43432.427083333336</v>
      </c>
      <c r="G47" s="16">
        <v>43438.86041666667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112.5</v>
      </c>
      <c r="AT47" s="82"/>
      <c r="AU47" s="81">
        <f t="shared" si="12"/>
        <v>95.833333333333343</v>
      </c>
      <c r="AV47" s="82"/>
    </row>
    <row r="48" spans="1:48" x14ac:dyDescent="0.2">
      <c r="A48" s="10">
        <v>4133425</v>
      </c>
      <c r="B48" s="10" t="s">
        <v>29</v>
      </c>
      <c r="C48" s="10" t="s">
        <v>17</v>
      </c>
      <c r="D48" s="16">
        <v>43431.371527777781</v>
      </c>
      <c r="E48" s="16">
        <v>43432.427083333336</v>
      </c>
      <c r="G48" s="16">
        <v>43438.86041666667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72.941176470588232</v>
      </c>
      <c r="AR48" s="82"/>
      <c r="AS48" s="81">
        <f t="shared" si="11"/>
        <v>26.47058823529412</v>
      </c>
      <c r="AT48" s="82"/>
      <c r="AU48" s="81">
        <f t="shared" si="12"/>
        <v>99.411764705882348</v>
      </c>
      <c r="AV48" s="82"/>
    </row>
    <row r="49" spans="1:48" x14ac:dyDescent="0.2">
      <c r="A49" s="10">
        <v>4133425</v>
      </c>
      <c r="B49" s="10" t="s">
        <v>29</v>
      </c>
      <c r="C49" s="10" t="s">
        <v>17</v>
      </c>
      <c r="D49" s="16">
        <v>43431.371527777781</v>
      </c>
      <c r="E49" s="16">
        <v>43432.427083333336</v>
      </c>
      <c r="G49" s="16">
        <v>43438.86041666667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26</v>
      </c>
      <c r="M49" s="10">
        <v>5</v>
      </c>
      <c r="N49" s="10" t="s">
        <v>33</v>
      </c>
      <c r="O49" s="10">
        <v>5</v>
      </c>
      <c r="P49" s="10">
        <v>1</v>
      </c>
      <c r="AP49" s="3" t="s">
        <v>234</v>
      </c>
      <c r="AQ49" s="81" t="str">
        <f t="shared" si="13"/>
        <v>NR</v>
      </c>
      <c r="AR49" s="82"/>
      <c r="AS49" s="81">
        <f t="shared" si="11"/>
        <v>97.222222222222214</v>
      </c>
      <c r="AT49" s="82"/>
      <c r="AU49" s="81">
        <f t="shared" si="12"/>
        <v>86.111111111111114</v>
      </c>
      <c r="AV49" s="82"/>
    </row>
    <row r="50" spans="1:48" x14ac:dyDescent="0.2">
      <c r="A50" s="10">
        <v>4133425</v>
      </c>
      <c r="B50" s="10" t="s">
        <v>29</v>
      </c>
      <c r="C50" s="10" t="s">
        <v>17</v>
      </c>
      <c r="D50" s="16">
        <v>43431.371527777781</v>
      </c>
      <c r="E50" s="16">
        <v>43432.427083333336</v>
      </c>
      <c r="G50" s="16">
        <v>43438.86041666667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4133425</v>
      </c>
      <c r="B51" s="10" t="s">
        <v>29</v>
      </c>
      <c r="C51" s="10" t="s">
        <v>17</v>
      </c>
      <c r="D51" s="16">
        <v>43431.371527777781</v>
      </c>
      <c r="E51" s="16">
        <v>43432.427083333336</v>
      </c>
      <c r="G51" s="16">
        <v>43438.86041666667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4133425</v>
      </c>
      <c r="B52" s="10" t="s">
        <v>29</v>
      </c>
      <c r="C52" s="10" t="s">
        <v>17</v>
      </c>
      <c r="D52" s="16">
        <v>43431.371527777781</v>
      </c>
      <c r="E52" s="16">
        <v>43432.427083333336</v>
      </c>
      <c r="G52" s="16">
        <v>43438.86041666667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4133425</v>
      </c>
      <c r="B53" s="10" t="s">
        <v>29</v>
      </c>
      <c r="C53" s="10" t="s">
        <v>17</v>
      </c>
      <c r="D53" s="16">
        <v>43431.371527777781</v>
      </c>
      <c r="E53" s="16">
        <v>43432.427083333336</v>
      </c>
      <c r="G53" s="16">
        <v>43438.86041666667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26</v>
      </c>
      <c r="M53" s="10">
        <v>10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4133425</v>
      </c>
      <c r="B54" s="10" t="s">
        <v>29</v>
      </c>
      <c r="C54" s="10" t="s">
        <v>17</v>
      </c>
      <c r="D54" s="16">
        <v>43431.371527777781</v>
      </c>
      <c r="E54" s="16">
        <v>43432.427083333336</v>
      </c>
      <c r="G54" s="16">
        <v>43438.86041666667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13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4133425</v>
      </c>
      <c r="B55" s="10" t="s">
        <v>29</v>
      </c>
      <c r="C55" s="10" t="s">
        <v>17</v>
      </c>
      <c r="D55" s="16">
        <v>43431.371527777781</v>
      </c>
      <c r="E55" s="16">
        <v>43432.427083333336</v>
      </c>
      <c r="G55" s="16">
        <v>43438.86041666667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26</v>
      </c>
      <c r="M55" s="10">
        <v>10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4133425</v>
      </c>
      <c r="B56" s="10" t="s">
        <v>29</v>
      </c>
      <c r="C56" s="10" t="s">
        <v>17</v>
      </c>
      <c r="D56" s="16">
        <v>43431.371527777781</v>
      </c>
      <c r="E56" s="16">
        <v>43432.427083333336</v>
      </c>
      <c r="G56" s="16">
        <v>43438.86041666667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26</v>
      </c>
      <c r="M56" s="10">
        <v>10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4133425</v>
      </c>
      <c r="B57" s="10" t="s">
        <v>29</v>
      </c>
      <c r="C57" s="10" t="s">
        <v>17</v>
      </c>
      <c r="D57" s="16">
        <v>43431.371527777781</v>
      </c>
      <c r="E57" s="16">
        <v>43432.427083333336</v>
      </c>
      <c r="G57" s="16">
        <v>43438.86041666667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4133425</v>
      </c>
      <c r="B58" s="10" t="s">
        <v>29</v>
      </c>
      <c r="C58" s="10" t="s">
        <v>17</v>
      </c>
      <c r="D58" s="16">
        <v>43431.371527777781</v>
      </c>
      <c r="E58" s="16">
        <v>43432.427083333336</v>
      </c>
      <c r="G58" s="16">
        <v>43438.86041666667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4133425</v>
      </c>
      <c r="B59" s="10" t="s">
        <v>29</v>
      </c>
      <c r="C59" s="10" t="s">
        <v>17</v>
      </c>
      <c r="D59" s="16">
        <v>43431.371527777781</v>
      </c>
      <c r="E59" s="16">
        <v>43432.427083333336</v>
      </c>
      <c r="G59" s="16">
        <v>43438.86041666667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4133425</v>
      </c>
      <c r="B60" s="10" t="s">
        <v>29</v>
      </c>
      <c r="C60" s="10" t="s">
        <v>17</v>
      </c>
      <c r="D60" s="16">
        <v>43431.371527777781</v>
      </c>
      <c r="E60" s="16">
        <v>43432.427083333336</v>
      </c>
      <c r="G60" s="16">
        <v>43438.86041666667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26</v>
      </c>
      <c r="M60" s="10">
        <v>5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4133425</v>
      </c>
      <c r="B61" s="10" t="s">
        <v>29</v>
      </c>
      <c r="C61" s="10" t="s">
        <v>17</v>
      </c>
      <c r="D61" s="16">
        <v>43431.371527777781</v>
      </c>
      <c r="E61" s="16">
        <v>43432.427083333336</v>
      </c>
      <c r="G61" s="16">
        <v>43438.86041666667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26</v>
      </c>
      <c r="M61" s="10">
        <v>5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4133425</v>
      </c>
      <c r="B62" s="10" t="s">
        <v>29</v>
      </c>
      <c r="C62" s="10" t="s">
        <v>17</v>
      </c>
      <c r="D62" s="16">
        <v>43431.371527777781</v>
      </c>
      <c r="E62" s="16">
        <v>43432.427083333336</v>
      </c>
      <c r="G62" s="16">
        <v>43438.86041666667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26</v>
      </c>
      <c r="M62" s="10">
        <v>5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4133425</v>
      </c>
      <c r="B63" s="10" t="s">
        <v>29</v>
      </c>
      <c r="C63" s="10" t="s">
        <v>17</v>
      </c>
      <c r="D63" s="16">
        <v>43431.371527777781</v>
      </c>
      <c r="E63" s="16">
        <v>43432.427083333336</v>
      </c>
      <c r="G63" s="16">
        <v>43438.86041666667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22</v>
      </c>
      <c r="M63" s="10">
        <v>16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4133425</v>
      </c>
      <c r="B64" s="10" t="s">
        <v>29</v>
      </c>
      <c r="C64" s="10" t="s">
        <v>17</v>
      </c>
      <c r="D64" s="16">
        <v>43431.371527777781</v>
      </c>
      <c r="E64" s="16">
        <v>43432.427083333336</v>
      </c>
      <c r="G64" s="16">
        <v>43438.86041666667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4133425</v>
      </c>
      <c r="B65" s="10" t="s">
        <v>29</v>
      </c>
      <c r="C65" s="10" t="s">
        <v>17</v>
      </c>
      <c r="D65" s="16">
        <v>43431.371527777781</v>
      </c>
      <c r="E65" s="16">
        <v>43432.427083333336</v>
      </c>
      <c r="G65" s="16">
        <v>43438.86041666667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26</v>
      </c>
      <c r="M65" s="10">
        <v>20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4133425</v>
      </c>
      <c r="B66" s="10" t="s">
        <v>29</v>
      </c>
      <c r="C66" s="10" t="s">
        <v>17</v>
      </c>
      <c r="D66" s="16">
        <v>43431.371527777781</v>
      </c>
      <c r="E66" s="16">
        <v>43432.427083333336</v>
      </c>
      <c r="G66" s="16">
        <v>43438.86041666667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4133425</v>
      </c>
      <c r="B67" s="10" t="s">
        <v>29</v>
      </c>
      <c r="C67" s="10" t="s">
        <v>17</v>
      </c>
      <c r="D67" s="16">
        <v>43431.371527777781</v>
      </c>
      <c r="E67" s="16">
        <v>43432.427083333336</v>
      </c>
      <c r="G67" s="16">
        <v>43438.86041666667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26</v>
      </c>
      <c r="M67" s="10">
        <v>5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4133425</v>
      </c>
      <c r="B68" s="10" t="s">
        <v>29</v>
      </c>
      <c r="C68" s="10" t="s">
        <v>17</v>
      </c>
      <c r="D68" s="16">
        <v>43431.371527777781</v>
      </c>
      <c r="E68" s="16">
        <v>43432.427083333336</v>
      </c>
      <c r="G68" s="16">
        <v>43438.86041666667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4133425</v>
      </c>
      <c r="B69" s="10" t="s">
        <v>29</v>
      </c>
      <c r="C69" s="10" t="s">
        <v>17</v>
      </c>
      <c r="D69" s="16">
        <v>43431.371527777781</v>
      </c>
      <c r="E69" s="16">
        <v>43432.427083333336</v>
      </c>
      <c r="G69" s="16">
        <v>43438.86041666667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4133425</v>
      </c>
      <c r="B70" s="10" t="s">
        <v>29</v>
      </c>
      <c r="C70" s="10" t="s">
        <v>17</v>
      </c>
      <c r="D70" s="16">
        <v>43431.371527777781</v>
      </c>
      <c r="E70" s="16">
        <v>43432.427083333336</v>
      </c>
      <c r="G70" s="16">
        <v>43438.86041666667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355</v>
      </c>
      <c r="AH70" s="70"/>
      <c r="AI70" s="70"/>
      <c r="AJ70" s="70"/>
      <c r="AK70" s="70"/>
      <c r="AL70" s="70"/>
      <c r="AM70" s="70"/>
    </row>
    <row r="71" spans="1:39" x14ac:dyDescent="0.2">
      <c r="A71" s="10">
        <v>4133425</v>
      </c>
      <c r="B71" s="10" t="s">
        <v>29</v>
      </c>
      <c r="C71" s="10" t="s">
        <v>17</v>
      </c>
      <c r="D71" s="16">
        <v>43431.371527777781</v>
      </c>
      <c r="E71" s="16">
        <v>43432.427083333336</v>
      </c>
      <c r="G71" s="16">
        <v>43438.86041666667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26</v>
      </c>
      <c r="M71" s="10">
        <v>10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4133425</v>
      </c>
      <c r="B72" s="10" t="s">
        <v>29</v>
      </c>
      <c r="C72" s="10" t="s">
        <v>17</v>
      </c>
      <c r="D72" s="16">
        <v>43431.371527777781</v>
      </c>
      <c r="E72" s="16">
        <v>43432.427083333336</v>
      </c>
      <c r="G72" s="16">
        <v>43438.86041666667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26</v>
      </c>
      <c r="M72" s="10">
        <v>20</v>
      </c>
      <c r="N72" s="10" t="s">
        <v>33</v>
      </c>
      <c r="O72" s="10">
        <v>20</v>
      </c>
      <c r="P72" s="10">
        <v>1</v>
      </c>
      <c r="AG72" s="11" t="s">
        <v>217</v>
      </c>
      <c r="AH72" s="93" t="str">
        <f>IF((M296-M199)/M296*100&lt;0,"NR",(M296-M199)/M296*100)</f>
        <v>NR</v>
      </c>
      <c r="AI72" s="93"/>
      <c r="AJ72" s="93">
        <f>IF((M199-M102)/M296*100&lt;0,"NR",(M199-M102)/M296*100)</f>
        <v>105.88235294117648</v>
      </c>
      <c r="AK72" s="93"/>
      <c r="AL72" s="93">
        <f>IF((M296-M102)/M296*100&lt;0,"NR",(M296-M102)/M296*100)</f>
        <v>94.117647058823522</v>
      </c>
      <c r="AM72" s="93"/>
    </row>
    <row r="73" spans="1:39" x14ac:dyDescent="0.2">
      <c r="A73" s="10">
        <v>4133425</v>
      </c>
      <c r="B73" s="10" t="s">
        <v>29</v>
      </c>
      <c r="C73" s="10" t="s">
        <v>17</v>
      </c>
      <c r="D73" s="16">
        <v>43431.371527777781</v>
      </c>
      <c r="E73" s="16">
        <v>43432.427083333336</v>
      </c>
      <c r="G73" s="16">
        <v>43438.86041666667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26</v>
      </c>
      <c r="M73" s="10">
        <v>100</v>
      </c>
      <c r="N73" s="10" t="s">
        <v>33</v>
      </c>
      <c r="O73" s="10">
        <v>100</v>
      </c>
      <c r="P73" s="10">
        <v>1</v>
      </c>
      <c r="AG73" s="17" t="s">
        <v>219</v>
      </c>
      <c r="AH73" s="93">
        <f>IF((M297-M200)/M297*100&lt;0,"NR",(M297-M200)/M297*100)</f>
        <v>0</v>
      </c>
      <c r="AI73" s="93"/>
      <c r="AJ73" s="93">
        <f>IF((M200-M103)/M297*100&lt;0,"NR",(M200-M103)/M297*100)</f>
        <v>28.571428571428569</v>
      </c>
      <c r="AK73" s="93"/>
      <c r="AL73" s="93">
        <f>IF((M297-M103)/M297*100&lt;0,"NR",(M297-M103)/M297*100)</f>
        <v>28.571428571428569</v>
      </c>
      <c r="AM73" s="93"/>
    </row>
    <row r="74" spans="1:39" x14ac:dyDescent="0.2">
      <c r="A74" s="10">
        <v>4133425</v>
      </c>
      <c r="B74" s="10" t="s">
        <v>29</v>
      </c>
      <c r="C74" s="10" t="s">
        <v>17</v>
      </c>
      <c r="D74" s="16">
        <v>43431.371527777781</v>
      </c>
      <c r="E74" s="16">
        <v>43432.427083333336</v>
      </c>
      <c r="G74" s="16">
        <v>43438.86041666667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4.3478260869565215</v>
      </c>
      <c r="AI74" s="93"/>
      <c r="AJ74" s="93">
        <f>IF((M122-M25)/M219*100&lt;0,"NR",(M122-M25)/M219*100)</f>
        <v>93.478260869565219</v>
      </c>
      <c r="AK74" s="93"/>
      <c r="AL74" s="93">
        <f>IF((M219-M25)/M219*100&lt;0,"NR",(M219-M25)/M219*100)</f>
        <v>97.826086956521735</v>
      </c>
      <c r="AM74" s="93"/>
    </row>
    <row r="75" spans="1:39" x14ac:dyDescent="0.2">
      <c r="A75" s="10">
        <v>4133425</v>
      </c>
      <c r="B75" s="10" t="s">
        <v>29</v>
      </c>
      <c r="C75" s="10" t="s">
        <v>17</v>
      </c>
      <c r="D75" s="16">
        <v>43431.371527777781</v>
      </c>
      <c r="E75" s="16">
        <v>43432.427083333336</v>
      </c>
      <c r="G75" s="16">
        <v>43438.86041666667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4133425</v>
      </c>
      <c r="B76" s="10" t="s">
        <v>29</v>
      </c>
      <c r="C76" s="10" t="s">
        <v>17</v>
      </c>
      <c r="D76" s="16">
        <v>43431.371527777781</v>
      </c>
      <c r="E76" s="16">
        <v>43432.427083333336</v>
      </c>
      <c r="G76" s="16">
        <v>43438.86041666667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4133425</v>
      </c>
      <c r="B77" s="10" t="s">
        <v>29</v>
      </c>
      <c r="C77" s="10" t="s">
        <v>17</v>
      </c>
      <c r="D77" s="16">
        <v>43431.371527777781</v>
      </c>
      <c r="E77" s="16">
        <v>43432.427083333336</v>
      </c>
      <c r="G77" s="16">
        <v>43438.86041666667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4133425</v>
      </c>
      <c r="B78" s="10" t="s">
        <v>29</v>
      </c>
      <c r="C78" s="10" t="s">
        <v>17</v>
      </c>
      <c r="D78" s="16">
        <v>43431.371527777781</v>
      </c>
      <c r="E78" s="16">
        <v>43432.427083333336</v>
      </c>
      <c r="G78" s="16">
        <v>43438.86041666667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26</v>
      </c>
      <c r="M78" s="10">
        <v>5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4133425</v>
      </c>
      <c r="B79" s="10" t="s">
        <v>29</v>
      </c>
      <c r="C79" s="10" t="s">
        <v>17</v>
      </c>
      <c r="D79" s="16">
        <v>43431.371527777781</v>
      </c>
      <c r="E79" s="16">
        <v>43432.427083333336</v>
      </c>
      <c r="G79" s="16">
        <v>43438.86041666667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4133425</v>
      </c>
      <c r="B80" s="10" t="s">
        <v>29</v>
      </c>
      <c r="C80" s="10" t="s">
        <v>17</v>
      </c>
      <c r="D80" s="16">
        <v>43431.371527777781</v>
      </c>
      <c r="E80" s="16">
        <v>43432.427083333336</v>
      </c>
      <c r="G80" s="16">
        <v>43438.86041666667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4133425</v>
      </c>
      <c r="B81" s="10" t="s">
        <v>29</v>
      </c>
      <c r="C81" s="10" t="s">
        <v>17</v>
      </c>
      <c r="D81" s="16">
        <v>43431.371527777781</v>
      </c>
      <c r="E81" s="16">
        <v>43432.427083333336</v>
      </c>
      <c r="G81" s="16">
        <v>43438.86041666667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4133425</v>
      </c>
      <c r="B82" s="10" t="s">
        <v>29</v>
      </c>
      <c r="C82" s="10" t="s">
        <v>17</v>
      </c>
      <c r="D82" s="16">
        <v>43431.371527777781</v>
      </c>
      <c r="E82" s="16">
        <v>43432.427083333336</v>
      </c>
      <c r="G82" s="16">
        <v>43438.86041666667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5.4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4133425</v>
      </c>
      <c r="B83" s="10" t="s">
        <v>29</v>
      </c>
      <c r="C83" s="10" t="s">
        <v>17</v>
      </c>
      <c r="D83" s="16">
        <v>43431.371527777781</v>
      </c>
      <c r="E83" s="16">
        <v>43432.427083333336</v>
      </c>
      <c r="G83" s="16">
        <v>43438.86041666667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22</v>
      </c>
      <c r="M83" s="10">
        <v>4500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4133425</v>
      </c>
      <c r="B84" s="10" t="s">
        <v>29</v>
      </c>
      <c r="C84" s="10" t="s">
        <v>17</v>
      </c>
      <c r="D84" s="16">
        <v>43431.371527777781</v>
      </c>
      <c r="E84" s="16">
        <v>43432.427083333336</v>
      </c>
      <c r="G84" s="16">
        <v>43438.86041666667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4133425</v>
      </c>
      <c r="B85" s="10" t="s">
        <v>29</v>
      </c>
      <c r="C85" s="10" t="s">
        <v>17</v>
      </c>
      <c r="D85" s="16">
        <v>43431.371527777781</v>
      </c>
      <c r="E85" s="16">
        <v>43432.427083333336</v>
      </c>
      <c r="G85" s="16">
        <v>43438.86041666667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26</v>
      </c>
      <c r="M85" s="10">
        <v>100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4133425</v>
      </c>
      <c r="B86" s="10" t="s">
        <v>29</v>
      </c>
      <c r="C86" s="10" t="s">
        <v>17</v>
      </c>
      <c r="D86" s="16">
        <v>43431.371527777781</v>
      </c>
      <c r="E86" s="16">
        <v>43432.427083333336</v>
      </c>
      <c r="G86" s="16">
        <v>43438.86041666667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4133425</v>
      </c>
      <c r="B87" s="10" t="s">
        <v>29</v>
      </c>
      <c r="C87" s="10" t="s">
        <v>17</v>
      </c>
      <c r="D87" s="16">
        <v>43431.371527777781</v>
      </c>
      <c r="E87" s="16">
        <v>43432.427083333336</v>
      </c>
      <c r="G87" s="16">
        <v>43438.86041666667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4133425</v>
      </c>
      <c r="B88" s="10" t="s">
        <v>29</v>
      </c>
      <c r="C88" s="10" t="s">
        <v>17</v>
      </c>
      <c r="D88" s="16">
        <v>43431.371527777781</v>
      </c>
      <c r="E88" s="16">
        <v>43432.427083333336</v>
      </c>
      <c r="G88" s="16">
        <v>43438.86041666667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4133425</v>
      </c>
      <c r="B89" s="10" t="s">
        <v>29</v>
      </c>
      <c r="C89" s="10" t="s">
        <v>17</v>
      </c>
      <c r="D89" s="16">
        <v>43431.371527777781</v>
      </c>
      <c r="E89" s="16">
        <v>43432.427083333336</v>
      </c>
      <c r="G89" s="16">
        <v>43438.86041666667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4133425</v>
      </c>
      <c r="B90" s="10" t="s">
        <v>29</v>
      </c>
      <c r="C90" s="10" t="s">
        <v>17</v>
      </c>
      <c r="D90" s="16">
        <v>43431.371527777781</v>
      </c>
      <c r="E90" s="16">
        <v>43432.427083333336</v>
      </c>
      <c r="G90" s="16">
        <v>43438.86041666667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4133425</v>
      </c>
      <c r="B91" s="10" t="s">
        <v>29</v>
      </c>
      <c r="C91" s="10" t="s">
        <v>17</v>
      </c>
      <c r="D91" s="16">
        <v>43431.371527777781</v>
      </c>
      <c r="E91" s="16">
        <v>43432.427083333336</v>
      </c>
      <c r="G91" s="16">
        <v>43438.86041666667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4133425</v>
      </c>
      <c r="B92" s="10" t="s">
        <v>29</v>
      </c>
      <c r="C92" s="10" t="s">
        <v>17</v>
      </c>
      <c r="D92" s="16">
        <v>43431.371527777781</v>
      </c>
      <c r="E92" s="16">
        <v>43432.427083333336</v>
      </c>
      <c r="G92" s="16">
        <v>43438.86041666667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26</v>
      </c>
      <c r="M92" s="10">
        <v>5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4133425</v>
      </c>
      <c r="B93" s="10" t="s">
        <v>29</v>
      </c>
      <c r="C93" s="10" t="s">
        <v>17</v>
      </c>
      <c r="D93" s="16">
        <v>43431.371527777781</v>
      </c>
      <c r="E93" s="16">
        <v>43432.427083333336</v>
      </c>
      <c r="G93" s="16">
        <v>43438.86041666667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4133425</v>
      </c>
      <c r="B94" s="10" t="s">
        <v>29</v>
      </c>
      <c r="C94" s="10" t="s">
        <v>17</v>
      </c>
      <c r="D94" s="16">
        <v>43431.371527777781</v>
      </c>
      <c r="E94" s="16">
        <v>43432.427083333336</v>
      </c>
      <c r="G94" s="16">
        <v>43438.86041666667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4133425</v>
      </c>
      <c r="B95" s="10" t="s">
        <v>29</v>
      </c>
      <c r="C95" s="10" t="s">
        <v>17</v>
      </c>
      <c r="D95" s="16">
        <v>43431.371527777781</v>
      </c>
      <c r="E95" s="16">
        <v>43432.427083333336</v>
      </c>
      <c r="G95" s="16">
        <v>43438.86041666667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4133425</v>
      </c>
      <c r="B96" s="10" t="s">
        <v>29</v>
      </c>
      <c r="C96" s="10" t="s">
        <v>17</v>
      </c>
      <c r="D96" s="16">
        <v>43431.371527777781</v>
      </c>
      <c r="E96" s="16">
        <v>43432.427083333336</v>
      </c>
      <c r="G96" s="16">
        <v>43438.86041666667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210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4133425</v>
      </c>
      <c r="B97" s="10" t="s">
        <v>29</v>
      </c>
      <c r="C97" s="10" t="s">
        <v>17</v>
      </c>
      <c r="D97" s="16">
        <v>43431.371527777781</v>
      </c>
      <c r="E97" s="16">
        <v>43432.427083333336</v>
      </c>
      <c r="G97" s="16">
        <v>43438.86041666667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26</v>
      </c>
      <c r="M97" s="10">
        <v>20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4133425</v>
      </c>
      <c r="B98" s="10" t="s">
        <v>29</v>
      </c>
      <c r="C98" s="10" t="s">
        <v>17</v>
      </c>
      <c r="D98" s="16">
        <v>43431.371527777781</v>
      </c>
      <c r="E98" s="16">
        <v>43432.427083333336</v>
      </c>
      <c r="G98" s="16">
        <v>43438.86041666667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4133425</v>
      </c>
      <c r="B99" s="10" t="s">
        <v>29</v>
      </c>
      <c r="C99" s="10" t="s">
        <v>17</v>
      </c>
      <c r="D99" s="16">
        <v>43431.371527777781</v>
      </c>
      <c r="E99" s="16">
        <v>43432.427083333336</v>
      </c>
      <c r="G99" s="16">
        <v>43438.86041666667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4133425</v>
      </c>
      <c r="B100" s="10" t="s">
        <v>29</v>
      </c>
      <c r="C100" s="10" t="s">
        <v>17</v>
      </c>
      <c r="D100" s="16">
        <v>43431.371527777781</v>
      </c>
      <c r="E100" s="16">
        <v>43432.427083333336</v>
      </c>
      <c r="G100" s="16">
        <v>43438.86041666667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26</v>
      </c>
      <c r="M100" s="10">
        <v>10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4133425</v>
      </c>
      <c r="B101" s="10" t="s">
        <v>29</v>
      </c>
      <c r="C101" s="10" t="s">
        <v>17</v>
      </c>
      <c r="D101" s="16">
        <v>43431.371527777781</v>
      </c>
      <c r="E101" s="16">
        <v>43432.427083333336</v>
      </c>
      <c r="G101" s="16">
        <v>43438.86041666667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26</v>
      </c>
      <c r="M101" s="10">
        <v>5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4133425</v>
      </c>
      <c r="B102" s="10" t="s">
        <v>29</v>
      </c>
      <c r="C102" s="10" t="s">
        <v>17</v>
      </c>
      <c r="D102" s="16">
        <v>43431.371527777781</v>
      </c>
      <c r="E102" s="16">
        <v>43432.427083333336</v>
      </c>
      <c r="G102" s="16">
        <v>43438.86041666667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26</v>
      </c>
      <c r="M102" s="10">
        <v>10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4133425</v>
      </c>
      <c r="B103" s="10" t="s">
        <v>29</v>
      </c>
      <c r="C103" s="10" t="s">
        <v>17</v>
      </c>
      <c r="D103" s="16">
        <v>43431.371527777781</v>
      </c>
      <c r="E103" s="16">
        <v>43432.427083333336</v>
      </c>
      <c r="G103" s="16">
        <v>43438.86041666667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26</v>
      </c>
      <c r="M103" s="10">
        <v>100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4133425</v>
      </c>
      <c r="B104" s="10" t="s">
        <v>29</v>
      </c>
      <c r="C104" s="10" t="s">
        <v>17</v>
      </c>
      <c r="D104" s="16">
        <v>43431.371527777781</v>
      </c>
      <c r="E104" s="16">
        <v>43432.427083333336</v>
      </c>
      <c r="G104" s="16">
        <v>43438.86041666667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356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4133423</v>
      </c>
      <c r="B105" s="10" t="s">
        <v>24</v>
      </c>
      <c r="C105" s="10" t="s">
        <v>17</v>
      </c>
      <c r="D105" s="16">
        <v>43431.361111111109</v>
      </c>
      <c r="E105" s="16">
        <v>43432.427083333336</v>
      </c>
      <c r="G105" s="16">
        <v>43438.828472222223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780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4133423</v>
      </c>
      <c r="B106" s="10" t="s">
        <v>24</v>
      </c>
      <c r="C106" s="10" t="s">
        <v>17</v>
      </c>
      <c r="D106" s="16">
        <v>43431.361111111109</v>
      </c>
      <c r="E106" s="16">
        <v>43432.427083333336</v>
      </c>
      <c r="G106" s="16">
        <v>43438.828472222223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 t="str">
        <f>IF((M180-M83)/M277*100&lt;0,"NR",(M180-M83)/M277*100)</f>
        <v>NR</v>
      </c>
      <c r="AK106" s="98"/>
      <c r="AL106" s="98" t="str">
        <f>IF((M277-M83)/M277*100&lt;0,"NR",(M277-M83)/M277*100)</f>
        <v>NR</v>
      </c>
      <c r="AM106" s="98"/>
    </row>
    <row r="107" spans="1:39" x14ac:dyDescent="0.2">
      <c r="A107" s="10">
        <v>4133423</v>
      </c>
      <c r="B107" s="10" t="s">
        <v>24</v>
      </c>
      <c r="C107" s="10" t="s">
        <v>17</v>
      </c>
      <c r="D107" s="16">
        <v>43431.361111111109</v>
      </c>
      <c r="E107" s="16">
        <v>43432.427083333336</v>
      </c>
      <c r="G107" s="16">
        <v>43438.828472222223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13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0</v>
      </c>
      <c r="AI107" s="98"/>
      <c r="AJ107" s="98">
        <f>IF((M151-M54)/M248*100&lt;0,"NR",(M151-M54)/M248*100)</f>
        <v>99.235294117647058</v>
      </c>
      <c r="AK107" s="98"/>
      <c r="AL107" s="98">
        <f>IF((M248-M54)/M248*100&lt;0,"NR",(M248-M54)/M248*100)</f>
        <v>99.235294117647058</v>
      </c>
      <c r="AM107" s="98"/>
    </row>
    <row r="108" spans="1:39" x14ac:dyDescent="0.2">
      <c r="A108" s="10">
        <v>4133423</v>
      </c>
      <c r="B108" s="10" t="s">
        <v>24</v>
      </c>
      <c r="C108" s="10" t="s">
        <v>17</v>
      </c>
      <c r="D108" s="16">
        <v>43431.361111111109</v>
      </c>
      <c r="E108" s="16">
        <v>43432.427083333336</v>
      </c>
      <c r="G108" s="16">
        <v>43438.828472222223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26</v>
      </c>
      <c r="M108" s="10">
        <v>20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6.1728395061728394</v>
      </c>
      <c r="AI108" s="98"/>
      <c r="AJ108" s="98">
        <f>IF((M152-M55)/M249*100&lt;0,"NR",(M152-M55)/M249*100)</f>
        <v>92.592592592592595</v>
      </c>
      <c r="AK108" s="98"/>
      <c r="AL108" s="98">
        <f>IF((M249-M55)/M249*100&lt;0,"NR",(M249-M55)/M249*100)</f>
        <v>98.76543209876543</v>
      </c>
      <c r="AM108" s="98"/>
    </row>
    <row r="109" spans="1:39" x14ac:dyDescent="0.2">
      <c r="A109" s="10">
        <v>4133423</v>
      </c>
      <c r="B109" s="10" t="s">
        <v>24</v>
      </c>
      <c r="C109" s="10" t="s">
        <v>17</v>
      </c>
      <c r="D109" s="16">
        <v>43431.361111111109</v>
      </c>
      <c r="E109" s="16">
        <v>43432.427083333336</v>
      </c>
      <c r="G109" s="16">
        <v>43438.828472222223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4133423</v>
      </c>
      <c r="B110" s="10" t="s">
        <v>24</v>
      </c>
      <c r="C110" s="10" t="s">
        <v>17</v>
      </c>
      <c r="D110" s="16">
        <v>43431.361111111109</v>
      </c>
      <c r="E110" s="16">
        <v>43432.427083333336</v>
      </c>
      <c r="G110" s="16">
        <v>43438.828472222223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4133423</v>
      </c>
      <c r="B111" s="10" t="s">
        <v>24</v>
      </c>
      <c r="C111" s="10" t="s">
        <v>17</v>
      </c>
      <c r="D111" s="16">
        <v>43431.361111111109</v>
      </c>
      <c r="E111" s="16">
        <v>43432.427083333336</v>
      </c>
      <c r="G111" s="16">
        <v>43438.828472222223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450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4133423</v>
      </c>
      <c r="B112" s="10" t="s">
        <v>24</v>
      </c>
      <c r="C112" s="10" t="s">
        <v>17</v>
      </c>
      <c r="D112" s="16">
        <v>43431.361111111109</v>
      </c>
      <c r="E112" s="16">
        <v>43432.427083333336</v>
      </c>
      <c r="G112" s="16">
        <v>43438.828472222223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51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4133423</v>
      </c>
      <c r="B113" s="10" t="s">
        <v>24</v>
      </c>
      <c r="C113" s="10" t="s">
        <v>17</v>
      </c>
      <c r="D113" s="16">
        <v>43431.361111111109</v>
      </c>
      <c r="E113" s="16">
        <v>43432.427083333336</v>
      </c>
      <c r="G113" s="16">
        <v>43438.828472222223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4133423</v>
      </c>
      <c r="B114" s="10" t="s">
        <v>24</v>
      </c>
      <c r="C114" s="10" t="s">
        <v>17</v>
      </c>
      <c r="D114" s="16">
        <v>43431.361111111109</v>
      </c>
      <c r="E114" s="16">
        <v>43432.427083333336</v>
      </c>
      <c r="G114" s="16">
        <v>43438.828472222223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4133423</v>
      </c>
      <c r="B115" s="10" t="s">
        <v>24</v>
      </c>
      <c r="C115" s="10" t="s">
        <v>17</v>
      </c>
      <c r="D115" s="16">
        <v>43431.361111111109</v>
      </c>
      <c r="E115" s="16">
        <v>43432.427083333336</v>
      </c>
      <c r="G115" s="16">
        <v>43438.828472222223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4133423</v>
      </c>
      <c r="B116" s="10" t="s">
        <v>24</v>
      </c>
      <c r="C116" s="10" t="s">
        <v>17</v>
      </c>
      <c r="D116" s="16">
        <v>43431.361111111109</v>
      </c>
      <c r="E116" s="16">
        <v>43432.427083333336</v>
      </c>
      <c r="G116" s="16">
        <v>43438.828472222223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120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4133423</v>
      </c>
      <c r="B117" s="10" t="s">
        <v>24</v>
      </c>
      <c r="C117" s="10" t="s">
        <v>17</v>
      </c>
      <c r="D117" s="16">
        <v>43431.361111111109</v>
      </c>
      <c r="E117" s="16">
        <v>43432.427083333336</v>
      </c>
      <c r="G117" s="16">
        <v>43438.828472222223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4133423</v>
      </c>
      <c r="B118" s="10" t="s">
        <v>24</v>
      </c>
      <c r="C118" s="10" t="s">
        <v>17</v>
      </c>
      <c r="D118" s="16">
        <v>43431.361111111109</v>
      </c>
      <c r="E118" s="16">
        <v>43432.427083333336</v>
      </c>
      <c r="G118" s="16">
        <v>43438.828472222223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140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4133423</v>
      </c>
      <c r="B119" s="10" t="s">
        <v>24</v>
      </c>
      <c r="C119" s="10" t="s">
        <v>17</v>
      </c>
      <c r="D119" s="16">
        <v>43431.361111111109</v>
      </c>
      <c r="E119" s="16">
        <v>43432.427083333336</v>
      </c>
      <c r="G119" s="16">
        <v>43438.828472222223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4133423</v>
      </c>
      <c r="B120" s="10" t="s">
        <v>24</v>
      </c>
      <c r="C120" s="10" t="s">
        <v>17</v>
      </c>
      <c r="D120" s="16">
        <v>43431.361111111109</v>
      </c>
      <c r="E120" s="16">
        <v>43432.427083333336</v>
      </c>
      <c r="G120" s="16">
        <v>43438.828472222223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230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4133423</v>
      </c>
      <c r="B121" s="10" t="s">
        <v>24</v>
      </c>
      <c r="C121" s="10" t="s">
        <v>17</v>
      </c>
      <c r="D121" s="16">
        <v>43431.361111111109</v>
      </c>
      <c r="E121" s="16">
        <v>43432.427083333336</v>
      </c>
      <c r="G121" s="16">
        <v>43438.828472222223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4133423</v>
      </c>
      <c r="B122" s="10" t="s">
        <v>24</v>
      </c>
      <c r="C122" s="10" t="s">
        <v>17</v>
      </c>
      <c r="D122" s="16">
        <v>43431.361111111109</v>
      </c>
      <c r="E122" s="16">
        <v>43432.427083333336</v>
      </c>
      <c r="G122" s="16">
        <v>43438.828472222223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220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4133423</v>
      </c>
      <c r="B123" s="10" t="s">
        <v>24</v>
      </c>
      <c r="C123" s="10" t="s">
        <v>17</v>
      </c>
      <c r="D123" s="16">
        <v>43431.361111111109</v>
      </c>
      <c r="E123" s="16">
        <v>43432.427083333336</v>
      </c>
      <c r="G123" s="16">
        <v>43438.828472222223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22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4133423</v>
      </c>
      <c r="B124" s="10" t="s">
        <v>24</v>
      </c>
      <c r="C124" s="10" t="s">
        <v>17</v>
      </c>
      <c r="D124" s="16">
        <v>43431.361111111109</v>
      </c>
      <c r="E124" s="16">
        <v>43432.427083333336</v>
      </c>
      <c r="G124" s="16">
        <v>43438.828472222223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4133423</v>
      </c>
      <c r="B125" s="10" t="s">
        <v>24</v>
      </c>
      <c r="C125" s="10" t="s">
        <v>17</v>
      </c>
      <c r="D125" s="16">
        <v>43431.361111111109</v>
      </c>
      <c r="E125" s="16">
        <v>43432.427083333336</v>
      </c>
      <c r="G125" s="16">
        <v>43438.828472222223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4133423</v>
      </c>
      <c r="B126" s="10" t="s">
        <v>24</v>
      </c>
      <c r="C126" s="10" t="s">
        <v>17</v>
      </c>
      <c r="D126" s="16">
        <v>43431.361111111109</v>
      </c>
      <c r="E126" s="16">
        <v>43432.427083333336</v>
      </c>
      <c r="G126" s="16">
        <v>43438.828472222223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4133423</v>
      </c>
      <c r="B127" s="10" t="s">
        <v>24</v>
      </c>
      <c r="C127" s="10" t="s">
        <v>17</v>
      </c>
      <c r="D127" s="16">
        <v>43431.361111111109</v>
      </c>
      <c r="E127" s="16">
        <v>43432.427083333336</v>
      </c>
      <c r="G127" s="16">
        <v>43438.828472222223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660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4133423</v>
      </c>
      <c r="B128" s="10" t="s">
        <v>24</v>
      </c>
      <c r="C128" s="10" t="s">
        <v>17</v>
      </c>
      <c r="D128" s="16">
        <v>43431.361111111109</v>
      </c>
      <c r="E128" s="16">
        <v>43432.427083333336</v>
      </c>
      <c r="G128" s="16">
        <v>43438.828472222223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4133423</v>
      </c>
      <c r="B129" s="10" t="s">
        <v>24</v>
      </c>
      <c r="C129" s="10" t="s">
        <v>17</v>
      </c>
      <c r="D129" s="16">
        <v>43431.361111111109</v>
      </c>
      <c r="E129" s="16">
        <v>43432.427083333336</v>
      </c>
      <c r="G129" s="16">
        <v>43438.828472222223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81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4133423</v>
      </c>
      <c r="B130" s="10" t="s">
        <v>24</v>
      </c>
      <c r="C130" s="10" t="s">
        <v>17</v>
      </c>
      <c r="D130" s="16">
        <v>43431.361111111109</v>
      </c>
      <c r="E130" s="16">
        <v>43432.427083333336</v>
      </c>
      <c r="G130" s="16">
        <v>43438.828472222223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4133423</v>
      </c>
      <c r="B131" s="10" t="s">
        <v>24</v>
      </c>
      <c r="C131" s="10" t="s">
        <v>17</v>
      </c>
      <c r="D131" s="16">
        <v>43431.361111111109</v>
      </c>
      <c r="E131" s="16">
        <v>43432.427083333336</v>
      </c>
      <c r="G131" s="16">
        <v>43438.828472222223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4133423</v>
      </c>
      <c r="B132" s="10" t="s">
        <v>24</v>
      </c>
      <c r="C132" s="10" t="s">
        <v>17</v>
      </c>
      <c r="D132" s="16">
        <v>43431.361111111109</v>
      </c>
      <c r="E132" s="16">
        <v>43432.427083333336</v>
      </c>
      <c r="G132" s="16">
        <v>43438.828472222223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520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4133423</v>
      </c>
      <c r="B133" s="10" t="s">
        <v>24</v>
      </c>
      <c r="C133" s="10" t="s">
        <v>17</v>
      </c>
      <c r="D133" s="16">
        <v>43431.361111111109</v>
      </c>
      <c r="E133" s="16">
        <v>43432.427083333336</v>
      </c>
      <c r="G133" s="16">
        <v>43438.828472222223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16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4133423</v>
      </c>
      <c r="B134" s="10" t="s">
        <v>24</v>
      </c>
      <c r="C134" s="10" t="s">
        <v>17</v>
      </c>
      <c r="D134" s="16">
        <v>43431.361111111109</v>
      </c>
      <c r="E134" s="16">
        <v>43432.427083333336</v>
      </c>
      <c r="G134" s="16">
        <v>43438.828472222223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4133423</v>
      </c>
      <c r="B135" s="10" t="s">
        <v>24</v>
      </c>
      <c r="C135" s="10" t="s">
        <v>17</v>
      </c>
      <c r="D135" s="16">
        <v>43431.361111111109</v>
      </c>
      <c r="E135" s="16">
        <v>43432.427083333336</v>
      </c>
      <c r="G135" s="16">
        <v>43438.828472222223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4133423</v>
      </c>
      <c r="B136" s="10" t="s">
        <v>24</v>
      </c>
      <c r="C136" s="10" t="s">
        <v>17</v>
      </c>
      <c r="D136" s="16">
        <v>43431.361111111109</v>
      </c>
      <c r="E136" s="16">
        <v>43432.427083333336</v>
      </c>
      <c r="G136" s="16">
        <v>43438.828472222223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4133423</v>
      </c>
      <c r="B137" s="10" t="s">
        <v>24</v>
      </c>
      <c r="C137" s="10" t="s">
        <v>17</v>
      </c>
      <c r="D137" s="16">
        <v>43431.361111111109</v>
      </c>
      <c r="E137" s="16">
        <v>43432.427083333336</v>
      </c>
      <c r="G137" s="16">
        <v>43438.828472222223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22</v>
      </c>
      <c r="M137" s="10">
        <v>5.0999999999999996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4133423</v>
      </c>
      <c r="B138" s="10" t="s">
        <v>24</v>
      </c>
      <c r="C138" s="10" t="s">
        <v>17</v>
      </c>
      <c r="D138" s="16">
        <v>43431.361111111109</v>
      </c>
      <c r="E138" s="16">
        <v>43432.427083333336</v>
      </c>
      <c r="G138" s="16">
        <v>43438.828472222223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200</v>
      </c>
      <c r="N138" s="10" t="s">
        <v>33</v>
      </c>
      <c r="O138" s="10">
        <v>5</v>
      </c>
      <c r="P138" s="10">
        <v>1</v>
      </c>
      <c r="AG138" s="70" t="s">
        <v>357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4133423</v>
      </c>
      <c r="B139" s="10" t="s">
        <v>24</v>
      </c>
      <c r="C139" s="10" t="s">
        <v>17</v>
      </c>
      <c r="D139" s="16">
        <v>43431.361111111109</v>
      </c>
      <c r="E139" s="16">
        <v>43432.427083333336</v>
      </c>
      <c r="G139" s="16">
        <v>43438.828472222223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41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4133423</v>
      </c>
      <c r="B140" s="10" t="s">
        <v>24</v>
      </c>
      <c r="C140" s="10" t="s">
        <v>17</v>
      </c>
      <c r="D140" s="16">
        <v>43431.361111111109</v>
      </c>
      <c r="E140" s="16">
        <v>43432.427083333336</v>
      </c>
      <c r="G140" s="16">
        <v>43438.828472222223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400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4133423</v>
      </c>
      <c r="B141" s="10" t="s">
        <v>24</v>
      </c>
      <c r="C141" s="10" t="s">
        <v>17</v>
      </c>
      <c r="D141" s="16">
        <v>43431.361111111109</v>
      </c>
      <c r="E141" s="16">
        <v>43432.427083333336</v>
      </c>
      <c r="G141" s="16">
        <v>43438.828472222223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490</v>
      </c>
      <c r="N141" s="10" t="s">
        <v>33</v>
      </c>
      <c r="O141" s="10">
        <v>10</v>
      </c>
      <c r="P141" s="10">
        <v>1</v>
      </c>
      <c r="AG141" s="17" t="s">
        <v>233</v>
      </c>
      <c r="AH141" s="93" t="str">
        <f>IF((M213-M116)/M116*100&lt;0,"NR",(M213-M116)/M116*100)</f>
        <v>NR</v>
      </c>
      <c r="AI141" s="93"/>
      <c r="AJ141" s="93">
        <f>IF((M116-M19)/M213*100&lt;0,"NR",(M116-M19)/M213*100)</f>
        <v>113.4020618556701</v>
      </c>
      <c r="AK141" s="93"/>
      <c r="AL141" s="93">
        <f>IF((M213-M19)/M213*100&lt;0,"NR",(M213-M19)/M213*100)</f>
        <v>89.690721649484544</v>
      </c>
      <c r="AM141" s="93"/>
    </row>
    <row r="142" spans="1:39" x14ac:dyDescent="0.2">
      <c r="A142" s="10">
        <v>4133423</v>
      </c>
      <c r="B142" s="10" t="s">
        <v>24</v>
      </c>
      <c r="C142" s="10" t="s">
        <v>17</v>
      </c>
      <c r="D142" s="16">
        <v>43431.361111111109</v>
      </c>
      <c r="E142" s="16">
        <v>43432.427083333336</v>
      </c>
      <c r="G142" s="16">
        <v>43438.828472222223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30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112.5</v>
      </c>
      <c r="AK142" s="93"/>
      <c r="AL142" s="93">
        <f>IF((M294-M100)/M294*100&lt;0,"NR",(M294-M100)/M294*100)</f>
        <v>95.833333333333343</v>
      </c>
      <c r="AM142" s="93"/>
    </row>
    <row r="143" spans="1:39" x14ac:dyDescent="0.2">
      <c r="A143" s="10">
        <v>4133423</v>
      </c>
      <c r="B143" s="10" t="s">
        <v>24</v>
      </c>
      <c r="C143" s="10" t="s">
        <v>17</v>
      </c>
      <c r="D143" s="16">
        <v>43431.361111111109</v>
      </c>
      <c r="E143" s="16">
        <v>43432.427083333336</v>
      </c>
      <c r="G143" s="16">
        <v>43438.828472222223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110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72.941176470588232</v>
      </c>
      <c r="AI143" s="93"/>
      <c r="AJ143" s="93">
        <f>IF((M120-M23)/M217*100&lt;0,"NR",(M120-M23)/M217*100)</f>
        <v>26.47058823529412</v>
      </c>
      <c r="AK143" s="93"/>
      <c r="AL143" s="93">
        <f>IF((M217-M23)/M217*100&lt;0,"NR",(M217-M23)/M217*100)</f>
        <v>99.411764705882348</v>
      </c>
      <c r="AM143" s="93"/>
    </row>
    <row r="144" spans="1:39" x14ac:dyDescent="0.2">
      <c r="A144" s="10">
        <v>4133423</v>
      </c>
      <c r="B144" s="10" t="s">
        <v>24</v>
      </c>
      <c r="C144" s="10" t="s">
        <v>17</v>
      </c>
      <c r="D144" s="16">
        <v>43431.361111111109</v>
      </c>
      <c r="E144" s="16">
        <v>43432.427083333336</v>
      </c>
      <c r="G144" s="16">
        <v>43438.828472222223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 t="str">
        <f>IF((M247-M150)/M247*100&lt;0,"NR",(M247-M150)/M247*100)</f>
        <v>NR</v>
      </c>
      <c r="AI144" s="93"/>
      <c r="AJ144" s="93">
        <f>IF((M150-M53)/M247*100&lt;0,"NR",(M150-M53)/M247*100)</f>
        <v>97.222222222222214</v>
      </c>
      <c r="AK144" s="93"/>
      <c r="AL144" s="93">
        <f>IF((M247-M53)/M247*100&lt;0,"NR",(M247-M53)/M247*100)</f>
        <v>86.111111111111114</v>
      </c>
      <c r="AM144" s="93"/>
    </row>
    <row r="145" spans="1:16" x14ac:dyDescent="0.2">
      <c r="A145" s="10">
        <v>4133423</v>
      </c>
      <c r="B145" s="10" t="s">
        <v>24</v>
      </c>
      <c r="C145" s="10" t="s">
        <v>17</v>
      </c>
      <c r="D145" s="16">
        <v>43431.361111111109</v>
      </c>
      <c r="E145" s="16">
        <v>43432.427083333336</v>
      </c>
      <c r="G145" s="16">
        <v>43438.828472222223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4133423</v>
      </c>
      <c r="B146" s="10" t="s">
        <v>24</v>
      </c>
      <c r="C146" s="10" t="s">
        <v>17</v>
      </c>
      <c r="D146" s="16">
        <v>43431.361111111109</v>
      </c>
      <c r="E146" s="16">
        <v>43432.427083333336</v>
      </c>
      <c r="G146" s="16">
        <v>43438.828472222223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15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4133423</v>
      </c>
      <c r="B147" s="10" t="s">
        <v>24</v>
      </c>
      <c r="C147" s="10" t="s">
        <v>17</v>
      </c>
      <c r="D147" s="16">
        <v>43431.361111111109</v>
      </c>
      <c r="E147" s="16">
        <v>43432.427083333336</v>
      </c>
      <c r="G147" s="16">
        <v>43438.828472222223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4133423</v>
      </c>
      <c r="B148" s="10" t="s">
        <v>24</v>
      </c>
      <c r="C148" s="10" t="s">
        <v>17</v>
      </c>
      <c r="D148" s="16">
        <v>43431.361111111109</v>
      </c>
      <c r="E148" s="16">
        <v>43432.427083333336</v>
      </c>
      <c r="G148" s="16">
        <v>43438.828472222223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4133423</v>
      </c>
      <c r="B149" s="10" t="s">
        <v>24</v>
      </c>
      <c r="C149" s="10" t="s">
        <v>17</v>
      </c>
      <c r="D149" s="16">
        <v>43431.361111111109</v>
      </c>
      <c r="E149" s="16">
        <v>43432.427083333336</v>
      </c>
      <c r="G149" s="16">
        <v>43438.828472222223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4133423</v>
      </c>
      <c r="B150" s="10" t="s">
        <v>24</v>
      </c>
      <c r="C150" s="10" t="s">
        <v>17</v>
      </c>
      <c r="D150" s="16">
        <v>43431.361111111109</v>
      </c>
      <c r="E150" s="16">
        <v>43432.427083333336</v>
      </c>
      <c r="G150" s="16">
        <v>43438.828472222223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80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4133423</v>
      </c>
      <c r="B151" s="10" t="s">
        <v>24</v>
      </c>
      <c r="C151" s="10" t="s">
        <v>17</v>
      </c>
      <c r="D151" s="16">
        <v>43431.361111111109</v>
      </c>
      <c r="E151" s="16">
        <v>43432.427083333336</v>
      </c>
      <c r="G151" s="16">
        <v>43438.828472222223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1700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4133423</v>
      </c>
      <c r="B152" s="10" t="s">
        <v>24</v>
      </c>
      <c r="C152" s="10" t="s">
        <v>17</v>
      </c>
      <c r="D152" s="16">
        <v>43431.361111111109</v>
      </c>
      <c r="E152" s="16">
        <v>43432.427083333336</v>
      </c>
      <c r="G152" s="16">
        <v>43438.828472222223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760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4133423</v>
      </c>
      <c r="B153" s="10" t="s">
        <v>24</v>
      </c>
      <c r="C153" s="10" t="s">
        <v>17</v>
      </c>
      <c r="D153" s="16">
        <v>43431.361111111109</v>
      </c>
      <c r="E153" s="16">
        <v>43432.427083333336</v>
      </c>
      <c r="G153" s="16">
        <v>43438.828472222223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4600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4133423</v>
      </c>
      <c r="B154" s="10" t="s">
        <v>24</v>
      </c>
      <c r="C154" s="10" t="s">
        <v>17</v>
      </c>
      <c r="D154" s="16">
        <v>43431.361111111109</v>
      </c>
      <c r="E154" s="16">
        <v>43432.427083333336</v>
      </c>
      <c r="G154" s="16">
        <v>43438.828472222223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4133423</v>
      </c>
      <c r="B155" s="10" t="s">
        <v>24</v>
      </c>
      <c r="C155" s="10" t="s">
        <v>17</v>
      </c>
      <c r="D155" s="16">
        <v>43431.361111111109</v>
      </c>
      <c r="E155" s="16">
        <v>43432.427083333336</v>
      </c>
      <c r="G155" s="16">
        <v>43438.828472222223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4133423</v>
      </c>
      <c r="B156" s="10" t="s">
        <v>24</v>
      </c>
      <c r="C156" s="10" t="s">
        <v>17</v>
      </c>
      <c r="D156" s="16">
        <v>43431.361111111109</v>
      </c>
      <c r="E156" s="16">
        <v>43432.427083333336</v>
      </c>
      <c r="G156" s="16">
        <v>43438.828472222223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4133423</v>
      </c>
      <c r="B157" s="10" t="s">
        <v>24</v>
      </c>
      <c r="C157" s="10" t="s">
        <v>17</v>
      </c>
      <c r="D157" s="16">
        <v>43431.361111111109</v>
      </c>
      <c r="E157" s="16">
        <v>43432.427083333336</v>
      </c>
      <c r="G157" s="16">
        <v>43438.828472222223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33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4133423</v>
      </c>
      <c r="B158" s="10" t="s">
        <v>24</v>
      </c>
      <c r="C158" s="10" t="s">
        <v>17</v>
      </c>
      <c r="D158" s="16">
        <v>43431.361111111109</v>
      </c>
      <c r="E158" s="16">
        <v>43432.427083333336</v>
      </c>
      <c r="G158" s="16">
        <v>43438.828472222223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26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4133423</v>
      </c>
      <c r="B159" s="10" t="s">
        <v>24</v>
      </c>
      <c r="C159" s="10" t="s">
        <v>17</v>
      </c>
      <c r="D159" s="16">
        <v>43431.361111111109</v>
      </c>
      <c r="E159" s="16">
        <v>43432.427083333336</v>
      </c>
      <c r="G159" s="16">
        <v>43438.828472222223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490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4133423</v>
      </c>
      <c r="B160" s="10" t="s">
        <v>24</v>
      </c>
      <c r="C160" s="10" t="s">
        <v>17</v>
      </c>
      <c r="D160" s="16">
        <v>43431.361111111109</v>
      </c>
      <c r="E160" s="16">
        <v>43432.427083333336</v>
      </c>
      <c r="G160" s="16">
        <v>43438.828472222223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22</v>
      </c>
      <c r="M160" s="10">
        <v>20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4133423</v>
      </c>
      <c r="B161" s="10" t="s">
        <v>24</v>
      </c>
      <c r="C161" s="10" t="s">
        <v>17</v>
      </c>
      <c r="D161" s="16">
        <v>43431.361111111109</v>
      </c>
      <c r="E161" s="16">
        <v>43432.427083333336</v>
      </c>
      <c r="G161" s="16">
        <v>43438.828472222223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4133423</v>
      </c>
      <c r="B162" s="10" t="s">
        <v>24</v>
      </c>
      <c r="C162" s="10" t="s">
        <v>17</v>
      </c>
      <c r="D162" s="16">
        <v>43431.361111111109</v>
      </c>
      <c r="E162" s="16">
        <v>43432.427083333336</v>
      </c>
      <c r="G162" s="16">
        <v>43438.828472222223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960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4133423</v>
      </c>
      <c r="B163" s="10" t="s">
        <v>24</v>
      </c>
      <c r="C163" s="10" t="s">
        <v>17</v>
      </c>
      <c r="D163" s="16">
        <v>43431.361111111109</v>
      </c>
      <c r="E163" s="16">
        <v>43432.427083333336</v>
      </c>
      <c r="G163" s="16">
        <v>43438.828472222223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4133423</v>
      </c>
      <c r="B164" s="10" t="s">
        <v>24</v>
      </c>
      <c r="C164" s="10" t="s">
        <v>17</v>
      </c>
      <c r="D164" s="16">
        <v>43431.361111111109</v>
      </c>
      <c r="E164" s="16">
        <v>43432.427083333336</v>
      </c>
      <c r="G164" s="16">
        <v>43438.828472222223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12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4133423</v>
      </c>
      <c r="B165" s="10" t="s">
        <v>24</v>
      </c>
      <c r="C165" s="10" t="s">
        <v>17</v>
      </c>
      <c r="D165" s="16">
        <v>43431.361111111109</v>
      </c>
      <c r="E165" s="16">
        <v>43432.427083333336</v>
      </c>
      <c r="G165" s="16">
        <v>43438.828472222223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4133423</v>
      </c>
      <c r="B166" s="10" t="s">
        <v>24</v>
      </c>
      <c r="C166" s="10" t="s">
        <v>17</v>
      </c>
      <c r="D166" s="16">
        <v>43431.361111111109</v>
      </c>
      <c r="E166" s="16">
        <v>43432.427083333336</v>
      </c>
      <c r="G166" s="16">
        <v>43438.828472222223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4133423</v>
      </c>
      <c r="B167" s="10" t="s">
        <v>24</v>
      </c>
      <c r="C167" s="10" t="s">
        <v>17</v>
      </c>
      <c r="D167" s="16">
        <v>43431.361111111109</v>
      </c>
      <c r="E167" s="16">
        <v>43432.427083333336</v>
      </c>
      <c r="G167" s="16">
        <v>43438.828472222223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4133423</v>
      </c>
      <c r="B168" s="10" t="s">
        <v>24</v>
      </c>
      <c r="C168" s="10" t="s">
        <v>17</v>
      </c>
      <c r="D168" s="16">
        <v>43431.361111111109</v>
      </c>
      <c r="E168" s="16">
        <v>43432.427083333336</v>
      </c>
      <c r="G168" s="16">
        <v>43438.828472222223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460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4133423</v>
      </c>
      <c r="B169" s="10" t="s">
        <v>24</v>
      </c>
      <c r="C169" s="10" t="s">
        <v>17</v>
      </c>
      <c r="D169" s="16">
        <v>43431.361111111109</v>
      </c>
      <c r="E169" s="16">
        <v>43432.427083333336</v>
      </c>
      <c r="G169" s="16">
        <v>43438.828472222223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69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4133423</v>
      </c>
      <c r="B170" s="10" t="s">
        <v>24</v>
      </c>
      <c r="C170" s="10" t="s">
        <v>17</v>
      </c>
      <c r="D170" s="16">
        <v>43431.361111111109</v>
      </c>
      <c r="E170" s="16">
        <v>43432.427083333336</v>
      </c>
      <c r="G170" s="16">
        <v>43438.828472222223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26</v>
      </c>
      <c r="M170" s="10">
        <v>100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4133423</v>
      </c>
      <c r="B171" s="10" t="s">
        <v>24</v>
      </c>
      <c r="C171" s="10" t="s">
        <v>17</v>
      </c>
      <c r="D171" s="16">
        <v>43431.361111111109</v>
      </c>
      <c r="E171" s="16">
        <v>43432.427083333336</v>
      </c>
      <c r="G171" s="16">
        <v>43438.828472222223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4133423</v>
      </c>
      <c r="B172" s="10" t="s">
        <v>24</v>
      </c>
      <c r="C172" s="10" t="s">
        <v>17</v>
      </c>
      <c r="D172" s="16">
        <v>43431.361111111109</v>
      </c>
      <c r="E172" s="16">
        <v>43432.427083333336</v>
      </c>
      <c r="G172" s="16">
        <v>43438.828472222223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4133423</v>
      </c>
      <c r="B173" s="10" t="s">
        <v>24</v>
      </c>
      <c r="C173" s="10" t="s">
        <v>17</v>
      </c>
      <c r="D173" s="16">
        <v>43431.361111111109</v>
      </c>
      <c r="E173" s="16">
        <v>43432.427083333336</v>
      </c>
      <c r="G173" s="16">
        <v>43438.828472222223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4133423</v>
      </c>
      <c r="B174" s="10" t="s">
        <v>24</v>
      </c>
      <c r="C174" s="10" t="s">
        <v>17</v>
      </c>
      <c r="D174" s="16">
        <v>43431.361111111109</v>
      </c>
      <c r="E174" s="16">
        <v>43432.427083333336</v>
      </c>
      <c r="G174" s="16">
        <v>43438.828472222223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4133423</v>
      </c>
      <c r="B175" s="10" t="s">
        <v>24</v>
      </c>
      <c r="C175" s="10" t="s">
        <v>17</v>
      </c>
      <c r="D175" s="16">
        <v>43431.361111111109</v>
      </c>
      <c r="E175" s="16">
        <v>43432.427083333336</v>
      </c>
      <c r="G175" s="16">
        <v>43438.828472222223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290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4133423</v>
      </c>
      <c r="B176" s="10" t="s">
        <v>24</v>
      </c>
      <c r="C176" s="10" t="s">
        <v>17</v>
      </c>
      <c r="D176" s="16">
        <v>43431.361111111109</v>
      </c>
      <c r="E176" s="16">
        <v>43432.427083333336</v>
      </c>
      <c r="G176" s="16">
        <v>43438.828472222223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4133423</v>
      </c>
      <c r="B177" s="10" t="s">
        <v>24</v>
      </c>
      <c r="C177" s="10" t="s">
        <v>17</v>
      </c>
      <c r="D177" s="16">
        <v>43431.361111111109</v>
      </c>
      <c r="E177" s="16">
        <v>43432.427083333336</v>
      </c>
      <c r="G177" s="16">
        <v>43438.828472222223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4133423</v>
      </c>
      <c r="B178" s="10" t="s">
        <v>24</v>
      </c>
      <c r="C178" s="10" t="s">
        <v>17</v>
      </c>
      <c r="D178" s="16">
        <v>43431.361111111109</v>
      </c>
      <c r="E178" s="16">
        <v>43432.427083333336</v>
      </c>
      <c r="G178" s="16">
        <v>43438.828472222223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22</v>
      </c>
      <c r="M178" s="10">
        <v>21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4133423</v>
      </c>
      <c r="B179" s="10" t="s">
        <v>24</v>
      </c>
      <c r="C179" s="10" t="s">
        <v>17</v>
      </c>
      <c r="D179" s="16">
        <v>43431.361111111109</v>
      </c>
      <c r="E179" s="16">
        <v>43432.427083333336</v>
      </c>
      <c r="G179" s="16">
        <v>43438.828472222223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15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4133423</v>
      </c>
      <c r="B180" s="10" t="s">
        <v>24</v>
      </c>
      <c r="C180" s="10" t="s">
        <v>17</v>
      </c>
      <c r="D180" s="16">
        <v>43431.361111111109</v>
      </c>
      <c r="E180" s="16">
        <v>43432.427083333336</v>
      </c>
      <c r="G180" s="16">
        <v>43438.828472222223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4133423</v>
      </c>
      <c r="B181" s="10" t="s">
        <v>24</v>
      </c>
      <c r="C181" s="10" t="s">
        <v>17</v>
      </c>
      <c r="D181" s="16">
        <v>43431.361111111109</v>
      </c>
      <c r="E181" s="16">
        <v>43432.427083333336</v>
      </c>
      <c r="G181" s="16">
        <v>43438.828472222223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4133423</v>
      </c>
      <c r="B182" s="10" t="s">
        <v>24</v>
      </c>
      <c r="C182" s="10" t="s">
        <v>17</v>
      </c>
      <c r="D182" s="16">
        <v>43431.361111111109</v>
      </c>
      <c r="E182" s="16">
        <v>43432.427083333336</v>
      </c>
      <c r="G182" s="16">
        <v>43438.828472222223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57000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4133423</v>
      </c>
      <c r="B183" s="10" t="s">
        <v>24</v>
      </c>
      <c r="C183" s="10" t="s">
        <v>17</v>
      </c>
      <c r="D183" s="16">
        <v>43431.361111111109</v>
      </c>
      <c r="E183" s="16">
        <v>43432.427083333336</v>
      </c>
      <c r="G183" s="16">
        <v>43438.828472222223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4133423</v>
      </c>
      <c r="B184" s="10" t="s">
        <v>24</v>
      </c>
      <c r="C184" s="10" t="s">
        <v>17</v>
      </c>
      <c r="D184" s="16">
        <v>43431.361111111109</v>
      </c>
      <c r="E184" s="16">
        <v>43432.427083333336</v>
      </c>
      <c r="G184" s="16">
        <v>43438.828472222223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4133423</v>
      </c>
      <c r="B185" s="10" t="s">
        <v>24</v>
      </c>
      <c r="C185" s="10" t="s">
        <v>17</v>
      </c>
      <c r="D185" s="16">
        <v>43431.361111111109</v>
      </c>
      <c r="E185" s="16">
        <v>43432.427083333336</v>
      </c>
      <c r="G185" s="16">
        <v>43438.828472222223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4133423</v>
      </c>
      <c r="B186" s="10" t="s">
        <v>24</v>
      </c>
      <c r="C186" s="10" t="s">
        <v>17</v>
      </c>
      <c r="D186" s="16">
        <v>43431.361111111109</v>
      </c>
      <c r="E186" s="16">
        <v>43432.427083333336</v>
      </c>
      <c r="G186" s="16">
        <v>43438.828472222223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4133423</v>
      </c>
      <c r="B187" s="10" t="s">
        <v>24</v>
      </c>
      <c r="C187" s="10" t="s">
        <v>17</v>
      </c>
      <c r="D187" s="16">
        <v>43431.361111111109</v>
      </c>
      <c r="E187" s="16">
        <v>43432.427083333336</v>
      </c>
      <c r="G187" s="16">
        <v>43438.828472222223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4133423</v>
      </c>
      <c r="B188" s="10" t="s">
        <v>24</v>
      </c>
      <c r="C188" s="10" t="s">
        <v>17</v>
      </c>
      <c r="D188" s="16">
        <v>43431.361111111109</v>
      </c>
      <c r="E188" s="16">
        <v>43432.427083333336</v>
      </c>
      <c r="G188" s="16">
        <v>43438.828472222223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4133423</v>
      </c>
      <c r="B189" s="10" t="s">
        <v>24</v>
      </c>
      <c r="C189" s="10" t="s">
        <v>17</v>
      </c>
      <c r="D189" s="16">
        <v>43431.361111111109</v>
      </c>
      <c r="E189" s="16">
        <v>43432.427083333336</v>
      </c>
      <c r="G189" s="16">
        <v>43438.828472222223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1400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4133423</v>
      </c>
      <c r="B190" s="10" t="s">
        <v>24</v>
      </c>
      <c r="C190" s="10" t="s">
        <v>17</v>
      </c>
      <c r="D190" s="16">
        <v>43431.361111111109</v>
      </c>
      <c r="E190" s="16">
        <v>43432.427083333336</v>
      </c>
      <c r="G190" s="16">
        <v>43438.828472222223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4133423</v>
      </c>
      <c r="B191" s="10" t="s">
        <v>24</v>
      </c>
      <c r="C191" s="10" t="s">
        <v>17</v>
      </c>
      <c r="D191" s="16">
        <v>43431.361111111109</v>
      </c>
      <c r="E191" s="16">
        <v>43432.427083333336</v>
      </c>
      <c r="G191" s="16">
        <v>43438.828472222223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4133423</v>
      </c>
      <c r="B192" s="10" t="s">
        <v>24</v>
      </c>
      <c r="C192" s="10" t="s">
        <v>17</v>
      </c>
      <c r="D192" s="16">
        <v>43431.361111111109</v>
      </c>
      <c r="E192" s="16">
        <v>43432.427083333336</v>
      </c>
      <c r="G192" s="16">
        <v>43438.828472222223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4133423</v>
      </c>
      <c r="B193" s="10" t="s">
        <v>24</v>
      </c>
      <c r="C193" s="10" t="s">
        <v>17</v>
      </c>
      <c r="D193" s="16">
        <v>43431.361111111109</v>
      </c>
      <c r="E193" s="16">
        <v>43432.427083333336</v>
      </c>
      <c r="G193" s="16">
        <v>43438.828472222223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650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4133423</v>
      </c>
      <c r="B194" s="10" t="s">
        <v>24</v>
      </c>
      <c r="C194" s="10" t="s">
        <v>17</v>
      </c>
      <c r="D194" s="16">
        <v>43431.361111111109</v>
      </c>
      <c r="E194" s="16">
        <v>43432.427083333336</v>
      </c>
      <c r="G194" s="16">
        <v>43438.828472222223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500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4133423</v>
      </c>
      <c r="B195" s="10" t="s">
        <v>24</v>
      </c>
      <c r="C195" s="10" t="s">
        <v>17</v>
      </c>
      <c r="D195" s="16">
        <v>43431.361111111109</v>
      </c>
      <c r="E195" s="16">
        <v>43432.427083333336</v>
      </c>
      <c r="G195" s="16">
        <v>43438.828472222223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4133423</v>
      </c>
      <c r="B196" s="10" t="s">
        <v>24</v>
      </c>
      <c r="C196" s="10" t="s">
        <v>17</v>
      </c>
      <c r="D196" s="16">
        <v>43431.361111111109</v>
      </c>
      <c r="E196" s="16">
        <v>43432.427083333336</v>
      </c>
      <c r="G196" s="16">
        <v>43438.828472222223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4133423</v>
      </c>
      <c r="B197" s="10" t="s">
        <v>24</v>
      </c>
      <c r="C197" s="10" t="s">
        <v>17</v>
      </c>
      <c r="D197" s="16">
        <v>43431.361111111109</v>
      </c>
      <c r="E197" s="16">
        <v>43432.427083333336</v>
      </c>
      <c r="G197" s="16">
        <v>43438.828472222223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280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4133423</v>
      </c>
      <c r="B198" s="10" t="s">
        <v>24</v>
      </c>
      <c r="C198" s="10" t="s">
        <v>17</v>
      </c>
      <c r="D198" s="16">
        <v>43431.361111111109</v>
      </c>
      <c r="E198" s="16">
        <v>43432.427083333336</v>
      </c>
      <c r="G198" s="16">
        <v>43438.828472222223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570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4133423</v>
      </c>
      <c r="B199" s="10" t="s">
        <v>24</v>
      </c>
      <c r="C199" s="10" t="s">
        <v>17</v>
      </c>
      <c r="D199" s="16">
        <v>43431.361111111109</v>
      </c>
      <c r="E199" s="16">
        <v>43432.427083333336</v>
      </c>
      <c r="G199" s="16">
        <v>43438.828472222223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190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4133423</v>
      </c>
      <c r="B200" s="10" t="s">
        <v>24</v>
      </c>
      <c r="C200" s="10" t="s">
        <v>17</v>
      </c>
      <c r="D200" s="16">
        <v>43431.361111111109</v>
      </c>
      <c r="E200" s="16">
        <v>43432.427083333336</v>
      </c>
      <c r="G200" s="16">
        <v>43438.828472222223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140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4133423</v>
      </c>
      <c r="B201" s="10" t="s">
        <v>24</v>
      </c>
      <c r="C201" s="10" t="s">
        <v>17</v>
      </c>
      <c r="D201" s="16">
        <v>43431.361111111109</v>
      </c>
      <c r="E201" s="16">
        <v>43432.427083333336</v>
      </c>
      <c r="G201" s="16">
        <v>43438.828472222223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26</v>
      </c>
      <c r="M201" s="10">
        <v>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4133424</v>
      </c>
      <c r="B202" s="10" t="s">
        <v>16</v>
      </c>
      <c r="C202" s="10" t="s">
        <v>17</v>
      </c>
      <c r="D202" s="16">
        <v>43431.367361111108</v>
      </c>
      <c r="E202" s="16">
        <v>43432.427083333336</v>
      </c>
      <c r="G202" s="16">
        <v>43438.844444444447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11000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4133424</v>
      </c>
      <c r="B203" s="10" t="s">
        <v>16</v>
      </c>
      <c r="C203" s="10" t="s">
        <v>17</v>
      </c>
      <c r="D203" s="16">
        <v>43431.367361111108</v>
      </c>
      <c r="E203" s="16">
        <v>43432.427083333336</v>
      </c>
      <c r="G203" s="16">
        <v>43438.844444444447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4133424</v>
      </c>
      <c r="B204" s="10" t="s">
        <v>16</v>
      </c>
      <c r="C204" s="10" t="s">
        <v>17</v>
      </c>
      <c r="D204" s="16">
        <v>43431.367361111108</v>
      </c>
      <c r="E204" s="16">
        <v>43432.427083333336</v>
      </c>
      <c r="G204" s="16">
        <v>43438.844444444447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26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4133424</v>
      </c>
      <c r="B205" s="10" t="s">
        <v>16</v>
      </c>
      <c r="C205" s="10" t="s">
        <v>17</v>
      </c>
      <c r="D205" s="16">
        <v>43431.367361111108</v>
      </c>
      <c r="E205" s="16">
        <v>43432.427083333336</v>
      </c>
      <c r="G205" s="16">
        <v>43438.844444444447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26</v>
      </c>
      <c r="M205" s="10">
        <v>20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4133424</v>
      </c>
      <c r="B206" s="10" t="s">
        <v>16</v>
      </c>
      <c r="C206" s="10" t="s">
        <v>17</v>
      </c>
      <c r="D206" s="16">
        <v>43431.367361111108</v>
      </c>
      <c r="E206" s="16">
        <v>43432.427083333336</v>
      </c>
      <c r="G206" s="16">
        <v>43438.844444444447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18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4133424</v>
      </c>
      <c r="B207" s="10" t="s">
        <v>16</v>
      </c>
      <c r="C207" s="10" t="s">
        <v>17</v>
      </c>
      <c r="D207" s="16">
        <v>43431.367361111108</v>
      </c>
      <c r="E207" s="16">
        <v>43432.427083333336</v>
      </c>
      <c r="G207" s="16">
        <v>43438.844444444447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4133424</v>
      </c>
      <c r="B208" s="10" t="s">
        <v>16</v>
      </c>
      <c r="C208" s="10" t="s">
        <v>17</v>
      </c>
      <c r="D208" s="16">
        <v>43431.367361111108</v>
      </c>
      <c r="E208" s="16">
        <v>43432.427083333336</v>
      </c>
      <c r="G208" s="16">
        <v>43438.844444444447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1300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4133424</v>
      </c>
      <c r="B209" s="10" t="s">
        <v>16</v>
      </c>
      <c r="C209" s="10" t="s">
        <v>17</v>
      </c>
      <c r="D209" s="16">
        <v>43431.367361111108</v>
      </c>
      <c r="E209" s="16">
        <v>43432.427083333336</v>
      </c>
      <c r="G209" s="16">
        <v>43438.844444444447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43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4133424</v>
      </c>
      <c r="B210" s="10" t="s">
        <v>16</v>
      </c>
      <c r="C210" s="10" t="s">
        <v>17</v>
      </c>
      <c r="D210" s="16">
        <v>43431.367361111108</v>
      </c>
      <c r="E210" s="16">
        <v>43432.427083333336</v>
      </c>
      <c r="G210" s="16">
        <v>43438.844444444447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4133424</v>
      </c>
      <c r="B211" s="10" t="s">
        <v>16</v>
      </c>
      <c r="C211" s="10" t="s">
        <v>17</v>
      </c>
      <c r="D211" s="16">
        <v>43431.367361111108</v>
      </c>
      <c r="E211" s="16">
        <v>43432.427083333336</v>
      </c>
      <c r="G211" s="16">
        <v>43438.844444444447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4133424</v>
      </c>
      <c r="B212" s="10" t="s">
        <v>16</v>
      </c>
      <c r="C212" s="10" t="s">
        <v>17</v>
      </c>
      <c r="D212" s="16">
        <v>43431.367361111108</v>
      </c>
      <c r="E212" s="16">
        <v>43432.427083333336</v>
      </c>
      <c r="G212" s="16">
        <v>43438.844444444447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4133424</v>
      </c>
      <c r="B213" s="10" t="s">
        <v>16</v>
      </c>
      <c r="C213" s="10" t="s">
        <v>17</v>
      </c>
      <c r="D213" s="16">
        <v>43431.367361111108</v>
      </c>
      <c r="E213" s="16">
        <v>43432.427083333336</v>
      </c>
      <c r="G213" s="16">
        <v>43438.844444444447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97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4133424</v>
      </c>
      <c r="B214" s="10" t="s">
        <v>16</v>
      </c>
      <c r="C214" s="10" t="s">
        <v>17</v>
      </c>
      <c r="D214" s="16">
        <v>43431.367361111108</v>
      </c>
      <c r="E214" s="16">
        <v>43432.427083333336</v>
      </c>
      <c r="G214" s="16">
        <v>43438.844444444447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4133424</v>
      </c>
      <c r="B215" s="10" t="s">
        <v>16</v>
      </c>
      <c r="C215" s="10" t="s">
        <v>17</v>
      </c>
      <c r="D215" s="16">
        <v>43431.367361111108</v>
      </c>
      <c r="E215" s="16">
        <v>43432.427083333336</v>
      </c>
      <c r="G215" s="16">
        <v>43438.844444444447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170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4133424</v>
      </c>
      <c r="B216" s="10" t="s">
        <v>16</v>
      </c>
      <c r="C216" s="10" t="s">
        <v>17</v>
      </c>
      <c r="D216" s="16">
        <v>43431.367361111108</v>
      </c>
      <c r="E216" s="16">
        <v>43432.427083333336</v>
      </c>
      <c r="G216" s="16">
        <v>43438.844444444447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4133424</v>
      </c>
      <c r="B217" s="10" t="s">
        <v>16</v>
      </c>
      <c r="C217" s="10" t="s">
        <v>17</v>
      </c>
      <c r="D217" s="16">
        <v>43431.367361111108</v>
      </c>
      <c r="E217" s="16">
        <v>43432.427083333336</v>
      </c>
      <c r="G217" s="16">
        <v>43438.844444444447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850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4133424</v>
      </c>
      <c r="B218" s="10" t="s">
        <v>16</v>
      </c>
      <c r="C218" s="10" t="s">
        <v>17</v>
      </c>
      <c r="D218" s="16">
        <v>43431.367361111108</v>
      </c>
      <c r="E218" s="16">
        <v>43432.427083333336</v>
      </c>
      <c r="G218" s="16">
        <v>43438.844444444447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4133424</v>
      </c>
      <c r="B219" s="10" t="s">
        <v>16</v>
      </c>
      <c r="C219" s="10" t="s">
        <v>17</v>
      </c>
      <c r="D219" s="16">
        <v>43431.367361111108</v>
      </c>
      <c r="E219" s="16">
        <v>43432.427083333336</v>
      </c>
      <c r="G219" s="16">
        <v>43438.844444444447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230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4133424</v>
      </c>
      <c r="B220" s="10" t="s">
        <v>16</v>
      </c>
      <c r="C220" s="10" t="s">
        <v>17</v>
      </c>
      <c r="D220" s="16">
        <v>43431.367361111108</v>
      </c>
      <c r="E220" s="16">
        <v>43432.427083333336</v>
      </c>
      <c r="G220" s="16">
        <v>43438.844444444447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21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4133424</v>
      </c>
      <c r="B221" s="10" t="s">
        <v>16</v>
      </c>
      <c r="C221" s="10" t="s">
        <v>17</v>
      </c>
      <c r="D221" s="16">
        <v>43431.367361111108</v>
      </c>
      <c r="E221" s="16">
        <v>43432.427083333336</v>
      </c>
      <c r="G221" s="16">
        <v>43438.844444444447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4133424</v>
      </c>
      <c r="B222" s="10" t="s">
        <v>16</v>
      </c>
      <c r="C222" s="10" t="s">
        <v>17</v>
      </c>
      <c r="D222" s="16">
        <v>43431.367361111108</v>
      </c>
      <c r="E222" s="16">
        <v>43432.427083333336</v>
      </c>
      <c r="G222" s="16">
        <v>43438.844444444447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4133424</v>
      </c>
      <c r="B223" s="10" t="s">
        <v>16</v>
      </c>
      <c r="C223" s="10" t="s">
        <v>17</v>
      </c>
      <c r="D223" s="16">
        <v>43431.367361111108</v>
      </c>
      <c r="E223" s="16">
        <v>43432.427083333336</v>
      </c>
      <c r="G223" s="16">
        <v>43438.844444444447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4133424</v>
      </c>
      <c r="B224" s="10" t="s">
        <v>16</v>
      </c>
      <c r="C224" s="10" t="s">
        <v>17</v>
      </c>
      <c r="D224" s="16">
        <v>43431.367361111108</v>
      </c>
      <c r="E224" s="16">
        <v>43432.427083333336</v>
      </c>
      <c r="G224" s="16">
        <v>43438.844444444447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76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4133424</v>
      </c>
      <c r="B225" s="10" t="s">
        <v>16</v>
      </c>
      <c r="C225" s="10" t="s">
        <v>17</v>
      </c>
      <c r="D225" s="16">
        <v>43431.367361111108</v>
      </c>
      <c r="E225" s="16">
        <v>43432.427083333336</v>
      </c>
      <c r="G225" s="16">
        <v>43438.844444444447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4133424</v>
      </c>
      <c r="B226" s="10" t="s">
        <v>16</v>
      </c>
      <c r="C226" s="10" t="s">
        <v>17</v>
      </c>
      <c r="D226" s="16">
        <v>43431.367361111108</v>
      </c>
      <c r="E226" s="16">
        <v>43432.427083333336</v>
      </c>
      <c r="G226" s="16">
        <v>43438.844444444447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160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4133424</v>
      </c>
      <c r="B227" s="10" t="s">
        <v>16</v>
      </c>
      <c r="C227" s="10" t="s">
        <v>17</v>
      </c>
      <c r="D227" s="16">
        <v>43431.367361111108</v>
      </c>
      <c r="E227" s="16">
        <v>43432.427083333336</v>
      </c>
      <c r="G227" s="16">
        <v>43438.844444444447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4133424</v>
      </c>
      <c r="B228" s="10" t="s">
        <v>16</v>
      </c>
      <c r="C228" s="10" t="s">
        <v>17</v>
      </c>
      <c r="D228" s="16">
        <v>43431.367361111108</v>
      </c>
      <c r="E228" s="16">
        <v>43432.427083333336</v>
      </c>
      <c r="G228" s="16">
        <v>43438.844444444447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4133424</v>
      </c>
      <c r="B229" s="10" t="s">
        <v>16</v>
      </c>
      <c r="C229" s="10" t="s">
        <v>17</v>
      </c>
      <c r="D229" s="16">
        <v>43431.367361111108</v>
      </c>
      <c r="E229" s="16">
        <v>43432.427083333336</v>
      </c>
      <c r="G229" s="16">
        <v>43438.844444444447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550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4133424</v>
      </c>
      <c r="B230" s="10" t="s">
        <v>16</v>
      </c>
      <c r="C230" s="10" t="s">
        <v>17</v>
      </c>
      <c r="D230" s="16">
        <v>43431.367361111108</v>
      </c>
      <c r="E230" s="16">
        <v>43432.427083333336</v>
      </c>
      <c r="G230" s="16">
        <v>43438.844444444447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23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4133424</v>
      </c>
      <c r="B231" s="10" t="s">
        <v>16</v>
      </c>
      <c r="C231" s="10" t="s">
        <v>17</v>
      </c>
      <c r="D231" s="16">
        <v>43431.367361111108</v>
      </c>
      <c r="E231" s="16">
        <v>43432.427083333336</v>
      </c>
      <c r="G231" s="16">
        <v>43438.844444444447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4133424</v>
      </c>
      <c r="B232" s="10" t="s">
        <v>16</v>
      </c>
      <c r="C232" s="10" t="s">
        <v>17</v>
      </c>
      <c r="D232" s="16">
        <v>43431.367361111108</v>
      </c>
      <c r="E232" s="16">
        <v>43432.427083333336</v>
      </c>
      <c r="G232" s="16">
        <v>43438.844444444447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4133424</v>
      </c>
      <c r="B233" s="10" t="s">
        <v>16</v>
      </c>
      <c r="C233" s="10" t="s">
        <v>17</v>
      </c>
      <c r="D233" s="16">
        <v>43431.367361111108</v>
      </c>
      <c r="E233" s="16">
        <v>43432.427083333336</v>
      </c>
      <c r="G233" s="16">
        <v>43438.844444444447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4133424</v>
      </c>
      <c r="B234" s="10" t="s">
        <v>16</v>
      </c>
      <c r="C234" s="10" t="s">
        <v>17</v>
      </c>
      <c r="D234" s="16">
        <v>43431.367361111108</v>
      </c>
      <c r="E234" s="16">
        <v>43432.427083333336</v>
      </c>
      <c r="G234" s="16">
        <v>43438.844444444447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4133424</v>
      </c>
      <c r="B235" s="10" t="s">
        <v>16</v>
      </c>
      <c r="C235" s="10" t="s">
        <v>17</v>
      </c>
      <c r="D235" s="16">
        <v>43431.367361111108</v>
      </c>
      <c r="E235" s="16">
        <v>43432.427083333336</v>
      </c>
      <c r="G235" s="16">
        <v>43438.844444444447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170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4133424</v>
      </c>
      <c r="B236" s="10" t="s">
        <v>16</v>
      </c>
      <c r="C236" s="10" t="s">
        <v>17</v>
      </c>
      <c r="D236" s="16">
        <v>43431.367361111108</v>
      </c>
      <c r="E236" s="16">
        <v>43432.427083333336</v>
      </c>
      <c r="G236" s="16">
        <v>43438.844444444447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35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4133424</v>
      </c>
      <c r="B237" s="10" t="s">
        <v>16</v>
      </c>
      <c r="C237" s="10" t="s">
        <v>17</v>
      </c>
      <c r="D237" s="16">
        <v>43431.367361111108</v>
      </c>
      <c r="E237" s="16">
        <v>43432.427083333336</v>
      </c>
      <c r="G237" s="16">
        <v>43438.844444444447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270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4133424</v>
      </c>
      <c r="B238" s="10" t="s">
        <v>16</v>
      </c>
      <c r="C238" s="10" t="s">
        <v>17</v>
      </c>
      <c r="D238" s="16">
        <v>43431.367361111108</v>
      </c>
      <c r="E238" s="16">
        <v>43432.427083333336</v>
      </c>
      <c r="G238" s="16">
        <v>43438.844444444447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640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4133424</v>
      </c>
      <c r="B239" s="10" t="s">
        <v>16</v>
      </c>
      <c r="C239" s="10" t="s">
        <v>17</v>
      </c>
      <c r="D239" s="16">
        <v>43431.367361111108</v>
      </c>
      <c r="E239" s="16">
        <v>43432.427083333336</v>
      </c>
      <c r="G239" s="16">
        <v>43438.844444444447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26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4133424</v>
      </c>
      <c r="B240" s="10" t="s">
        <v>16</v>
      </c>
      <c r="C240" s="10" t="s">
        <v>17</v>
      </c>
      <c r="D240" s="16">
        <v>43431.367361111108</v>
      </c>
      <c r="E240" s="16">
        <v>43432.427083333336</v>
      </c>
      <c r="G240" s="16">
        <v>43438.844444444447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100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4133424</v>
      </c>
      <c r="B241" s="10" t="s">
        <v>16</v>
      </c>
      <c r="C241" s="10" t="s">
        <v>17</v>
      </c>
      <c r="D241" s="16">
        <v>43431.367361111108</v>
      </c>
      <c r="E241" s="16">
        <v>43432.427083333336</v>
      </c>
      <c r="G241" s="16">
        <v>43438.844444444447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4133424</v>
      </c>
      <c r="B242" s="10" t="s">
        <v>16</v>
      </c>
      <c r="C242" s="10" t="s">
        <v>17</v>
      </c>
      <c r="D242" s="16">
        <v>43431.367361111108</v>
      </c>
      <c r="E242" s="16">
        <v>43432.427083333336</v>
      </c>
      <c r="G242" s="16">
        <v>43438.844444444447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4133424</v>
      </c>
      <c r="B243" s="10" t="s">
        <v>16</v>
      </c>
      <c r="C243" s="10" t="s">
        <v>17</v>
      </c>
      <c r="D243" s="16">
        <v>43431.367361111108</v>
      </c>
      <c r="E243" s="16">
        <v>43432.427083333336</v>
      </c>
      <c r="G243" s="16">
        <v>43438.844444444447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640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4133424</v>
      </c>
      <c r="B244" s="10" t="s">
        <v>16</v>
      </c>
      <c r="C244" s="10" t="s">
        <v>17</v>
      </c>
      <c r="D244" s="16">
        <v>43431.367361111108</v>
      </c>
      <c r="E244" s="16">
        <v>43432.427083333336</v>
      </c>
      <c r="G244" s="16">
        <v>43438.844444444447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4133424</v>
      </c>
      <c r="B245" s="10" t="s">
        <v>16</v>
      </c>
      <c r="C245" s="10" t="s">
        <v>17</v>
      </c>
      <c r="D245" s="16">
        <v>43431.367361111108</v>
      </c>
      <c r="E245" s="16">
        <v>43432.427083333336</v>
      </c>
      <c r="G245" s="16">
        <v>43438.844444444447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4133424</v>
      </c>
      <c r="B246" s="10" t="s">
        <v>16</v>
      </c>
      <c r="C246" s="10" t="s">
        <v>17</v>
      </c>
      <c r="D246" s="16">
        <v>43431.367361111108</v>
      </c>
      <c r="E246" s="16">
        <v>43432.427083333336</v>
      </c>
      <c r="G246" s="16">
        <v>43438.844444444447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4133424</v>
      </c>
      <c r="B247" s="10" t="s">
        <v>16</v>
      </c>
      <c r="C247" s="10" t="s">
        <v>17</v>
      </c>
      <c r="D247" s="16">
        <v>43431.367361111108</v>
      </c>
      <c r="E247" s="16">
        <v>43432.427083333336</v>
      </c>
      <c r="G247" s="16">
        <v>43438.844444444447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72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4133424</v>
      </c>
      <c r="B248" s="10" t="s">
        <v>16</v>
      </c>
      <c r="C248" s="10" t="s">
        <v>17</v>
      </c>
      <c r="D248" s="16">
        <v>43431.367361111108</v>
      </c>
      <c r="E248" s="16">
        <v>43432.427083333336</v>
      </c>
      <c r="G248" s="16">
        <v>43438.844444444447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1700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4133424</v>
      </c>
      <c r="B249" s="10" t="s">
        <v>16</v>
      </c>
      <c r="C249" s="10" t="s">
        <v>17</v>
      </c>
      <c r="D249" s="16">
        <v>43431.367361111108</v>
      </c>
      <c r="E249" s="16">
        <v>43432.427083333336</v>
      </c>
      <c r="G249" s="16">
        <v>43438.844444444447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810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4133424</v>
      </c>
      <c r="B250" s="10" t="s">
        <v>16</v>
      </c>
      <c r="C250" s="10" t="s">
        <v>17</v>
      </c>
      <c r="D250" s="16">
        <v>43431.367361111108</v>
      </c>
      <c r="E250" s="16">
        <v>43432.427083333336</v>
      </c>
      <c r="G250" s="16">
        <v>43438.844444444447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4900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4133424</v>
      </c>
      <c r="B251" s="10" t="s">
        <v>16</v>
      </c>
      <c r="C251" s="10" t="s">
        <v>17</v>
      </c>
      <c r="D251" s="16">
        <v>43431.367361111108</v>
      </c>
      <c r="E251" s="16">
        <v>43432.427083333336</v>
      </c>
      <c r="G251" s="16">
        <v>43438.844444444447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4133424</v>
      </c>
      <c r="B252" s="10" t="s">
        <v>16</v>
      </c>
      <c r="C252" s="10" t="s">
        <v>17</v>
      </c>
      <c r="D252" s="16">
        <v>43431.367361111108</v>
      </c>
      <c r="E252" s="16">
        <v>43432.427083333336</v>
      </c>
      <c r="G252" s="16">
        <v>43438.844444444447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4133424</v>
      </c>
      <c r="B253" s="10" t="s">
        <v>16</v>
      </c>
      <c r="C253" s="10" t="s">
        <v>17</v>
      </c>
      <c r="D253" s="16">
        <v>43431.367361111108</v>
      </c>
      <c r="E253" s="16">
        <v>43432.427083333336</v>
      </c>
      <c r="G253" s="16">
        <v>43438.844444444447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4133424</v>
      </c>
      <c r="B254" s="10" t="s">
        <v>16</v>
      </c>
      <c r="C254" s="10" t="s">
        <v>17</v>
      </c>
      <c r="D254" s="16">
        <v>43431.367361111108</v>
      </c>
      <c r="E254" s="16">
        <v>43432.427083333336</v>
      </c>
      <c r="G254" s="16">
        <v>43438.844444444447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30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4133424</v>
      </c>
      <c r="B255" s="10" t="s">
        <v>16</v>
      </c>
      <c r="C255" s="10" t="s">
        <v>17</v>
      </c>
      <c r="D255" s="16">
        <v>43431.367361111108</v>
      </c>
      <c r="E255" s="16">
        <v>43432.427083333336</v>
      </c>
      <c r="G255" s="16">
        <v>43438.844444444447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25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4133424</v>
      </c>
      <c r="B256" s="10" t="s">
        <v>16</v>
      </c>
      <c r="C256" s="10" t="s">
        <v>17</v>
      </c>
      <c r="D256" s="16">
        <v>43431.367361111108</v>
      </c>
      <c r="E256" s="16">
        <v>43432.427083333336</v>
      </c>
      <c r="G256" s="16">
        <v>43438.844444444447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420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4133424</v>
      </c>
      <c r="B257" s="10" t="s">
        <v>16</v>
      </c>
      <c r="C257" s="10" t="s">
        <v>17</v>
      </c>
      <c r="D257" s="16">
        <v>43431.367361111108</v>
      </c>
      <c r="E257" s="16">
        <v>43432.427083333336</v>
      </c>
      <c r="G257" s="16">
        <v>43438.844444444447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22</v>
      </c>
      <c r="M257" s="10">
        <v>19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4133424</v>
      </c>
      <c r="B258" s="10" t="s">
        <v>16</v>
      </c>
      <c r="C258" s="10" t="s">
        <v>17</v>
      </c>
      <c r="D258" s="16">
        <v>43431.367361111108</v>
      </c>
      <c r="E258" s="16">
        <v>43432.427083333336</v>
      </c>
      <c r="G258" s="16">
        <v>43438.844444444447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4133424</v>
      </c>
      <c r="B259" s="10" t="s">
        <v>16</v>
      </c>
      <c r="C259" s="10" t="s">
        <v>17</v>
      </c>
      <c r="D259" s="16">
        <v>43431.367361111108</v>
      </c>
      <c r="E259" s="16">
        <v>43432.427083333336</v>
      </c>
      <c r="G259" s="16">
        <v>43438.844444444447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980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4133424</v>
      </c>
      <c r="B260" s="10" t="s">
        <v>16</v>
      </c>
      <c r="C260" s="10" t="s">
        <v>17</v>
      </c>
      <c r="D260" s="16">
        <v>43431.367361111108</v>
      </c>
      <c r="E260" s="16">
        <v>43432.427083333336</v>
      </c>
      <c r="G260" s="16">
        <v>43438.844444444447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4133424</v>
      </c>
      <c r="B261" s="10" t="s">
        <v>16</v>
      </c>
      <c r="C261" s="10" t="s">
        <v>17</v>
      </c>
      <c r="D261" s="16">
        <v>43431.367361111108</v>
      </c>
      <c r="E261" s="16">
        <v>43432.427083333336</v>
      </c>
      <c r="G261" s="16">
        <v>43438.844444444447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27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4133424</v>
      </c>
      <c r="B262" s="10" t="s">
        <v>16</v>
      </c>
      <c r="C262" s="10" t="s">
        <v>17</v>
      </c>
      <c r="D262" s="16">
        <v>43431.367361111108</v>
      </c>
      <c r="E262" s="16">
        <v>43432.427083333336</v>
      </c>
      <c r="G262" s="16">
        <v>43438.844444444447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4133424</v>
      </c>
      <c r="B263" s="10" t="s">
        <v>16</v>
      </c>
      <c r="C263" s="10" t="s">
        <v>17</v>
      </c>
      <c r="D263" s="16">
        <v>43431.367361111108</v>
      </c>
      <c r="E263" s="16">
        <v>43432.427083333336</v>
      </c>
      <c r="G263" s="16">
        <v>43438.844444444447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4133424</v>
      </c>
      <c r="B264" s="10" t="s">
        <v>16</v>
      </c>
      <c r="C264" s="10" t="s">
        <v>17</v>
      </c>
      <c r="D264" s="16">
        <v>43431.367361111108</v>
      </c>
      <c r="E264" s="16">
        <v>43432.427083333336</v>
      </c>
      <c r="G264" s="16">
        <v>43438.844444444447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4133424</v>
      </c>
      <c r="B265" s="10" t="s">
        <v>16</v>
      </c>
      <c r="C265" s="10" t="s">
        <v>17</v>
      </c>
      <c r="D265" s="16">
        <v>43431.367361111108</v>
      </c>
      <c r="E265" s="16">
        <v>43432.427083333336</v>
      </c>
      <c r="G265" s="16">
        <v>43438.844444444447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470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4133424</v>
      </c>
      <c r="B266" s="10" t="s">
        <v>16</v>
      </c>
      <c r="C266" s="10" t="s">
        <v>17</v>
      </c>
      <c r="D266" s="16">
        <v>43431.367361111108</v>
      </c>
      <c r="E266" s="16">
        <v>43432.427083333336</v>
      </c>
      <c r="G266" s="16">
        <v>43438.844444444447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57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4133424</v>
      </c>
      <c r="B267" s="10" t="s">
        <v>16</v>
      </c>
      <c r="C267" s="10" t="s">
        <v>17</v>
      </c>
      <c r="D267" s="16">
        <v>43431.367361111108</v>
      </c>
      <c r="E267" s="16">
        <v>43432.427083333336</v>
      </c>
      <c r="G267" s="16">
        <v>43438.844444444447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26</v>
      </c>
      <c r="M267" s="10">
        <v>100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4133424</v>
      </c>
      <c r="B268" s="10" t="s">
        <v>16</v>
      </c>
      <c r="C268" s="10" t="s">
        <v>17</v>
      </c>
      <c r="D268" s="16">
        <v>43431.367361111108</v>
      </c>
      <c r="E268" s="16">
        <v>43432.427083333336</v>
      </c>
      <c r="G268" s="16">
        <v>43438.844444444447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4133424</v>
      </c>
      <c r="B269" s="10" t="s">
        <v>16</v>
      </c>
      <c r="C269" s="10" t="s">
        <v>17</v>
      </c>
      <c r="D269" s="16">
        <v>43431.367361111108</v>
      </c>
      <c r="E269" s="16">
        <v>43432.427083333336</v>
      </c>
      <c r="G269" s="16">
        <v>43438.844444444447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4133424</v>
      </c>
      <c r="B270" s="10" t="s">
        <v>16</v>
      </c>
      <c r="C270" s="10" t="s">
        <v>17</v>
      </c>
      <c r="D270" s="16">
        <v>43431.367361111108</v>
      </c>
      <c r="E270" s="16">
        <v>43432.427083333336</v>
      </c>
      <c r="G270" s="16">
        <v>43438.844444444447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4133424</v>
      </c>
      <c r="B271" s="10" t="s">
        <v>16</v>
      </c>
      <c r="C271" s="10" t="s">
        <v>17</v>
      </c>
      <c r="D271" s="16">
        <v>43431.367361111108</v>
      </c>
      <c r="E271" s="16">
        <v>43432.427083333336</v>
      </c>
      <c r="G271" s="16">
        <v>43438.844444444447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4133424</v>
      </c>
      <c r="B272" s="10" t="s">
        <v>16</v>
      </c>
      <c r="C272" s="10" t="s">
        <v>17</v>
      </c>
      <c r="D272" s="16">
        <v>43431.367361111108</v>
      </c>
      <c r="E272" s="16">
        <v>43432.427083333336</v>
      </c>
      <c r="G272" s="16">
        <v>43438.844444444447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270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4133424</v>
      </c>
      <c r="B273" s="10" t="s">
        <v>16</v>
      </c>
      <c r="C273" s="10" t="s">
        <v>17</v>
      </c>
      <c r="D273" s="16">
        <v>43431.367361111108</v>
      </c>
      <c r="E273" s="16">
        <v>43432.427083333336</v>
      </c>
      <c r="G273" s="16">
        <v>43438.844444444447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4133424</v>
      </c>
      <c r="B274" s="10" t="s">
        <v>16</v>
      </c>
      <c r="C274" s="10" t="s">
        <v>17</v>
      </c>
      <c r="D274" s="16">
        <v>43431.367361111108</v>
      </c>
      <c r="E274" s="16">
        <v>43432.427083333336</v>
      </c>
      <c r="G274" s="16">
        <v>43438.844444444447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4133424</v>
      </c>
      <c r="B275" s="10" t="s">
        <v>16</v>
      </c>
      <c r="C275" s="10" t="s">
        <v>17</v>
      </c>
      <c r="D275" s="16">
        <v>43431.367361111108</v>
      </c>
      <c r="E275" s="16">
        <v>43432.427083333336</v>
      </c>
      <c r="G275" s="16">
        <v>43438.844444444447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60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4133424</v>
      </c>
      <c r="B276" s="10" t="s">
        <v>16</v>
      </c>
      <c r="C276" s="10" t="s">
        <v>17</v>
      </c>
      <c r="D276" s="16">
        <v>43431.367361111108</v>
      </c>
      <c r="E276" s="16">
        <v>43432.427083333336</v>
      </c>
      <c r="G276" s="16">
        <v>43438.844444444447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11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4133424</v>
      </c>
      <c r="B277" s="10" t="s">
        <v>16</v>
      </c>
      <c r="C277" s="10" t="s">
        <v>17</v>
      </c>
      <c r="D277" s="16">
        <v>43431.367361111108</v>
      </c>
      <c r="E277" s="16">
        <v>43432.427083333336</v>
      </c>
      <c r="G277" s="16">
        <v>43438.844444444447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4133424</v>
      </c>
      <c r="B278" s="10" t="s">
        <v>16</v>
      </c>
      <c r="C278" s="10" t="s">
        <v>17</v>
      </c>
      <c r="D278" s="16">
        <v>43431.367361111108</v>
      </c>
      <c r="E278" s="16">
        <v>43432.427083333336</v>
      </c>
      <c r="G278" s="16">
        <v>43438.844444444447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4133424</v>
      </c>
      <c r="B279" s="10" t="s">
        <v>16</v>
      </c>
      <c r="C279" s="10" t="s">
        <v>17</v>
      </c>
      <c r="D279" s="16">
        <v>43431.367361111108</v>
      </c>
      <c r="E279" s="16">
        <v>43432.427083333336</v>
      </c>
      <c r="G279" s="16">
        <v>43438.844444444447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56000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4133424</v>
      </c>
      <c r="B280" s="10" t="s">
        <v>16</v>
      </c>
      <c r="C280" s="10" t="s">
        <v>17</v>
      </c>
      <c r="D280" s="16">
        <v>43431.367361111108</v>
      </c>
      <c r="E280" s="16">
        <v>43432.427083333336</v>
      </c>
      <c r="G280" s="16">
        <v>43438.844444444447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4133424</v>
      </c>
      <c r="B281" s="10" t="s">
        <v>16</v>
      </c>
      <c r="C281" s="10" t="s">
        <v>17</v>
      </c>
      <c r="D281" s="16">
        <v>43431.367361111108</v>
      </c>
      <c r="E281" s="16">
        <v>43432.427083333336</v>
      </c>
      <c r="G281" s="16">
        <v>43438.844444444447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4133424</v>
      </c>
      <c r="B282" s="10" t="s">
        <v>16</v>
      </c>
      <c r="C282" s="10" t="s">
        <v>17</v>
      </c>
      <c r="D282" s="16">
        <v>43431.367361111108</v>
      </c>
      <c r="E282" s="16">
        <v>43432.427083333336</v>
      </c>
      <c r="G282" s="16">
        <v>43438.844444444447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4133424</v>
      </c>
      <c r="B283" s="10" t="s">
        <v>16</v>
      </c>
      <c r="C283" s="10" t="s">
        <v>17</v>
      </c>
      <c r="D283" s="16">
        <v>43431.367361111108</v>
      </c>
      <c r="E283" s="16">
        <v>43432.427083333336</v>
      </c>
      <c r="G283" s="16">
        <v>43438.844444444447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4133424</v>
      </c>
      <c r="B284" s="10" t="s">
        <v>16</v>
      </c>
      <c r="C284" s="10" t="s">
        <v>17</v>
      </c>
      <c r="D284" s="16">
        <v>43431.367361111108</v>
      </c>
      <c r="E284" s="16">
        <v>43432.427083333336</v>
      </c>
      <c r="G284" s="16">
        <v>43438.844444444447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4133424</v>
      </c>
      <c r="B285" s="10" t="s">
        <v>16</v>
      </c>
      <c r="C285" s="10" t="s">
        <v>17</v>
      </c>
      <c r="D285" s="16">
        <v>43431.367361111108</v>
      </c>
      <c r="E285" s="16">
        <v>43432.427083333336</v>
      </c>
      <c r="G285" s="16">
        <v>43438.844444444447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4133424</v>
      </c>
      <c r="B286" s="10" t="s">
        <v>16</v>
      </c>
      <c r="C286" s="10" t="s">
        <v>17</v>
      </c>
      <c r="D286" s="16">
        <v>43431.367361111108</v>
      </c>
      <c r="E286" s="16">
        <v>43432.427083333336</v>
      </c>
      <c r="G286" s="16">
        <v>43438.844444444447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1100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4133424</v>
      </c>
      <c r="B287" s="10" t="s">
        <v>16</v>
      </c>
      <c r="C287" s="10" t="s">
        <v>17</v>
      </c>
      <c r="D287" s="16">
        <v>43431.367361111108</v>
      </c>
      <c r="E287" s="16">
        <v>43432.427083333336</v>
      </c>
      <c r="G287" s="16">
        <v>43438.844444444447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4133424</v>
      </c>
      <c r="B288" s="10" t="s">
        <v>16</v>
      </c>
      <c r="C288" s="10" t="s">
        <v>17</v>
      </c>
      <c r="D288" s="16">
        <v>43431.367361111108</v>
      </c>
      <c r="E288" s="16">
        <v>43432.427083333336</v>
      </c>
      <c r="G288" s="16">
        <v>43438.844444444447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4133424</v>
      </c>
      <c r="B289" s="10" t="s">
        <v>16</v>
      </c>
      <c r="C289" s="10" t="s">
        <v>17</v>
      </c>
      <c r="D289" s="16">
        <v>43431.367361111108</v>
      </c>
      <c r="E289" s="16">
        <v>43432.427083333336</v>
      </c>
      <c r="G289" s="16">
        <v>43438.844444444447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4133424</v>
      </c>
      <c r="B290" s="10" t="s">
        <v>16</v>
      </c>
      <c r="C290" s="10" t="s">
        <v>17</v>
      </c>
      <c r="D290" s="16">
        <v>43431.367361111108</v>
      </c>
      <c r="E290" s="16">
        <v>43432.427083333336</v>
      </c>
      <c r="G290" s="16">
        <v>43438.844444444447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860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4133424</v>
      </c>
      <c r="B291" s="10" t="s">
        <v>16</v>
      </c>
      <c r="C291" s="10" t="s">
        <v>17</v>
      </c>
      <c r="D291" s="16">
        <v>43431.367361111108</v>
      </c>
      <c r="E291" s="16">
        <v>43432.427083333336</v>
      </c>
      <c r="G291" s="16">
        <v>43438.844444444447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560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4133424</v>
      </c>
      <c r="B292" s="10" t="s">
        <v>16</v>
      </c>
      <c r="C292" s="10" t="s">
        <v>17</v>
      </c>
      <c r="D292" s="16">
        <v>43431.367361111108</v>
      </c>
      <c r="E292" s="16">
        <v>43432.427083333336</v>
      </c>
      <c r="G292" s="16">
        <v>43438.844444444447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4133424</v>
      </c>
      <c r="B293" s="10" t="s">
        <v>16</v>
      </c>
      <c r="C293" s="10" t="s">
        <v>17</v>
      </c>
      <c r="D293" s="16">
        <v>43431.367361111108</v>
      </c>
      <c r="E293" s="16">
        <v>43432.427083333336</v>
      </c>
      <c r="G293" s="16">
        <v>43438.844444444447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4133424</v>
      </c>
      <c r="B294" s="10" t="s">
        <v>16</v>
      </c>
      <c r="C294" s="10" t="s">
        <v>17</v>
      </c>
      <c r="D294" s="16">
        <v>43431.367361111108</v>
      </c>
      <c r="E294" s="16">
        <v>43432.427083333336</v>
      </c>
      <c r="G294" s="16">
        <v>43438.844444444447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240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4133424</v>
      </c>
      <c r="B295" s="10" t="s">
        <v>16</v>
      </c>
      <c r="C295" s="10" t="s">
        <v>17</v>
      </c>
      <c r="D295" s="16">
        <v>43431.367361111108</v>
      </c>
      <c r="E295" s="16">
        <v>43432.427083333336</v>
      </c>
      <c r="G295" s="16">
        <v>43438.844444444447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570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4133424</v>
      </c>
      <c r="B296" s="10" t="s">
        <v>16</v>
      </c>
      <c r="C296" s="10" t="s">
        <v>17</v>
      </c>
      <c r="D296" s="16">
        <v>43431.367361111108</v>
      </c>
      <c r="E296" s="16">
        <v>43432.427083333336</v>
      </c>
      <c r="G296" s="16">
        <v>43438.844444444447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170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4133424</v>
      </c>
      <c r="B297" s="10" t="s">
        <v>16</v>
      </c>
      <c r="C297" s="10" t="s">
        <v>17</v>
      </c>
      <c r="D297" s="16">
        <v>43431.367361111108</v>
      </c>
      <c r="E297" s="16">
        <v>43432.427083333336</v>
      </c>
      <c r="G297" s="16">
        <v>43438.844444444447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140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4133424</v>
      </c>
      <c r="B298" s="10" t="s">
        <v>16</v>
      </c>
      <c r="C298" s="10" t="s">
        <v>17</v>
      </c>
      <c r="D298" s="16">
        <v>43431.367361111108</v>
      </c>
      <c r="E298" s="16">
        <v>43432.427083333336</v>
      </c>
      <c r="G298" s="16">
        <v>43438.844444444447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26</v>
      </c>
      <c r="M298" s="10">
        <v>5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4133426</v>
      </c>
      <c r="B299" s="10" t="s">
        <v>352</v>
      </c>
      <c r="C299" s="10" t="s">
        <v>224</v>
      </c>
      <c r="D299" s="16">
        <v>43431.361111111109</v>
      </c>
      <c r="E299" s="16">
        <v>43432.427083333336</v>
      </c>
      <c r="G299" s="16">
        <v>43438.875694444447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22</v>
      </c>
      <c r="M299" s="10">
        <v>710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4133426</v>
      </c>
      <c r="B300" s="10" t="s">
        <v>352</v>
      </c>
      <c r="C300" s="10" t="s">
        <v>224</v>
      </c>
      <c r="D300" s="16">
        <v>43431.361111111109</v>
      </c>
      <c r="E300" s="16">
        <v>43432.427083333336</v>
      </c>
      <c r="G300" s="16">
        <v>43438.875694444447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4133426</v>
      </c>
      <c r="B301" s="10" t="s">
        <v>352</v>
      </c>
      <c r="C301" s="10" t="s">
        <v>224</v>
      </c>
      <c r="D301" s="16">
        <v>43431.361111111109</v>
      </c>
      <c r="E301" s="16">
        <v>43432.427083333336</v>
      </c>
      <c r="G301" s="16">
        <v>43438.875694444447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22</v>
      </c>
      <c r="M301" s="10">
        <v>12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4133426</v>
      </c>
      <c r="B302" s="10" t="s">
        <v>352</v>
      </c>
      <c r="C302" s="10" t="s">
        <v>224</v>
      </c>
      <c r="D302" s="16">
        <v>43431.361111111109</v>
      </c>
      <c r="E302" s="16">
        <v>43432.427083333336</v>
      </c>
      <c r="G302" s="16">
        <v>43438.875694444447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4133426</v>
      </c>
      <c r="B303" s="10" t="s">
        <v>352</v>
      </c>
      <c r="C303" s="10" t="s">
        <v>224</v>
      </c>
      <c r="D303" s="16">
        <v>43431.361111111109</v>
      </c>
      <c r="E303" s="16">
        <v>43432.427083333336</v>
      </c>
      <c r="G303" s="16">
        <v>43438.875694444447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4133426</v>
      </c>
      <c r="B304" s="10" t="s">
        <v>352</v>
      </c>
      <c r="C304" s="10" t="s">
        <v>224</v>
      </c>
      <c r="D304" s="16">
        <v>43431.361111111109</v>
      </c>
      <c r="E304" s="16">
        <v>43432.427083333336</v>
      </c>
      <c r="G304" s="16">
        <v>43438.875694444447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4133426</v>
      </c>
      <c r="B305" s="10" t="s">
        <v>352</v>
      </c>
      <c r="C305" s="10" t="s">
        <v>224</v>
      </c>
      <c r="D305" s="16">
        <v>43431.361111111109</v>
      </c>
      <c r="E305" s="16">
        <v>43432.427083333336</v>
      </c>
      <c r="G305" s="16">
        <v>43438.875694444447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22</v>
      </c>
      <c r="M305" s="10">
        <v>490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4133426</v>
      </c>
      <c r="B306" s="10" t="s">
        <v>352</v>
      </c>
      <c r="C306" s="10" t="s">
        <v>224</v>
      </c>
      <c r="D306" s="16">
        <v>43431.361111111109</v>
      </c>
      <c r="E306" s="16">
        <v>43432.427083333336</v>
      </c>
      <c r="G306" s="16">
        <v>43438.875694444447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22</v>
      </c>
      <c r="M306" s="10">
        <v>49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4133426</v>
      </c>
      <c r="B307" s="10" t="s">
        <v>352</v>
      </c>
      <c r="C307" s="10" t="s">
        <v>224</v>
      </c>
      <c r="D307" s="16">
        <v>43431.361111111109</v>
      </c>
      <c r="E307" s="16">
        <v>43432.427083333336</v>
      </c>
      <c r="G307" s="16">
        <v>43438.875694444447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4133426</v>
      </c>
      <c r="B308" s="10" t="s">
        <v>352</v>
      </c>
      <c r="C308" s="10" t="s">
        <v>224</v>
      </c>
      <c r="D308" s="16">
        <v>43431.361111111109</v>
      </c>
      <c r="E308" s="16">
        <v>43432.427083333336</v>
      </c>
      <c r="G308" s="16">
        <v>43438.875694444447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4133426</v>
      </c>
      <c r="B309" s="10" t="s">
        <v>352</v>
      </c>
      <c r="C309" s="10" t="s">
        <v>224</v>
      </c>
      <c r="D309" s="16">
        <v>43431.361111111109</v>
      </c>
      <c r="E309" s="16">
        <v>43432.427083333336</v>
      </c>
      <c r="G309" s="16">
        <v>43438.875694444447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4133426</v>
      </c>
      <c r="B310" s="10" t="s">
        <v>352</v>
      </c>
      <c r="C310" s="10" t="s">
        <v>224</v>
      </c>
      <c r="D310" s="16">
        <v>43431.361111111109</v>
      </c>
      <c r="E310" s="16">
        <v>43432.427083333336</v>
      </c>
      <c r="G310" s="16">
        <v>43438.875694444447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22</v>
      </c>
      <c r="M310" s="10">
        <v>81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4133426</v>
      </c>
      <c r="B311" s="10" t="s">
        <v>352</v>
      </c>
      <c r="C311" s="10" t="s">
        <v>224</v>
      </c>
      <c r="D311" s="16">
        <v>43431.361111111109</v>
      </c>
      <c r="E311" s="16">
        <v>43432.427083333336</v>
      </c>
      <c r="G311" s="16">
        <v>43438.875694444447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4133426</v>
      </c>
      <c r="B312" s="10" t="s">
        <v>352</v>
      </c>
      <c r="C312" s="10" t="s">
        <v>224</v>
      </c>
      <c r="D312" s="16">
        <v>43431.361111111109</v>
      </c>
      <c r="E312" s="16">
        <v>43432.427083333336</v>
      </c>
      <c r="G312" s="16">
        <v>43438.875694444447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22</v>
      </c>
      <c r="M312" s="10">
        <v>150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4133426</v>
      </c>
      <c r="B313" s="10" t="s">
        <v>352</v>
      </c>
      <c r="C313" s="10" t="s">
        <v>224</v>
      </c>
      <c r="D313" s="16">
        <v>43431.361111111109</v>
      </c>
      <c r="E313" s="16">
        <v>43432.427083333336</v>
      </c>
      <c r="G313" s="16">
        <v>43438.875694444447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4133426</v>
      </c>
      <c r="B314" s="10" t="s">
        <v>352</v>
      </c>
      <c r="C314" s="10" t="s">
        <v>224</v>
      </c>
      <c r="D314" s="16">
        <v>43431.361111111109</v>
      </c>
      <c r="E314" s="16">
        <v>43432.427083333336</v>
      </c>
      <c r="G314" s="16">
        <v>43438.875694444447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22</v>
      </c>
      <c r="M314" s="10">
        <v>990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4133426</v>
      </c>
      <c r="B315" s="10" t="s">
        <v>352</v>
      </c>
      <c r="C315" s="10" t="s">
        <v>224</v>
      </c>
      <c r="D315" s="16">
        <v>43431.361111111109</v>
      </c>
      <c r="E315" s="16">
        <v>43432.427083333336</v>
      </c>
      <c r="G315" s="16">
        <v>43438.875694444447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4133426</v>
      </c>
      <c r="B316" s="10" t="s">
        <v>352</v>
      </c>
      <c r="C316" s="10" t="s">
        <v>224</v>
      </c>
      <c r="D316" s="16">
        <v>43431.361111111109</v>
      </c>
      <c r="E316" s="16">
        <v>43432.427083333336</v>
      </c>
      <c r="G316" s="16">
        <v>43438.875694444447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22</v>
      </c>
      <c r="M316" s="10">
        <v>200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4133426</v>
      </c>
      <c r="B317" s="10" t="s">
        <v>352</v>
      </c>
      <c r="C317" s="10" t="s">
        <v>224</v>
      </c>
      <c r="D317" s="16">
        <v>43431.361111111109</v>
      </c>
      <c r="E317" s="16">
        <v>43432.427083333336</v>
      </c>
      <c r="G317" s="16">
        <v>43438.875694444447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22</v>
      </c>
      <c r="M317" s="10">
        <v>30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4133426</v>
      </c>
      <c r="B318" s="10" t="s">
        <v>352</v>
      </c>
      <c r="C318" s="10" t="s">
        <v>224</v>
      </c>
      <c r="D318" s="16">
        <v>43431.361111111109</v>
      </c>
      <c r="E318" s="16">
        <v>43432.427083333336</v>
      </c>
      <c r="G318" s="16">
        <v>43438.875694444447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4133426</v>
      </c>
      <c r="B319" s="10" t="s">
        <v>352</v>
      </c>
      <c r="C319" s="10" t="s">
        <v>224</v>
      </c>
      <c r="D319" s="16">
        <v>43431.361111111109</v>
      </c>
      <c r="E319" s="16">
        <v>43432.427083333336</v>
      </c>
      <c r="G319" s="16">
        <v>43438.875694444447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4133426</v>
      </c>
      <c r="B320" s="10" t="s">
        <v>352</v>
      </c>
      <c r="C320" s="10" t="s">
        <v>224</v>
      </c>
      <c r="D320" s="16">
        <v>43431.361111111109</v>
      </c>
      <c r="E320" s="16">
        <v>43432.427083333336</v>
      </c>
      <c r="G320" s="16">
        <v>43438.875694444447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4133426</v>
      </c>
      <c r="B321" s="10" t="s">
        <v>352</v>
      </c>
      <c r="C321" s="10" t="s">
        <v>224</v>
      </c>
      <c r="D321" s="16">
        <v>43431.361111111109</v>
      </c>
      <c r="E321" s="16">
        <v>43432.427083333336</v>
      </c>
      <c r="G321" s="16">
        <v>43438.875694444447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4133426</v>
      </c>
      <c r="B322" s="10" t="s">
        <v>352</v>
      </c>
      <c r="C322" s="10" t="s">
        <v>224</v>
      </c>
      <c r="D322" s="16">
        <v>43431.361111111109</v>
      </c>
      <c r="E322" s="16">
        <v>43432.427083333336</v>
      </c>
      <c r="G322" s="16">
        <v>43438.875694444447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4133426</v>
      </c>
      <c r="B323" s="10" t="s">
        <v>352</v>
      </c>
      <c r="C323" s="10" t="s">
        <v>224</v>
      </c>
      <c r="D323" s="16">
        <v>43431.361111111109</v>
      </c>
      <c r="E323" s="16">
        <v>43432.427083333336</v>
      </c>
      <c r="G323" s="16">
        <v>43438.875694444447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22</v>
      </c>
      <c r="M323" s="10">
        <v>79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4133426</v>
      </c>
      <c r="B324" s="10" t="s">
        <v>352</v>
      </c>
      <c r="C324" s="10" t="s">
        <v>224</v>
      </c>
      <c r="D324" s="16">
        <v>43431.361111111109</v>
      </c>
      <c r="E324" s="16">
        <v>43432.427083333336</v>
      </c>
      <c r="G324" s="16">
        <v>43438.875694444447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4133426</v>
      </c>
      <c r="B325" s="10" t="s">
        <v>352</v>
      </c>
      <c r="C325" s="10" t="s">
        <v>224</v>
      </c>
      <c r="D325" s="16">
        <v>43431.361111111109</v>
      </c>
      <c r="E325" s="16">
        <v>43432.427083333336</v>
      </c>
      <c r="G325" s="16">
        <v>43438.875694444447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4133426</v>
      </c>
      <c r="B326" s="10" t="s">
        <v>352</v>
      </c>
      <c r="C326" s="10" t="s">
        <v>224</v>
      </c>
      <c r="D326" s="16">
        <v>43431.361111111109</v>
      </c>
      <c r="E326" s="16">
        <v>43432.427083333336</v>
      </c>
      <c r="G326" s="16">
        <v>43438.875694444447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22</v>
      </c>
      <c r="M326" s="10">
        <v>560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4133426</v>
      </c>
      <c r="B327" s="10" t="s">
        <v>352</v>
      </c>
      <c r="C327" s="10" t="s">
        <v>224</v>
      </c>
      <c r="D327" s="16">
        <v>43431.361111111109</v>
      </c>
      <c r="E327" s="16">
        <v>43432.427083333336</v>
      </c>
      <c r="G327" s="16">
        <v>43438.875694444447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22</v>
      </c>
      <c r="M327" s="10">
        <v>28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4133426</v>
      </c>
      <c r="B328" s="10" t="s">
        <v>352</v>
      </c>
      <c r="C328" s="10" t="s">
        <v>224</v>
      </c>
      <c r="D328" s="16">
        <v>43431.361111111109</v>
      </c>
      <c r="E328" s="16">
        <v>43432.427083333336</v>
      </c>
      <c r="G328" s="16">
        <v>43438.875694444447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4133426</v>
      </c>
      <c r="B329" s="10" t="s">
        <v>352</v>
      </c>
      <c r="C329" s="10" t="s">
        <v>224</v>
      </c>
      <c r="D329" s="16">
        <v>43431.361111111109</v>
      </c>
      <c r="E329" s="16">
        <v>43432.427083333336</v>
      </c>
      <c r="G329" s="16">
        <v>43438.875694444447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4133426</v>
      </c>
      <c r="B330" s="10" t="s">
        <v>352</v>
      </c>
      <c r="C330" s="10" t="s">
        <v>224</v>
      </c>
      <c r="D330" s="16">
        <v>43431.361111111109</v>
      </c>
      <c r="E330" s="16">
        <v>43432.427083333336</v>
      </c>
      <c r="G330" s="16">
        <v>43438.875694444447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4133426</v>
      </c>
      <c r="B331" s="10" t="s">
        <v>352</v>
      </c>
      <c r="C331" s="10" t="s">
        <v>224</v>
      </c>
      <c r="D331" s="16">
        <v>43431.361111111109</v>
      </c>
      <c r="E331" s="16">
        <v>43432.427083333336</v>
      </c>
      <c r="G331" s="16">
        <v>43438.875694444447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22</v>
      </c>
      <c r="M331" s="10">
        <v>5.2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4133426</v>
      </c>
      <c r="B332" s="10" t="s">
        <v>352</v>
      </c>
      <c r="C332" s="10" t="s">
        <v>224</v>
      </c>
      <c r="D332" s="16">
        <v>43431.361111111109</v>
      </c>
      <c r="E332" s="16">
        <v>43432.427083333336</v>
      </c>
      <c r="G332" s="16">
        <v>43438.875694444447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22</v>
      </c>
      <c r="M332" s="10">
        <v>160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4133426</v>
      </c>
      <c r="B333" s="10" t="s">
        <v>352</v>
      </c>
      <c r="C333" s="10" t="s">
        <v>224</v>
      </c>
      <c r="D333" s="16">
        <v>43431.361111111109</v>
      </c>
      <c r="E333" s="16">
        <v>43432.427083333336</v>
      </c>
      <c r="G333" s="16">
        <v>43438.875694444447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22</v>
      </c>
      <c r="M333" s="10">
        <v>40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4133426</v>
      </c>
      <c r="B334" s="10" t="s">
        <v>352</v>
      </c>
      <c r="C334" s="10" t="s">
        <v>224</v>
      </c>
      <c r="D334" s="16">
        <v>43431.361111111109</v>
      </c>
      <c r="E334" s="16">
        <v>43432.427083333336</v>
      </c>
      <c r="G334" s="16">
        <v>43438.875694444447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22</v>
      </c>
      <c r="M334" s="10">
        <v>250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4133426</v>
      </c>
      <c r="B335" s="10" t="s">
        <v>352</v>
      </c>
      <c r="C335" s="10" t="s">
        <v>224</v>
      </c>
      <c r="D335" s="16">
        <v>43431.361111111109</v>
      </c>
      <c r="E335" s="16">
        <v>43432.427083333336</v>
      </c>
      <c r="G335" s="16">
        <v>43438.875694444447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22</v>
      </c>
      <c r="M335" s="10">
        <v>310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4133426</v>
      </c>
      <c r="B336" s="10" t="s">
        <v>352</v>
      </c>
      <c r="C336" s="10" t="s">
        <v>224</v>
      </c>
      <c r="D336" s="16">
        <v>43431.361111111109</v>
      </c>
      <c r="E336" s="16">
        <v>43432.427083333336</v>
      </c>
      <c r="G336" s="16">
        <v>43438.875694444447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22</v>
      </c>
      <c r="M336" s="10">
        <v>25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4133426</v>
      </c>
      <c r="B337" s="10" t="s">
        <v>352</v>
      </c>
      <c r="C337" s="10" t="s">
        <v>224</v>
      </c>
      <c r="D337" s="16">
        <v>43431.361111111109</v>
      </c>
      <c r="E337" s="16">
        <v>43432.427083333336</v>
      </c>
      <c r="G337" s="16">
        <v>43438.875694444447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22</v>
      </c>
      <c r="M337" s="10">
        <v>120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4133426</v>
      </c>
      <c r="B338" s="10" t="s">
        <v>352</v>
      </c>
      <c r="C338" s="10" t="s">
        <v>224</v>
      </c>
      <c r="D338" s="16">
        <v>43431.361111111109</v>
      </c>
      <c r="E338" s="16">
        <v>43432.427083333336</v>
      </c>
      <c r="G338" s="16">
        <v>43438.875694444447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4133426</v>
      </c>
      <c r="B339" s="10" t="s">
        <v>352</v>
      </c>
      <c r="C339" s="10" t="s">
        <v>224</v>
      </c>
      <c r="D339" s="16">
        <v>43431.361111111109</v>
      </c>
      <c r="E339" s="16">
        <v>43432.427083333336</v>
      </c>
      <c r="G339" s="16">
        <v>43438.875694444447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4133426</v>
      </c>
      <c r="B340" s="10" t="s">
        <v>352</v>
      </c>
      <c r="C340" s="10" t="s">
        <v>224</v>
      </c>
      <c r="D340" s="16">
        <v>43431.361111111109</v>
      </c>
      <c r="E340" s="16">
        <v>43432.427083333336</v>
      </c>
      <c r="G340" s="16">
        <v>43438.875694444447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22</v>
      </c>
      <c r="M340" s="10">
        <v>13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4133426</v>
      </c>
      <c r="B341" s="10" t="s">
        <v>352</v>
      </c>
      <c r="C341" s="10" t="s">
        <v>224</v>
      </c>
      <c r="D341" s="16">
        <v>43431.361111111109</v>
      </c>
      <c r="E341" s="16">
        <v>43432.427083333336</v>
      </c>
      <c r="G341" s="16">
        <v>43438.875694444447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4133426</v>
      </c>
      <c r="B342" s="10" t="s">
        <v>352</v>
      </c>
      <c r="C342" s="10" t="s">
        <v>224</v>
      </c>
      <c r="D342" s="16">
        <v>43431.361111111109</v>
      </c>
      <c r="E342" s="16">
        <v>43432.427083333336</v>
      </c>
      <c r="G342" s="16">
        <v>43438.875694444447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4133426</v>
      </c>
      <c r="B343" s="10" t="s">
        <v>352</v>
      </c>
      <c r="C343" s="10" t="s">
        <v>224</v>
      </c>
      <c r="D343" s="16">
        <v>43431.361111111109</v>
      </c>
      <c r="E343" s="16">
        <v>43432.427083333336</v>
      </c>
      <c r="G343" s="16">
        <v>43438.875694444447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4133426</v>
      </c>
      <c r="B344" s="10" t="s">
        <v>352</v>
      </c>
      <c r="C344" s="10" t="s">
        <v>224</v>
      </c>
      <c r="D344" s="16">
        <v>43431.361111111109</v>
      </c>
      <c r="E344" s="16">
        <v>43432.427083333336</v>
      </c>
      <c r="G344" s="16">
        <v>43438.875694444447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22</v>
      </c>
      <c r="M344" s="10">
        <v>82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4133426</v>
      </c>
      <c r="B345" s="10" t="s">
        <v>352</v>
      </c>
      <c r="C345" s="10" t="s">
        <v>224</v>
      </c>
      <c r="D345" s="16">
        <v>43431.361111111109</v>
      </c>
      <c r="E345" s="16">
        <v>43432.427083333336</v>
      </c>
      <c r="G345" s="16">
        <v>43438.875694444447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1600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4133426</v>
      </c>
      <c r="B346" s="10" t="s">
        <v>352</v>
      </c>
      <c r="C346" s="10" t="s">
        <v>224</v>
      </c>
      <c r="D346" s="16">
        <v>43431.361111111109</v>
      </c>
      <c r="E346" s="16">
        <v>43432.427083333336</v>
      </c>
      <c r="G346" s="16">
        <v>43438.875694444447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22</v>
      </c>
      <c r="M346" s="10">
        <v>790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4133426</v>
      </c>
      <c r="B347" s="10" t="s">
        <v>352</v>
      </c>
      <c r="C347" s="10" t="s">
        <v>224</v>
      </c>
      <c r="D347" s="16">
        <v>43431.361111111109</v>
      </c>
      <c r="E347" s="16">
        <v>43432.427083333336</v>
      </c>
      <c r="G347" s="16">
        <v>43438.875694444447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22</v>
      </c>
      <c r="M347" s="10">
        <v>4600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4133426</v>
      </c>
      <c r="B348" s="10" t="s">
        <v>352</v>
      </c>
      <c r="C348" s="10" t="s">
        <v>224</v>
      </c>
      <c r="D348" s="16">
        <v>43431.361111111109</v>
      </c>
      <c r="E348" s="16">
        <v>43432.427083333336</v>
      </c>
      <c r="G348" s="16">
        <v>43438.875694444447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4133426</v>
      </c>
      <c r="B349" s="10" t="s">
        <v>352</v>
      </c>
      <c r="C349" s="10" t="s">
        <v>224</v>
      </c>
      <c r="D349" s="16">
        <v>43431.361111111109</v>
      </c>
      <c r="E349" s="16">
        <v>43432.427083333336</v>
      </c>
      <c r="G349" s="16">
        <v>43438.875694444447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4133426</v>
      </c>
      <c r="B350" s="10" t="s">
        <v>352</v>
      </c>
      <c r="C350" s="10" t="s">
        <v>224</v>
      </c>
      <c r="D350" s="16">
        <v>43431.361111111109</v>
      </c>
      <c r="E350" s="16">
        <v>43432.427083333336</v>
      </c>
      <c r="G350" s="16">
        <v>43438.875694444447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4133426</v>
      </c>
      <c r="B351" s="10" t="s">
        <v>352</v>
      </c>
      <c r="C351" s="10" t="s">
        <v>224</v>
      </c>
      <c r="D351" s="16">
        <v>43431.361111111109</v>
      </c>
      <c r="E351" s="16">
        <v>43432.427083333336</v>
      </c>
      <c r="G351" s="16">
        <v>43438.875694444447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22</v>
      </c>
      <c r="M351" s="10">
        <v>32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4133426</v>
      </c>
      <c r="B352" s="10" t="s">
        <v>352</v>
      </c>
      <c r="C352" s="10" t="s">
        <v>224</v>
      </c>
      <c r="D352" s="16">
        <v>43431.361111111109</v>
      </c>
      <c r="E352" s="16">
        <v>43432.427083333336</v>
      </c>
      <c r="G352" s="16">
        <v>43438.875694444447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22</v>
      </c>
      <c r="M352" s="10">
        <v>25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4133426</v>
      </c>
      <c r="B353" s="10" t="s">
        <v>352</v>
      </c>
      <c r="C353" s="10" t="s">
        <v>224</v>
      </c>
      <c r="D353" s="16">
        <v>43431.361111111109</v>
      </c>
      <c r="E353" s="16">
        <v>43432.427083333336</v>
      </c>
      <c r="G353" s="16">
        <v>43438.875694444447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22</v>
      </c>
      <c r="M353" s="10">
        <v>530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4133426</v>
      </c>
      <c r="B354" s="10" t="s">
        <v>352</v>
      </c>
      <c r="C354" s="10" t="s">
        <v>224</v>
      </c>
      <c r="D354" s="16">
        <v>43431.361111111109</v>
      </c>
      <c r="E354" s="16">
        <v>43432.427083333336</v>
      </c>
      <c r="G354" s="16">
        <v>43438.875694444447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22</v>
      </c>
      <c r="M354" s="10">
        <v>17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4133426</v>
      </c>
      <c r="B355" s="10" t="s">
        <v>352</v>
      </c>
      <c r="C355" s="10" t="s">
        <v>224</v>
      </c>
      <c r="D355" s="16">
        <v>43431.361111111109</v>
      </c>
      <c r="E355" s="16">
        <v>43432.427083333336</v>
      </c>
      <c r="G355" s="16">
        <v>43438.875694444447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4133426</v>
      </c>
      <c r="B356" s="10" t="s">
        <v>352</v>
      </c>
      <c r="C356" s="10" t="s">
        <v>224</v>
      </c>
      <c r="D356" s="16">
        <v>43431.361111111109</v>
      </c>
      <c r="E356" s="16">
        <v>43432.427083333336</v>
      </c>
      <c r="G356" s="16">
        <v>43438.875694444447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22</v>
      </c>
      <c r="M356" s="10">
        <v>1100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4133426</v>
      </c>
      <c r="B357" s="10" t="s">
        <v>352</v>
      </c>
      <c r="C357" s="10" t="s">
        <v>224</v>
      </c>
      <c r="D357" s="16">
        <v>43431.361111111109</v>
      </c>
      <c r="E357" s="16">
        <v>43432.427083333336</v>
      </c>
      <c r="G357" s="16">
        <v>43438.875694444447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4133426</v>
      </c>
      <c r="B358" s="10" t="s">
        <v>352</v>
      </c>
      <c r="C358" s="10" t="s">
        <v>224</v>
      </c>
      <c r="D358" s="16">
        <v>43431.361111111109</v>
      </c>
      <c r="E358" s="16">
        <v>43432.427083333336</v>
      </c>
      <c r="G358" s="16">
        <v>43438.875694444447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22</v>
      </c>
      <c r="M358" s="10">
        <v>17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4133426</v>
      </c>
      <c r="B359" s="10" t="s">
        <v>352</v>
      </c>
      <c r="C359" s="10" t="s">
        <v>224</v>
      </c>
      <c r="D359" s="16">
        <v>43431.361111111109</v>
      </c>
      <c r="E359" s="16">
        <v>43432.427083333336</v>
      </c>
      <c r="G359" s="16">
        <v>43438.875694444447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4133426</v>
      </c>
      <c r="B360" s="10" t="s">
        <v>352</v>
      </c>
      <c r="C360" s="10" t="s">
        <v>224</v>
      </c>
      <c r="D360" s="16">
        <v>43431.361111111109</v>
      </c>
      <c r="E360" s="16">
        <v>43432.427083333336</v>
      </c>
      <c r="G360" s="16">
        <v>43438.875694444447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4133426</v>
      </c>
      <c r="B361" s="10" t="s">
        <v>352</v>
      </c>
      <c r="C361" s="10" t="s">
        <v>224</v>
      </c>
      <c r="D361" s="16">
        <v>43431.361111111109</v>
      </c>
      <c r="E361" s="16">
        <v>43432.427083333336</v>
      </c>
      <c r="G361" s="16">
        <v>43438.875694444447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4133426</v>
      </c>
      <c r="B362" s="10" t="s">
        <v>352</v>
      </c>
      <c r="C362" s="10" t="s">
        <v>224</v>
      </c>
      <c r="D362" s="16">
        <v>43431.361111111109</v>
      </c>
      <c r="E362" s="16">
        <v>43432.427083333336</v>
      </c>
      <c r="G362" s="16">
        <v>43438.875694444447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22</v>
      </c>
      <c r="M362" s="10">
        <v>450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4133426</v>
      </c>
      <c r="B363" s="10" t="s">
        <v>352</v>
      </c>
      <c r="C363" s="10" t="s">
        <v>224</v>
      </c>
      <c r="D363" s="16">
        <v>43431.361111111109</v>
      </c>
      <c r="E363" s="16">
        <v>43432.427083333336</v>
      </c>
      <c r="G363" s="16">
        <v>43438.875694444447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22</v>
      </c>
      <c r="M363" s="10">
        <v>57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4133426</v>
      </c>
      <c r="B364" s="10" t="s">
        <v>352</v>
      </c>
      <c r="C364" s="10" t="s">
        <v>224</v>
      </c>
      <c r="D364" s="16">
        <v>43431.361111111109</v>
      </c>
      <c r="E364" s="16">
        <v>43432.427083333336</v>
      </c>
      <c r="G364" s="16">
        <v>43438.875694444447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4133426</v>
      </c>
      <c r="B365" s="10" t="s">
        <v>352</v>
      </c>
      <c r="C365" s="10" t="s">
        <v>224</v>
      </c>
      <c r="D365" s="16">
        <v>43431.361111111109</v>
      </c>
      <c r="E365" s="16">
        <v>43432.427083333336</v>
      </c>
      <c r="G365" s="16">
        <v>43438.875694444447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4133426</v>
      </c>
      <c r="B366" s="10" t="s">
        <v>352</v>
      </c>
      <c r="C366" s="10" t="s">
        <v>224</v>
      </c>
      <c r="D366" s="16">
        <v>43431.361111111109</v>
      </c>
      <c r="E366" s="16">
        <v>43432.427083333336</v>
      </c>
      <c r="G366" s="16">
        <v>43438.875694444447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4133426</v>
      </c>
      <c r="B367" s="10" t="s">
        <v>352</v>
      </c>
      <c r="C367" s="10" t="s">
        <v>224</v>
      </c>
      <c r="D367" s="16">
        <v>43431.361111111109</v>
      </c>
      <c r="E367" s="16">
        <v>43432.427083333336</v>
      </c>
      <c r="G367" s="16">
        <v>43438.875694444447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4133426</v>
      </c>
      <c r="B368" s="10" t="s">
        <v>352</v>
      </c>
      <c r="C368" s="10" t="s">
        <v>224</v>
      </c>
      <c r="D368" s="16">
        <v>43431.361111111109</v>
      </c>
      <c r="E368" s="16">
        <v>43432.427083333336</v>
      </c>
      <c r="G368" s="16">
        <v>43438.875694444447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4133426</v>
      </c>
      <c r="B369" s="10" t="s">
        <v>352</v>
      </c>
      <c r="C369" s="10" t="s">
        <v>224</v>
      </c>
      <c r="D369" s="16">
        <v>43431.361111111109</v>
      </c>
      <c r="E369" s="16">
        <v>43432.427083333336</v>
      </c>
      <c r="G369" s="16">
        <v>43438.875694444447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22</v>
      </c>
      <c r="M369" s="10">
        <v>300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4133426</v>
      </c>
      <c r="B370" s="10" t="s">
        <v>352</v>
      </c>
      <c r="C370" s="10" t="s">
        <v>224</v>
      </c>
      <c r="D370" s="16">
        <v>43431.361111111109</v>
      </c>
      <c r="E370" s="16">
        <v>43432.427083333336</v>
      </c>
      <c r="G370" s="16">
        <v>43438.875694444447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4133426</v>
      </c>
      <c r="B371" s="10" t="s">
        <v>352</v>
      </c>
      <c r="C371" s="10" t="s">
        <v>224</v>
      </c>
      <c r="D371" s="16">
        <v>43431.361111111109</v>
      </c>
      <c r="E371" s="16">
        <v>43432.427083333336</v>
      </c>
      <c r="G371" s="16">
        <v>43438.875694444447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4133426</v>
      </c>
      <c r="B372" s="10" t="s">
        <v>352</v>
      </c>
      <c r="C372" s="10" t="s">
        <v>224</v>
      </c>
      <c r="D372" s="16">
        <v>43431.361111111109</v>
      </c>
      <c r="E372" s="16">
        <v>43432.427083333336</v>
      </c>
      <c r="G372" s="16">
        <v>43438.875694444447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22</v>
      </c>
      <c r="M372" s="10">
        <v>20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4133426</v>
      </c>
      <c r="B373" s="10" t="s">
        <v>352</v>
      </c>
      <c r="C373" s="10" t="s">
        <v>224</v>
      </c>
      <c r="D373" s="16">
        <v>43431.361111111109</v>
      </c>
      <c r="E373" s="16">
        <v>43432.427083333336</v>
      </c>
      <c r="G373" s="16">
        <v>43438.875694444447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22</v>
      </c>
      <c r="M373" s="10">
        <v>10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4133426</v>
      </c>
      <c r="B374" s="10" t="s">
        <v>352</v>
      </c>
      <c r="C374" s="10" t="s">
        <v>224</v>
      </c>
      <c r="D374" s="16">
        <v>43431.361111111109</v>
      </c>
      <c r="E374" s="16">
        <v>43432.427083333336</v>
      </c>
      <c r="G374" s="16">
        <v>43438.875694444447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4133426</v>
      </c>
      <c r="B375" s="10" t="s">
        <v>352</v>
      </c>
      <c r="C375" s="10" t="s">
        <v>224</v>
      </c>
      <c r="D375" s="16">
        <v>43431.361111111109</v>
      </c>
      <c r="E375" s="16">
        <v>43432.427083333336</v>
      </c>
      <c r="G375" s="16">
        <v>43438.875694444447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4133426</v>
      </c>
      <c r="B376" s="10" t="s">
        <v>352</v>
      </c>
      <c r="C376" s="10" t="s">
        <v>224</v>
      </c>
      <c r="D376" s="16">
        <v>43431.361111111109</v>
      </c>
      <c r="E376" s="16">
        <v>43432.427083333336</v>
      </c>
      <c r="G376" s="16">
        <v>43438.875694444447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22</v>
      </c>
      <c r="M376" s="10">
        <v>54000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4133426</v>
      </c>
      <c r="B377" s="10" t="s">
        <v>352</v>
      </c>
      <c r="C377" s="10" t="s">
        <v>224</v>
      </c>
      <c r="D377" s="16">
        <v>43431.361111111109</v>
      </c>
      <c r="E377" s="16">
        <v>43432.427083333336</v>
      </c>
      <c r="G377" s="16">
        <v>43438.875694444447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4133426</v>
      </c>
      <c r="B378" s="10" t="s">
        <v>352</v>
      </c>
      <c r="C378" s="10" t="s">
        <v>224</v>
      </c>
      <c r="D378" s="16">
        <v>43431.361111111109</v>
      </c>
      <c r="E378" s="16">
        <v>43432.427083333336</v>
      </c>
      <c r="G378" s="16">
        <v>43438.875694444447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4133426</v>
      </c>
      <c r="B379" s="10" t="s">
        <v>352</v>
      </c>
      <c r="C379" s="10" t="s">
        <v>224</v>
      </c>
      <c r="D379" s="16">
        <v>43431.361111111109</v>
      </c>
      <c r="E379" s="16">
        <v>43432.427083333336</v>
      </c>
      <c r="G379" s="16">
        <v>43438.875694444447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4133426</v>
      </c>
      <c r="B380" s="10" t="s">
        <v>352</v>
      </c>
      <c r="C380" s="10" t="s">
        <v>224</v>
      </c>
      <c r="D380" s="16">
        <v>43431.361111111109</v>
      </c>
      <c r="E380" s="16">
        <v>43432.427083333336</v>
      </c>
      <c r="G380" s="16">
        <v>43438.875694444447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4133426</v>
      </c>
      <c r="B381" s="10" t="s">
        <v>352</v>
      </c>
      <c r="C381" s="10" t="s">
        <v>224</v>
      </c>
      <c r="D381" s="16">
        <v>43431.361111111109</v>
      </c>
      <c r="E381" s="16">
        <v>43432.427083333336</v>
      </c>
      <c r="G381" s="16">
        <v>43438.875694444447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4133426</v>
      </c>
      <c r="B382" s="10" t="s">
        <v>352</v>
      </c>
      <c r="C382" s="10" t="s">
        <v>224</v>
      </c>
      <c r="D382" s="16">
        <v>43431.361111111109</v>
      </c>
      <c r="E382" s="16">
        <v>43432.427083333336</v>
      </c>
      <c r="G382" s="16">
        <v>43438.875694444447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4133426</v>
      </c>
      <c r="B383" s="10" t="s">
        <v>352</v>
      </c>
      <c r="C383" s="10" t="s">
        <v>224</v>
      </c>
      <c r="D383" s="16">
        <v>43431.361111111109</v>
      </c>
      <c r="E383" s="16">
        <v>43432.427083333336</v>
      </c>
      <c r="G383" s="16">
        <v>43438.875694444447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22</v>
      </c>
      <c r="M383" s="10">
        <v>1300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4133426</v>
      </c>
      <c r="B384" s="10" t="s">
        <v>352</v>
      </c>
      <c r="C384" s="10" t="s">
        <v>224</v>
      </c>
      <c r="D384" s="16">
        <v>43431.361111111109</v>
      </c>
      <c r="E384" s="16">
        <v>43432.427083333336</v>
      </c>
      <c r="G384" s="16">
        <v>43438.875694444447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4133426</v>
      </c>
      <c r="B385" s="10" t="s">
        <v>352</v>
      </c>
      <c r="C385" s="10" t="s">
        <v>224</v>
      </c>
      <c r="D385" s="16">
        <v>43431.361111111109</v>
      </c>
      <c r="E385" s="16">
        <v>43432.427083333336</v>
      </c>
      <c r="G385" s="16">
        <v>43438.875694444447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4133426</v>
      </c>
      <c r="B386" s="10" t="s">
        <v>352</v>
      </c>
      <c r="C386" s="10" t="s">
        <v>224</v>
      </c>
      <c r="D386" s="16">
        <v>43431.361111111109</v>
      </c>
      <c r="E386" s="16">
        <v>43432.427083333336</v>
      </c>
      <c r="G386" s="16">
        <v>43438.875694444447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4133426</v>
      </c>
      <c r="B387" s="10" t="s">
        <v>352</v>
      </c>
      <c r="C387" s="10" t="s">
        <v>224</v>
      </c>
      <c r="D387" s="16">
        <v>43431.361111111109</v>
      </c>
      <c r="E387" s="16">
        <v>43432.427083333336</v>
      </c>
      <c r="G387" s="16">
        <v>43438.875694444447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22</v>
      </c>
      <c r="M387" s="10">
        <v>870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4133426</v>
      </c>
      <c r="B388" s="10" t="s">
        <v>352</v>
      </c>
      <c r="C388" s="10" t="s">
        <v>224</v>
      </c>
      <c r="D388" s="16">
        <v>43431.361111111109</v>
      </c>
      <c r="E388" s="16">
        <v>43432.427083333336</v>
      </c>
      <c r="G388" s="16">
        <v>43438.875694444447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22</v>
      </c>
      <c r="M388" s="10">
        <v>590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4133426</v>
      </c>
      <c r="B389" s="10" t="s">
        <v>352</v>
      </c>
      <c r="C389" s="10" t="s">
        <v>224</v>
      </c>
      <c r="D389" s="16">
        <v>43431.361111111109</v>
      </c>
      <c r="E389" s="16">
        <v>43432.427083333336</v>
      </c>
      <c r="G389" s="16">
        <v>43438.875694444447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4133426</v>
      </c>
      <c r="B390" s="10" t="s">
        <v>352</v>
      </c>
      <c r="C390" s="10" t="s">
        <v>224</v>
      </c>
      <c r="D390" s="16">
        <v>43431.361111111109</v>
      </c>
      <c r="E390" s="16">
        <v>43432.427083333336</v>
      </c>
      <c r="G390" s="16">
        <v>43438.875694444447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4133426</v>
      </c>
      <c r="B391" s="10" t="s">
        <v>352</v>
      </c>
      <c r="C391" s="10" t="s">
        <v>224</v>
      </c>
      <c r="D391" s="16">
        <v>43431.361111111109</v>
      </c>
      <c r="E391" s="16">
        <v>43432.427083333336</v>
      </c>
      <c r="G391" s="16">
        <v>43438.875694444447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22</v>
      </c>
      <c r="M391" s="10">
        <v>190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4133426</v>
      </c>
      <c r="B392" s="10" t="s">
        <v>352</v>
      </c>
      <c r="C392" s="10" t="s">
        <v>224</v>
      </c>
      <c r="D392" s="16">
        <v>43431.361111111109</v>
      </c>
      <c r="E392" s="16">
        <v>43432.427083333336</v>
      </c>
      <c r="G392" s="16">
        <v>43438.875694444447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22</v>
      </c>
      <c r="M392" s="10">
        <v>550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4133426</v>
      </c>
      <c r="B393" s="10" t="s">
        <v>352</v>
      </c>
      <c r="C393" s="10" t="s">
        <v>224</v>
      </c>
      <c r="D393" s="16">
        <v>43431.361111111109</v>
      </c>
      <c r="E393" s="16">
        <v>43432.427083333336</v>
      </c>
      <c r="G393" s="16">
        <v>43438.875694444447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4133426</v>
      </c>
      <c r="B394" s="10" t="s">
        <v>352</v>
      </c>
      <c r="C394" s="10" t="s">
        <v>224</v>
      </c>
      <c r="D394" s="16">
        <v>43431.361111111109</v>
      </c>
      <c r="E394" s="16">
        <v>43432.427083333336</v>
      </c>
      <c r="G394" s="16">
        <v>43438.875694444447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22</v>
      </c>
      <c r="M394" s="10">
        <v>140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4133426</v>
      </c>
      <c r="B395" s="10" t="s">
        <v>352</v>
      </c>
      <c r="C395" s="10" t="s">
        <v>224</v>
      </c>
      <c r="D395" s="16">
        <v>43431.361111111109</v>
      </c>
      <c r="E395" s="16">
        <v>43432.427083333336</v>
      </c>
      <c r="G395" s="16">
        <v>43438.875694444447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C712D6-086D-4D12-82F1-1A10740412D8}">
  <dimension ref="A1:AV395"/>
  <sheetViews>
    <sheetView zoomScale="40" zoomScaleNormal="40" workbookViewId="0">
      <pane ySplit="1" topLeftCell="A331" activePane="bottomLeft" state="frozen"/>
      <selection pane="bottomLeft" activeCell="A2" sqref="A2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">
      <c r="A2" s="66">
        <v>4139994</v>
      </c>
      <c r="B2" s="66" t="s">
        <v>16</v>
      </c>
      <c r="C2" s="66" t="s">
        <v>17</v>
      </c>
      <c r="D2" s="67">
        <v>43438.353472222225</v>
      </c>
      <c r="E2" s="67">
        <v>43439.416666666664</v>
      </c>
      <c r="F2" s="66">
        <v>43440.347222222219</v>
      </c>
      <c r="G2" s="67">
        <v>43445.631249999999</v>
      </c>
      <c r="H2" s="66" t="s">
        <v>18</v>
      </c>
      <c r="I2" s="66" t="s">
        <v>19</v>
      </c>
      <c r="J2" s="66" t="s">
        <v>20</v>
      </c>
      <c r="K2" s="66" t="s">
        <v>21</v>
      </c>
      <c r="L2" s="66" t="s">
        <v>22</v>
      </c>
      <c r="M2" s="66">
        <f>100*8</f>
        <v>800</v>
      </c>
      <c r="N2" s="66" t="s">
        <v>27</v>
      </c>
      <c r="O2" s="66">
        <v>1</v>
      </c>
      <c r="P2" s="66">
        <v>1</v>
      </c>
      <c r="AG2" s="70" t="s">
        <v>359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">
      <c r="A3" s="66">
        <v>4139994</v>
      </c>
      <c r="B3" s="66" t="s">
        <v>16</v>
      </c>
      <c r="C3" s="66" t="s">
        <v>17</v>
      </c>
      <c r="D3" s="67">
        <v>43438.353472222225</v>
      </c>
      <c r="E3" s="67">
        <v>43439.416666666664</v>
      </c>
      <c r="F3" s="66">
        <v>43440.347222222219</v>
      </c>
      <c r="G3" s="67">
        <v>43445.631249999999</v>
      </c>
      <c r="H3" s="66" t="s">
        <v>18</v>
      </c>
      <c r="I3" s="66" t="s">
        <v>23</v>
      </c>
      <c r="J3" s="66" t="s">
        <v>20</v>
      </c>
      <c r="K3" s="66" t="s">
        <v>21</v>
      </c>
      <c r="L3" s="66" t="s">
        <v>22</v>
      </c>
      <c r="M3" s="66">
        <f>100*18</f>
        <v>1800</v>
      </c>
      <c r="N3" s="66" t="s">
        <v>28</v>
      </c>
      <c r="O3" s="66">
        <v>1</v>
      </c>
      <c r="P3" s="66">
        <v>1</v>
      </c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">
      <c r="A4" s="66">
        <v>4139995</v>
      </c>
      <c r="B4" s="66" t="s">
        <v>24</v>
      </c>
      <c r="C4" s="66" t="s">
        <v>17</v>
      </c>
      <c r="D4" s="67">
        <v>43438.34097222222</v>
      </c>
      <c r="E4" s="67">
        <v>43439.416666666664</v>
      </c>
      <c r="F4" s="66">
        <v>43440.347222222219</v>
      </c>
      <c r="G4" s="67">
        <v>43445.54791666667</v>
      </c>
      <c r="H4" s="66">
        <v>1623</v>
      </c>
      <c r="I4" s="66" t="s">
        <v>19</v>
      </c>
      <c r="J4" s="66" t="s">
        <v>20</v>
      </c>
      <c r="K4" s="66" t="s">
        <v>25</v>
      </c>
      <c r="L4" s="66" t="s">
        <v>22</v>
      </c>
      <c r="M4" s="66">
        <v>290</v>
      </c>
      <c r="N4" s="66" t="s">
        <v>27</v>
      </c>
      <c r="O4" s="66">
        <v>10</v>
      </c>
      <c r="P4" s="66">
        <v>10</v>
      </c>
      <c r="AG4" s="11" t="s">
        <v>19</v>
      </c>
      <c r="AH4" s="98">
        <f>IF(((M2)-(M4))/(M2)*100&lt;0,"NR",((M2)-(M4))/(M2)*100)</f>
        <v>63.749999999999993</v>
      </c>
      <c r="AI4" s="98"/>
      <c r="AJ4" s="98">
        <f>IF(((M4)-(M6))/(M2)*100&lt;0,"NR",((M4)-(M6))/(M2)*100)</f>
        <v>35</v>
      </c>
      <c r="AK4" s="98"/>
      <c r="AL4" s="98">
        <f>IF(((M2)-(M6))/(M2)*100&lt;0,"NR",((M2)-(M6))/(M2)*100)</f>
        <v>98.75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">
      <c r="A5" s="66">
        <v>4139995</v>
      </c>
      <c r="B5" s="66" t="s">
        <v>24</v>
      </c>
      <c r="C5" s="66" t="s">
        <v>17</v>
      </c>
      <c r="D5" s="67">
        <v>43438.34097222222</v>
      </c>
      <c r="E5" s="67">
        <v>43439.416666666664</v>
      </c>
      <c r="F5" s="66">
        <v>43440.347222222219</v>
      </c>
      <c r="G5" s="67">
        <v>43445.54791666667</v>
      </c>
      <c r="H5" s="66">
        <v>1623</v>
      </c>
      <c r="I5" s="66" t="s">
        <v>23</v>
      </c>
      <c r="J5" s="66" t="s">
        <v>20</v>
      </c>
      <c r="K5" s="66" t="s">
        <v>25</v>
      </c>
      <c r="L5" s="66" t="s">
        <v>22</v>
      </c>
      <c r="M5" s="66">
        <v>30</v>
      </c>
      <c r="N5" s="66" t="s">
        <v>28</v>
      </c>
      <c r="O5" s="66">
        <v>10</v>
      </c>
      <c r="P5" s="66">
        <v>10</v>
      </c>
      <c r="AG5" s="17" t="s">
        <v>23</v>
      </c>
      <c r="AH5" s="98">
        <f>IF(((M3)-(M5))/(M3)*100&lt;0,"NR",((M3)-(M5))/(M3)*100)</f>
        <v>98.333333333333329</v>
      </c>
      <c r="AI5" s="98"/>
      <c r="AJ5" s="98">
        <f>IF(((M5)-(M7))/(M3)*100&lt;0,"NR",((M5)-(M7))/(M3)*100)</f>
        <v>1.1111111111111112</v>
      </c>
      <c r="AK5" s="98"/>
      <c r="AL5" s="98">
        <f>IF(((M3)-(M7))/(M3)*100&lt;0,"NR",((M3)-(M7))/(M3)*100)</f>
        <v>99.444444444444443</v>
      </c>
      <c r="AM5" s="98"/>
      <c r="AP5" s="3" t="s">
        <v>19</v>
      </c>
      <c r="AQ5" s="13">
        <f>IF(ISBLANK(M2)=TRUE,"NO DATA",M2)</f>
        <v>800</v>
      </c>
      <c r="AR5" s="13" t="s">
        <v>27</v>
      </c>
      <c r="AS5" s="13">
        <f>IF(ISBLANK(M4)=TRUE,"NO DATA",M4)</f>
        <v>290</v>
      </c>
      <c r="AT5" s="13" t="s">
        <v>27</v>
      </c>
      <c r="AU5" s="13">
        <f>IF(ISBLANK(M6)=TRUE,"NO DATA",M6)</f>
        <v>10</v>
      </c>
      <c r="AV5" s="13" t="s">
        <v>27</v>
      </c>
    </row>
    <row r="6" spans="1:48" ht="12.75" customHeight="1" x14ac:dyDescent="0.2">
      <c r="A6" s="66">
        <v>4139993</v>
      </c>
      <c r="B6" s="66" t="s">
        <v>29</v>
      </c>
      <c r="C6" s="66" t="s">
        <v>17</v>
      </c>
      <c r="D6" s="67">
        <v>43438.357638888891</v>
      </c>
      <c r="E6" s="67">
        <v>43439.416666666664</v>
      </c>
      <c r="F6" s="66">
        <v>43440.347222222219</v>
      </c>
      <c r="G6" s="67">
        <v>43444.636805555558</v>
      </c>
      <c r="H6" s="66">
        <v>1623</v>
      </c>
      <c r="I6" s="66" t="s">
        <v>19</v>
      </c>
      <c r="J6" s="66" t="s">
        <v>20</v>
      </c>
      <c r="K6" s="66" t="s">
        <v>25</v>
      </c>
      <c r="L6" s="66" t="s">
        <v>26</v>
      </c>
      <c r="M6" s="66">
        <v>10</v>
      </c>
      <c r="N6" s="66" t="s">
        <v>27</v>
      </c>
      <c r="O6" s="66">
        <v>10</v>
      </c>
      <c r="P6" s="66">
        <v>10</v>
      </c>
      <c r="AP6" s="3" t="s">
        <v>23</v>
      </c>
      <c r="AQ6" s="13">
        <f>IF(ISBLANK(M3)=TRUE,"NO DATA",M3)</f>
        <v>1800</v>
      </c>
      <c r="AR6" s="13" t="s">
        <v>28</v>
      </c>
      <c r="AS6" s="13">
        <f>IF(ISBLANK(M5)=TRUE,"NO DATA",M5)</f>
        <v>30</v>
      </c>
      <c r="AT6" s="13" t="s">
        <v>28</v>
      </c>
      <c r="AU6" s="13">
        <f>IF(ISBLANK(M7)=TRUE,"NO DATA",M7)</f>
        <v>10</v>
      </c>
      <c r="AV6" s="13" t="s">
        <v>28</v>
      </c>
    </row>
    <row r="7" spans="1:48" ht="12.75" customHeight="1" x14ac:dyDescent="0.2">
      <c r="A7" s="66">
        <v>4139993</v>
      </c>
      <c r="B7" s="66" t="s">
        <v>29</v>
      </c>
      <c r="C7" s="66" t="s">
        <v>17</v>
      </c>
      <c r="D7" s="67">
        <v>43438.357638888891</v>
      </c>
      <c r="E7" s="67">
        <v>43439.416666666664</v>
      </c>
      <c r="F7" s="66">
        <v>43440.347222222219</v>
      </c>
      <c r="G7" s="67">
        <v>43444.636805555558</v>
      </c>
      <c r="H7" s="66">
        <v>1623</v>
      </c>
      <c r="I7" s="66" t="s">
        <v>23</v>
      </c>
      <c r="J7" s="66" t="s">
        <v>20</v>
      </c>
      <c r="K7" s="66" t="s">
        <v>25</v>
      </c>
      <c r="L7" s="66" t="s">
        <v>26</v>
      </c>
      <c r="M7" s="66">
        <v>10</v>
      </c>
      <c r="N7" s="66" t="s">
        <v>28</v>
      </c>
      <c r="O7" s="66">
        <v>10</v>
      </c>
      <c r="P7" s="66">
        <v>10</v>
      </c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4139987</v>
      </c>
      <c r="B8" s="10" t="s">
        <v>29</v>
      </c>
      <c r="C8" s="10" t="s">
        <v>17</v>
      </c>
      <c r="D8" s="16">
        <v>43438.357638888891</v>
      </c>
      <c r="E8" s="16">
        <v>43439.416666666664</v>
      </c>
      <c r="G8" s="16">
        <v>43448.035416666666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2100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12</v>
      </c>
      <c r="AR8" s="13" t="s">
        <v>33</v>
      </c>
      <c r="AS8" s="13">
        <f>IF(ISBLANK(M164)=TRUE,"NO DATA",M164)</f>
        <v>9.8000000000000007</v>
      </c>
      <c r="AT8" s="13" t="s">
        <v>33</v>
      </c>
      <c r="AU8" s="13">
        <f>IF(ISBLANK(M67)=TRUE,"NO DATA",M67)</f>
        <v>5</v>
      </c>
      <c r="AV8" s="13" t="s">
        <v>33</v>
      </c>
    </row>
    <row r="9" spans="1:48" ht="12.75" customHeight="1" x14ac:dyDescent="0.2">
      <c r="A9" s="10">
        <v>4139987</v>
      </c>
      <c r="B9" s="10" t="s">
        <v>29</v>
      </c>
      <c r="C9" s="10" t="s">
        <v>17</v>
      </c>
      <c r="D9" s="16">
        <v>43438.357638888891</v>
      </c>
      <c r="E9" s="16">
        <v>43439.416666666664</v>
      </c>
      <c r="G9" s="16">
        <v>43448.035416666666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47</v>
      </c>
      <c r="AR9" s="13" t="s">
        <v>33</v>
      </c>
      <c r="AS9" s="13">
        <f>IF(ISBLANK(M139)=TRUE,"NO DATA",M139)</f>
        <v>48</v>
      </c>
      <c r="AT9" s="13" t="s">
        <v>33</v>
      </c>
      <c r="AU9" s="13">
        <f>IF(ISBLANK(M42)=TRUE,"NO DATA",M42)</f>
        <v>50</v>
      </c>
      <c r="AV9" s="13" t="s">
        <v>33</v>
      </c>
    </row>
    <row r="10" spans="1:48" x14ac:dyDescent="0.2">
      <c r="A10" s="10">
        <v>4139987</v>
      </c>
      <c r="B10" s="10" t="s">
        <v>29</v>
      </c>
      <c r="C10" s="10" t="s">
        <v>17</v>
      </c>
      <c r="D10" s="16">
        <v>43438.357638888891</v>
      </c>
      <c r="E10" s="16">
        <v>43439.416666666664</v>
      </c>
      <c r="G10" s="16">
        <v>43448.035416666666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22</v>
      </c>
      <c r="M10" s="10">
        <v>7.8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1100</v>
      </c>
      <c r="AR10" s="13" t="s">
        <v>33</v>
      </c>
      <c r="AS10" s="13">
        <f>IF(ISBLANK(M189)=TRUE,"NO DATA",M189)</f>
        <v>1400</v>
      </c>
      <c r="AT10" s="13" t="s">
        <v>33</v>
      </c>
      <c r="AU10" s="13">
        <f>IF(ISBLANK(M92)=TRUE,"NO DATA",M92)</f>
        <v>1500</v>
      </c>
      <c r="AV10" s="13" t="s">
        <v>33</v>
      </c>
    </row>
    <row r="11" spans="1:48" x14ac:dyDescent="0.2">
      <c r="A11" s="10">
        <v>4139987</v>
      </c>
      <c r="B11" s="10" t="s">
        <v>29</v>
      </c>
      <c r="C11" s="10" t="s">
        <v>17</v>
      </c>
      <c r="D11" s="16">
        <v>43438.357638888891</v>
      </c>
      <c r="E11" s="16">
        <v>43439.416666666664</v>
      </c>
      <c r="G11" s="16">
        <v>43448.035416666666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26</v>
      </c>
      <c r="M11" s="10">
        <v>20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4139987</v>
      </c>
      <c r="B12" s="10" t="s">
        <v>29</v>
      </c>
      <c r="C12" s="10" t="s">
        <v>17</v>
      </c>
      <c r="D12" s="16">
        <v>43438.357638888891</v>
      </c>
      <c r="E12" s="16">
        <v>43439.416666666664</v>
      </c>
      <c r="G12" s="16">
        <v>43448.035416666666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140</v>
      </c>
      <c r="AR12" s="13" t="s">
        <v>33</v>
      </c>
      <c r="AS12" s="13">
        <f>IF(ISBLANK(M199)=TRUE,"NO DATA",M199)</f>
        <v>180</v>
      </c>
      <c r="AT12" s="13" t="s">
        <v>33</v>
      </c>
      <c r="AU12" s="13">
        <f>IF(ISBLANK(M102)=TRUE,"NO DATA",M102)</f>
        <v>160</v>
      </c>
      <c r="AV12" s="13" t="s">
        <v>33</v>
      </c>
    </row>
    <row r="13" spans="1:48" x14ac:dyDescent="0.2">
      <c r="A13" s="10">
        <v>4139987</v>
      </c>
      <c r="B13" s="10" t="s">
        <v>29</v>
      </c>
      <c r="C13" s="10" t="s">
        <v>17</v>
      </c>
      <c r="D13" s="16">
        <v>43438.357638888891</v>
      </c>
      <c r="E13" s="16">
        <v>43439.416666666664</v>
      </c>
      <c r="G13" s="16">
        <v>43448.035416666666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130</v>
      </c>
      <c r="AR13" s="13" t="s">
        <v>33</v>
      </c>
      <c r="AS13" s="13">
        <f>IF(ISBLANK(M200)=TRUE,"NO DATA",M200)</f>
        <v>130</v>
      </c>
      <c r="AT13" s="13" t="s">
        <v>33</v>
      </c>
      <c r="AU13" s="13">
        <f>IF(ISBLANK(M103)=TRUE,"NO DATA",M103)</f>
        <v>150</v>
      </c>
      <c r="AV13" s="13" t="s">
        <v>33</v>
      </c>
    </row>
    <row r="14" spans="1:48" x14ac:dyDescent="0.2">
      <c r="A14" s="10">
        <v>4139987</v>
      </c>
      <c r="B14" s="10" t="s">
        <v>29</v>
      </c>
      <c r="C14" s="10" t="s">
        <v>17</v>
      </c>
      <c r="D14" s="16">
        <v>43438.357638888891</v>
      </c>
      <c r="E14" s="16">
        <v>43439.416666666664</v>
      </c>
      <c r="G14" s="16">
        <v>43448.035416666666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570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200</v>
      </c>
      <c r="AR14" s="13" t="s">
        <v>33</v>
      </c>
      <c r="AS14" s="13">
        <f>IF(ISBLANK(M122)=TRUE,"NO DATA",M122)</f>
        <v>200</v>
      </c>
      <c r="AT14" s="13" t="s">
        <v>33</v>
      </c>
      <c r="AU14" s="13">
        <f>IF(ISBLANK(M25)=TRUE,"NO DATA",M25)</f>
        <v>200</v>
      </c>
      <c r="AV14" s="13" t="s">
        <v>33</v>
      </c>
    </row>
    <row r="15" spans="1:48" x14ac:dyDescent="0.2">
      <c r="A15" s="10">
        <v>4139987</v>
      </c>
      <c r="B15" s="10" t="s">
        <v>29</v>
      </c>
      <c r="C15" s="10" t="s">
        <v>17</v>
      </c>
      <c r="D15" s="16">
        <v>43438.357638888891</v>
      </c>
      <c r="E15" s="16">
        <v>43439.416666666664</v>
      </c>
      <c r="G15" s="16">
        <v>43448.035416666666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61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4139987</v>
      </c>
      <c r="B16" s="10" t="s">
        <v>29</v>
      </c>
      <c r="C16" s="10" t="s">
        <v>17</v>
      </c>
      <c r="D16" s="16">
        <v>43438.357638888891</v>
      </c>
      <c r="E16" s="16">
        <v>43439.416666666664</v>
      </c>
      <c r="G16" s="16">
        <v>43448.035416666666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4139987</v>
      </c>
      <c r="B17" s="10" t="s">
        <v>29</v>
      </c>
      <c r="C17" s="10" t="s">
        <v>17</v>
      </c>
      <c r="D17" s="16">
        <v>43438.357638888891</v>
      </c>
      <c r="E17" s="16">
        <v>43439.416666666664</v>
      </c>
      <c r="G17" s="16">
        <v>43448.035416666666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1600</v>
      </c>
      <c r="AR17" s="13" t="s">
        <v>33</v>
      </c>
      <c r="AS17" s="13">
        <f>IF(ISBLANK(M151)=TRUE,"NO DATA",M151)</f>
        <v>1600</v>
      </c>
      <c r="AT17" s="13" t="s">
        <v>33</v>
      </c>
      <c r="AU17" s="13">
        <f>IF(ISBLANK(M54)=TRUE,"NO DATA",M54)</f>
        <v>1600</v>
      </c>
      <c r="AV17" s="13" t="s">
        <v>33</v>
      </c>
    </row>
    <row r="18" spans="1:48" x14ac:dyDescent="0.2">
      <c r="A18" s="10">
        <v>4139987</v>
      </c>
      <c r="B18" s="10" t="s">
        <v>29</v>
      </c>
      <c r="C18" s="10" t="s">
        <v>17</v>
      </c>
      <c r="D18" s="16">
        <v>43438.357638888891</v>
      </c>
      <c r="E18" s="16">
        <v>43439.416666666664</v>
      </c>
      <c r="G18" s="16">
        <v>43448.035416666666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10</v>
      </c>
      <c r="AR18" s="13" t="s">
        <v>33</v>
      </c>
      <c r="AS18" s="13">
        <f>IF(ISBLANK(M152)=TRUE,"NO DATA",M152)</f>
        <v>10</v>
      </c>
      <c r="AT18" s="13" t="s">
        <v>33</v>
      </c>
      <c r="AU18" s="13">
        <f>IF(ISBLANK(M55)=TRUE,"NO DATA",M55)</f>
        <v>95</v>
      </c>
      <c r="AV18" s="13" t="s">
        <v>33</v>
      </c>
    </row>
    <row r="19" spans="1:48" x14ac:dyDescent="0.2">
      <c r="A19" s="10">
        <v>4139987</v>
      </c>
      <c r="B19" s="10" t="s">
        <v>29</v>
      </c>
      <c r="C19" s="10" t="s">
        <v>17</v>
      </c>
      <c r="D19" s="16">
        <v>43438.357638888891</v>
      </c>
      <c r="E19" s="16">
        <v>43439.416666666664</v>
      </c>
      <c r="G19" s="16">
        <v>43448.035416666666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120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4139987</v>
      </c>
      <c r="B20" s="10" t="s">
        <v>29</v>
      </c>
      <c r="C20" s="10" t="s">
        <v>17</v>
      </c>
      <c r="D20" s="16">
        <v>43438.357638888891</v>
      </c>
      <c r="E20" s="16">
        <v>43439.416666666664</v>
      </c>
      <c r="G20" s="16">
        <v>43448.035416666666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4139987</v>
      </c>
      <c r="B21" s="10" t="s">
        <v>29</v>
      </c>
      <c r="C21" s="10" t="s">
        <v>17</v>
      </c>
      <c r="D21" s="16">
        <v>43438.357638888891</v>
      </c>
      <c r="E21" s="16">
        <v>43439.416666666664</v>
      </c>
      <c r="G21" s="16">
        <v>43448.035416666666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40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150</v>
      </c>
      <c r="AR21" s="13" t="s">
        <v>33</v>
      </c>
      <c r="AS21" s="13">
        <f>IF(ISBLANK(M116)=TRUE,"NO DATA",M116)</f>
        <v>140</v>
      </c>
      <c r="AT21" s="13" t="s">
        <v>33</v>
      </c>
      <c r="AU21" s="13">
        <f>IF(ISBLANK(M19)=TRUE,"NO DATA",M19)</f>
        <v>120</v>
      </c>
      <c r="AV21" s="13" t="s">
        <v>33</v>
      </c>
    </row>
    <row r="22" spans="1:48" x14ac:dyDescent="0.2">
      <c r="A22" s="10">
        <v>4139987</v>
      </c>
      <c r="B22" s="10" t="s">
        <v>29</v>
      </c>
      <c r="C22" s="10" t="s">
        <v>17</v>
      </c>
      <c r="D22" s="16">
        <v>43438.357638888891</v>
      </c>
      <c r="E22" s="16">
        <v>43439.416666666664</v>
      </c>
      <c r="G22" s="16">
        <v>43448.035416666666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280</v>
      </c>
      <c r="AR22" s="13" t="s">
        <v>33</v>
      </c>
      <c r="AS22" s="13">
        <f>IF(ISBLANK(M197)=TRUE,"NO DATA",M197)</f>
        <v>270</v>
      </c>
      <c r="AT22" s="13" t="s">
        <v>33</v>
      </c>
      <c r="AU22" s="13">
        <f>IF(ISBLANK(M100)=TRUE,"NO DATA",M100)</f>
        <v>180</v>
      </c>
      <c r="AV22" s="13" t="s">
        <v>33</v>
      </c>
    </row>
    <row r="23" spans="1:48" x14ac:dyDescent="0.2">
      <c r="A23" s="10">
        <v>4139987</v>
      </c>
      <c r="B23" s="10" t="s">
        <v>29</v>
      </c>
      <c r="C23" s="10" t="s">
        <v>17</v>
      </c>
      <c r="D23" s="16">
        <v>43438.357638888891</v>
      </c>
      <c r="E23" s="16">
        <v>43439.416666666664</v>
      </c>
      <c r="G23" s="16">
        <v>43448.035416666666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320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610</v>
      </c>
      <c r="AR23" s="13" t="s">
        <v>33</v>
      </c>
      <c r="AS23" s="13">
        <f>IF(ISBLANK(M120)=TRUE,"NO DATA",M120)</f>
        <v>610</v>
      </c>
      <c r="AT23" s="13" t="s">
        <v>33</v>
      </c>
      <c r="AU23" s="13">
        <f>IF(ISBLANK(M23)=TRUE,"NO DATA",M23)</f>
        <v>320</v>
      </c>
      <c r="AV23" s="13" t="s">
        <v>33</v>
      </c>
    </row>
    <row r="24" spans="1:48" x14ac:dyDescent="0.2">
      <c r="A24" s="10">
        <v>4139987</v>
      </c>
      <c r="B24" s="10" t="s">
        <v>29</v>
      </c>
      <c r="C24" s="10" t="s">
        <v>17</v>
      </c>
      <c r="D24" s="16">
        <v>43438.357638888891</v>
      </c>
      <c r="E24" s="16">
        <v>43439.416666666664</v>
      </c>
      <c r="G24" s="16">
        <v>43448.035416666666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89</v>
      </c>
      <c r="AR24" s="13" t="s">
        <v>33</v>
      </c>
      <c r="AS24" s="13">
        <f>IF(ISBLANK(M150)=TRUE,"NO DATA",M150)</f>
        <v>77</v>
      </c>
      <c r="AT24" s="13" t="s">
        <v>33</v>
      </c>
      <c r="AU24" s="13">
        <f>IF(ISBLANK(M53)=TRUE,"NO DATA",M53)</f>
        <v>89</v>
      </c>
      <c r="AV24" s="13" t="s">
        <v>33</v>
      </c>
    </row>
    <row r="25" spans="1:48" x14ac:dyDescent="0.2">
      <c r="A25" s="10">
        <v>4139987</v>
      </c>
      <c r="B25" s="10" t="s">
        <v>29</v>
      </c>
      <c r="C25" s="10" t="s">
        <v>17</v>
      </c>
      <c r="D25" s="16">
        <v>43438.357638888891</v>
      </c>
      <c r="E25" s="16">
        <v>43439.416666666664</v>
      </c>
      <c r="G25" s="16">
        <v>43448.035416666666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200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4139987</v>
      </c>
      <c r="B26" s="10" t="s">
        <v>29</v>
      </c>
      <c r="C26" s="10" t="s">
        <v>17</v>
      </c>
      <c r="D26" s="16">
        <v>43438.357638888891</v>
      </c>
      <c r="E26" s="16">
        <v>43439.416666666664</v>
      </c>
      <c r="G26" s="16">
        <v>43448.035416666666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19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4139987</v>
      </c>
      <c r="B27" s="10" t="s">
        <v>29</v>
      </c>
      <c r="C27" s="10" t="s">
        <v>17</v>
      </c>
      <c r="D27" s="16">
        <v>43438.357638888891</v>
      </c>
      <c r="E27" s="16">
        <v>43439.416666666664</v>
      </c>
      <c r="G27" s="16">
        <v>43448.035416666666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4139987</v>
      </c>
      <c r="B28" s="10" t="s">
        <v>29</v>
      </c>
      <c r="C28" s="10" t="s">
        <v>17</v>
      </c>
      <c r="D28" s="16">
        <v>43438.357638888891</v>
      </c>
      <c r="E28" s="16">
        <v>43439.416666666664</v>
      </c>
      <c r="G28" s="16">
        <v>43448.035416666666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4139987</v>
      </c>
      <c r="B29" s="10" t="s">
        <v>29</v>
      </c>
      <c r="C29" s="10" t="s">
        <v>17</v>
      </c>
      <c r="D29" s="16">
        <v>43438.357638888891</v>
      </c>
      <c r="E29" s="16">
        <v>43439.416666666664</v>
      </c>
      <c r="G29" s="16">
        <v>43448.035416666666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4139987</v>
      </c>
      <c r="B30" s="10" t="s">
        <v>29</v>
      </c>
      <c r="C30" s="10" t="s">
        <v>17</v>
      </c>
      <c r="D30" s="16">
        <v>43438.357638888891</v>
      </c>
      <c r="E30" s="16">
        <v>43439.416666666664</v>
      </c>
      <c r="G30" s="16">
        <v>43448.035416666666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>
        <f>IF(ISERR(AH4),"NO DATA",AH4)</f>
        <v>63.749999999999993</v>
      </c>
      <c r="AR30" s="82"/>
      <c r="AS30" s="81">
        <f t="shared" ref="AS30:AS31" si="0">IF(ISERR(AJ4),"NO DATA",AJ4)</f>
        <v>35</v>
      </c>
      <c r="AT30" s="82"/>
      <c r="AU30" s="81">
        <f t="shared" ref="AU30:AU31" si="1">IF(ISERR(AL4),"NO DATA",AL4)</f>
        <v>98.75</v>
      </c>
      <c r="AV30" s="82"/>
    </row>
    <row r="31" spans="1:48" x14ac:dyDescent="0.2">
      <c r="A31" s="10">
        <v>4139987</v>
      </c>
      <c r="B31" s="10" t="s">
        <v>29</v>
      </c>
      <c r="C31" s="10" t="s">
        <v>17</v>
      </c>
      <c r="D31" s="16">
        <v>43438.357638888891</v>
      </c>
      <c r="E31" s="16">
        <v>43439.416666666664</v>
      </c>
      <c r="G31" s="16">
        <v>43448.035416666666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>
        <f>IF(ISERR(AH5),"NO DATA",AH5)</f>
        <v>98.333333333333329</v>
      </c>
      <c r="AR31" s="82"/>
      <c r="AS31" s="81">
        <f t="shared" si="0"/>
        <v>1.1111111111111112</v>
      </c>
      <c r="AT31" s="82"/>
      <c r="AU31" s="81">
        <f t="shared" si="1"/>
        <v>99.444444444444443</v>
      </c>
      <c r="AV31" s="82"/>
    </row>
    <row r="32" spans="1:48" x14ac:dyDescent="0.2">
      <c r="A32" s="10">
        <v>4139987</v>
      </c>
      <c r="B32" s="10" t="s">
        <v>29</v>
      </c>
      <c r="C32" s="10" t="s">
        <v>17</v>
      </c>
      <c r="D32" s="16">
        <v>43438.357638888891</v>
      </c>
      <c r="E32" s="16">
        <v>43439.416666666664</v>
      </c>
      <c r="G32" s="16">
        <v>43448.035416666666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130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4139987</v>
      </c>
      <c r="B33" s="10" t="s">
        <v>29</v>
      </c>
      <c r="C33" s="10" t="s">
        <v>17</v>
      </c>
      <c r="D33" s="16">
        <v>43438.357638888891</v>
      </c>
      <c r="E33" s="16">
        <v>43439.416666666664</v>
      </c>
      <c r="G33" s="16">
        <v>43448.035416666666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18.333333333333325</v>
      </c>
      <c r="AR33" s="82"/>
      <c r="AS33" s="81">
        <f t="shared" ref="AS33:AS35" si="2">IF(ISERR(AJ38),"NO DATA",AJ38)</f>
        <v>40.000000000000007</v>
      </c>
      <c r="AT33" s="82"/>
      <c r="AU33" s="81">
        <f t="shared" ref="AU33:AU35" si="3">IF(ISERR(AL38),"NO DATA",AL38)</f>
        <v>58.333333333333336</v>
      </c>
      <c r="AV33" s="82"/>
    </row>
    <row r="34" spans="1:48" x14ac:dyDescent="0.2">
      <c r="A34" s="10">
        <v>4139987</v>
      </c>
      <c r="B34" s="10" t="s">
        <v>29</v>
      </c>
      <c r="C34" s="10" t="s">
        <v>17</v>
      </c>
      <c r="D34" s="16">
        <v>43438.357638888891</v>
      </c>
      <c r="E34" s="16">
        <v>43439.416666666664</v>
      </c>
      <c r="G34" s="16">
        <v>43448.035416666666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 t="str">
        <f t="shared" ref="AQ34:AQ35" si="4">IF(ISERR(AH39),"NO DATA",AH39)</f>
        <v>NR</v>
      </c>
      <c r="AR34" s="82"/>
      <c r="AS34" s="81" t="str">
        <f t="shared" si="2"/>
        <v>NR</v>
      </c>
      <c r="AT34" s="82"/>
      <c r="AU34" s="81" t="str">
        <f t="shared" si="3"/>
        <v>NR</v>
      </c>
      <c r="AV34" s="82"/>
    </row>
    <row r="35" spans="1:48" x14ac:dyDescent="0.2">
      <c r="A35" s="10">
        <v>4139987</v>
      </c>
      <c r="B35" s="10" t="s">
        <v>29</v>
      </c>
      <c r="C35" s="10" t="s">
        <v>17</v>
      </c>
      <c r="D35" s="16">
        <v>43438.357638888891</v>
      </c>
      <c r="E35" s="16">
        <v>43439.416666666664</v>
      </c>
      <c r="G35" s="16">
        <v>43448.035416666666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220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 t="str">
        <f t="shared" si="2"/>
        <v>NR</v>
      </c>
      <c r="AT35" s="82"/>
      <c r="AU35" s="81" t="str">
        <f t="shared" si="3"/>
        <v>NR</v>
      </c>
      <c r="AV35" s="82"/>
    </row>
    <row r="36" spans="1:48" x14ac:dyDescent="0.2">
      <c r="A36" s="10">
        <v>4139987</v>
      </c>
      <c r="B36" s="10" t="s">
        <v>29</v>
      </c>
      <c r="C36" s="10" t="s">
        <v>17</v>
      </c>
      <c r="D36" s="16">
        <v>43438.357638888891</v>
      </c>
      <c r="E36" s="16">
        <v>43439.416666666664</v>
      </c>
      <c r="G36" s="16">
        <v>43448.035416666666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24</v>
      </c>
      <c r="N36" s="10" t="s">
        <v>33</v>
      </c>
      <c r="O36" s="10">
        <v>5</v>
      </c>
      <c r="P36" s="10">
        <v>1</v>
      </c>
      <c r="AG36" s="70" t="s">
        <v>360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4139987</v>
      </c>
      <c r="B37" s="10" t="s">
        <v>29</v>
      </c>
      <c r="C37" s="10" t="s">
        <v>17</v>
      </c>
      <c r="D37" s="16">
        <v>43438.357638888891</v>
      </c>
      <c r="E37" s="16">
        <v>43439.416666666664</v>
      </c>
      <c r="G37" s="16">
        <v>43448.035416666666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 t="str">
        <f>IF(ISERR(AH72),"NO DATA",AH72)</f>
        <v>NR</v>
      </c>
      <c r="AR37" s="82"/>
      <c r="AS37" s="81">
        <f t="shared" ref="AS37:AS39" si="5">IF(ISERR(AJ72),"NO DATA",AJ72)</f>
        <v>14.285714285714285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4139987</v>
      </c>
      <c r="B38" s="10" t="s">
        <v>29</v>
      </c>
      <c r="C38" s="10" t="s">
        <v>17</v>
      </c>
      <c r="D38" s="16">
        <v>43438.357638888891</v>
      </c>
      <c r="E38" s="16">
        <v>43439.416666666664</v>
      </c>
      <c r="G38" s="16">
        <v>43448.035416666666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18.333333333333325</v>
      </c>
      <c r="AI38" s="93"/>
      <c r="AJ38" s="93">
        <f>IF((M164-M67)/M261*100&lt;0,"NR",(M164-M67)/M261*100)</f>
        <v>40.000000000000007</v>
      </c>
      <c r="AK38" s="93"/>
      <c r="AL38" s="93">
        <f>IF((M261-M67)/M261*100&lt;0,"NR",(M261-M67)/M261*100)</f>
        <v>58.333333333333336</v>
      </c>
      <c r="AM38" s="93"/>
      <c r="AP38" s="3" t="s">
        <v>219</v>
      </c>
      <c r="AQ38" s="81">
        <f t="shared" ref="AQ38:AQ39" si="7">IF(ISERR(AH73),"NO DATA",AH73)</f>
        <v>0</v>
      </c>
      <c r="AR38" s="82"/>
      <c r="AS38" s="81" t="str">
        <f t="shared" si="5"/>
        <v>NR</v>
      </c>
      <c r="AT38" s="82"/>
      <c r="AU38" s="81" t="str">
        <f t="shared" si="6"/>
        <v>NR</v>
      </c>
      <c r="AV38" s="82"/>
    </row>
    <row r="39" spans="1:48" x14ac:dyDescent="0.2">
      <c r="A39" s="10">
        <v>4139987</v>
      </c>
      <c r="B39" s="10" t="s">
        <v>29</v>
      </c>
      <c r="C39" s="10" t="s">
        <v>17</v>
      </c>
      <c r="D39" s="16">
        <v>43438.357638888891</v>
      </c>
      <c r="E39" s="16">
        <v>43439.416666666664</v>
      </c>
      <c r="G39" s="16">
        <v>43448.035416666666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 t="str">
        <f>IF((M236-M139)/M236*100&lt;0,"NR",(M236-M139)/M236*100)</f>
        <v>NR</v>
      </c>
      <c r="AI39" s="93"/>
      <c r="AJ39" s="93" t="str">
        <f>IF((M139-M42)/M236*100&lt;0,"NR",(M139-M42)/M236*100)</f>
        <v>NR</v>
      </c>
      <c r="AK39" s="93"/>
      <c r="AL39" s="93" t="str">
        <f>IF((M236-M42)/M236*100&lt;0,"NR",(M236-M42)/M236*100)</f>
        <v>NR</v>
      </c>
      <c r="AM39" s="93"/>
      <c r="AP39" s="3" t="s">
        <v>65</v>
      </c>
      <c r="AQ39" s="81">
        <f t="shared" si="7"/>
        <v>0</v>
      </c>
      <c r="AR39" s="82"/>
      <c r="AS39" s="81">
        <f t="shared" si="5"/>
        <v>0</v>
      </c>
      <c r="AT39" s="82"/>
      <c r="AU39" s="81">
        <f t="shared" si="6"/>
        <v>0</v>
      </c>
      <c r="AV39" s="82"/>
    </row>
    <row r="40" spans="1:48" x14ac:dyDescent="0.2">
      <c r="A40" s="10">
        <v>4139987</v>
      </c>
      <c r="B40" s="10" t="s">
        <v>29</v>
      </c>
      <c r="C40" s="10" t="s">
        <v>17</v>
      </c>
      <c r="D40" s="16">
        <v>43438.357638888891</v>
      </c>
      <c r="E40" s="16">
        <v>43439.416666666664</v>
      </c>
      <c r="G40" s="16">
        <v>43448.035416666666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 t="str">
        <f>IF((M189-M92)/M286*100&lt;0,"NR",(M189-M92)/M286*100)</f>
        <v>NR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4139987</v>
      </c>
      <c r="B41" s="10" t="s">
        <v>29</v>
      </c>
      <c r="C41" s="10" t="s">
        <v>17</v>
      </c>
      <c r="D41" s="16">
        <v>43438.357638888891</v>
      </c>
      <c r="E41" s="16">
        <v>43439.416666666664</v>
      </c>
      <c r="G41" s="16">
        <v>43448.035416666666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180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4139987</v>
      </c>
      <c r="B42" s="10" t="s">
        <v>29</v>
      </c>
      <c r="C42" s="10" t="s">
        <v>17</v>
      </c>
      <c r="D42" s="16">
        <v>43438.357638888891</v>
      </c>
      <c r="E42" s="16">
        <v>43439.416666666664</v>
      </c>
      <c r="G42" s="16">
        <v>43448.035416666666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50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0</v>
      </c>
      <c r="AR42" s="82"/>
      <c r="AS42" s="81">
        <f t="shared" si="8"/>
        <v>0</v>
      </c>
      <c r="AT42" s="82"/>
      <c r="AU42" s="81">
        <f t="shared" si="9"/>
        <v>0</v>
      </c>
      <c r="AV42" s="82"/>
    </row>
    <row r="43" spans="1:48" x14ac:dyDescent="0.2">
      <c r="A43" s="10">
        <v>4139987</v>
      </c>
      <c r="B43" s="10" t="s">
        <v>29</v>
      </c>
      <c r="C43" s="10" t="s">
        <v>17</v>
      </c>
      <c r="D43" s="16">
        <v>43438.357638888891</v>
      </c>
      <c r="E43" s="16">
        <v>43439.416666666664</v>
      </c>
      <c r="G43" s="16">
        <v>43448.035416666666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240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0</v>
      </c>
      <c r="AR43" s="82"/>
      <c r="AS43" s="81" t="str">
        <f t="shared" si="8"/>
        <v>NR</v>
      </c>
      <c r="AT43" s="82"/>
      <c r="AU43" s="81" t="str">
        <f t="shared" si="9"/>
        <v>NR</v>
      </c>
      <c r="AV43" s="82"/>
    </row>
    <row r="44" spans="1:48" x14ac:dyDescent="0.2">
      <c r="A44" s="10">
        <v>4139987</v>
      </c>
      <c r="B44" s="10" t="s">
        <v>29</v>
      </c>
      <c r="C44" s="10" t="s">
        <v>17</v>
      </c>
      <c r="D44" s="16">
        <v>43438.357638888891</v>
      </c>
      <c r="E44" s="16">
        <v>43439.416666666664</v>
      </c>
      <c r="G44" s="16">
        <v>43448.035416666666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22</v>
      </c>
      <c r="M44" s="10">
        <v>590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4139987</v>
      </c>
      <c r="B45" s="10" t="s">
        <v>29</v>
      </c>
      <c r="C45" s="10" t="s">
        <v>17</v>
      </c>
      <c r="D45" s="16">
        <v>43438.357638888891</v>
      </c>
      <c r="E45" s="16">
        <v>43439.416666666664</v>
      </c>
      <c r="G45" s="16">
        <v>43448.035416666666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23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4139987</v>
      </c>
      <c r="B46" s="10" t="s">
        <v>29</v>
      </c>
      <c r="C46" s="10" t="s">
        <v>17</v>
      </c>
      <c r="D46" s="16">
        <v>43438.357638888891</v>
      </c>
      <c r="E46" s="16">
        <v>43439.416666666664</v>
      </c>
      <c r="G46" s="16">
        <v>43448.035416666666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170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7.1428571428571423</v>
      </c>
      <c r="AR46" s="82"/>
      <c r="AS46" s="81">
        <f t="shared" si="11"/>
        <v>13.333333333333334</v>
      </c>
      <c r="AT46" s="82"/>
      <c r="AU46" s="81">
        <f t="shared" si="12"/>
        <v>20</v>
      </c>
      <c r="AV46" s="82"/>
    </row>
    <row r="47" spans="1:48" x14ac:dyDescent="0.2">
      <c r="A47" s="10">
        <v>4139987</v>
      </c>
      <c r="B47" s="10" t="s">
        <v>29</v>
      </c>
      <c r="C47" s="10" t="s">
        <v>17</v>
      </c>
      <c r="D47" s="16">
        <v>43438.357638888891</v>
      </c>
      <c r="E47" s="16">
        <v>43439.416666666664</v>
      </c>
      <c r="G47" s="16">
        <v>43448.035416666666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>
        <f t="shared" si="13"/>
        <v>3.5714285714285712</v>
      </c>
      <c r="AR47" s="82"/>
      <c r="AS47" s="81">
        <f t="shared" si="11"/>
        <v>32.142857142857146</v>
      </c>
      <c r="AT47" s="82"/>
      <c r="AU47" s="81">
        <f t="shared" si="12"/>
        <v>35.714285714285715</v>
      </c>
      <c r="AV47" s="82"/>
    </row>
    <row r="48" spans="1:48" x14ac:dyDescent="0.2">
      <c r="A48" s="10">
        <v>4139987</v>
      </c>
      <c r="B48" s="10" t="s">
        <v>29</v>
      </c>
      <c r="C48" s="10" t="s">
        <v>17</v>
      </c>
      <c r="D48" s="16">
        <v>43438.357638888891</v>
      </c>
      <c r="E48" s="16">
        <v>43439.416666666664</v>
      </c>
      <c r="G48" s="16">
        <v>43448.035416666666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22</v>
      </c>
      <c r="M48" s="10">
        <v>750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0</v>
      </c>
      <c r="AR48" s="82"/>
      <c r="AS48" s="81">
        <f t="shared" si="11"/>
        <v>47.540983606557376</v>
      </c>
      <c r="AT48" s="82"/>
      <c r="AU48" s="81">
        <f t="shared" si="12"/>
        <v>47.540983606557376</v>
      </c>
      <c r="AV48" s="82"/>
    </row>
    <row r="49" spans="1:48" x14ac:dyDescent="0.2">
      <c r="A49" s="10">
        <v>4139987</v>
      </c>
      <c r="B49" s="10" t="s">
        <v>29</v>
      </c>
      <c r="C49" s="10" t="s">
        <v>17</v>
      </c>
      <c r="D49" s="16">
        <v>43438.357638888891</v>
      </c>
      <c r="E49" s="16">
        <v>43439.416666666664</v>
      </c>
      <c r="G49" s="16">
        <v>43448.035416666666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19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13.48314606741573</v>
      </c>
      <c r="AR49" s="82"/>
      <c r="AS49" s="81" t="str">
        <f t="shared" si="11"/>
        <v>NR</v>
      </c>
      <c r="AT49" s="82"/>
      <c r="AU49" s="81">
        <f t="shared" si="12"/>
        <v>0</v>
      </c>
      <c r="AV49" s="82"/>
    </row>
    <row r="50" spans="1:48" x14ac:dyDescent="0.2">
      <c r="A50" s="10">
        <v>4139987</v>
      </c>
      <c r="B50" s="10" t="s">
        <v>29</v>
      </c>
      <c r="C50" s="10" t="s">
        <v>17</v>
      </c>
      <c r="D50" s="16">
        <v>43438.357638888891</v>
      </c>
      <c r="E50" s="16">
        <v>43439.416666666664</v>
      </c>
      <c r="G50" s="16">
        <v>43448.035416666666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4139987</v>
      </c>
      <c r="B51" s="10" t="s">
        <v>29</v>
      </c>
      <c r="C51" s="10" t="s">
        <v>17</v>
      </c>
      <c r="D51" s="16">
        <v>43438.357638888891</v>
      </c>
      <c r="E51" s="16">
        <v>43439.416666666664</v>
      </c>
      <c r="G51" s="16">
        <v>43448.035416666666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4139987</v>
      </c>
      <c r="B52" s="10" t="s">
        <v>29</v>
      </c>
      <c r="C52" s="10" t="s">
        <v>17</v>
      </c>
      <c r="D52" s="16">
        <v>43438.357638888891</v>
      </c>
      <c r="E52" s="16">
        <v>43439.416666666664</v>
      </c>
      <c r="G52" s="16">
        <v>43448.035416666666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4139987</v>
      </c>
      <c r="B53" s="10" t="s">
        <v>29</v>
      </c>
      <c r="C53" s="10" t="s">
        <v>17</v>
      </c>
      <c r="D53" s="16">
        <v>43438.357638888891</v>
      </c>
      <c r="E53" s="16">
        <v>43439.416666666664</v>
      </c>
      <c r="G53" s="16">
        <v>43448.035416666666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89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4139987</v>
      </c>
      <c r="B54" s="10" t="s">
        <v>29</v>
      </c>
      <c r="C54" s="10" t="s">
        <v>17</v>
      </c>
      <c r="D54" s="16">
        <v>43438.357638888891</v>
      </c>
      <c r="E54" s="16">
        <v>43439.416666666664</v>
      </c>
      <c r="G54" s="16">
        <v>43448.035416666666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1600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4139987</v>
      </c>
      <c r="B55" s="10" t="s">
        <v>29</v>
      </c>
      <c r="C55" s="10" t="s">
        <v>17</v>
      </c>
      <c r="D55" s="16">
        <v>43438.357638888891</v>
      </c>
      <c r="E55" s="16">
        <v>43439.416666666664</v>
      </c>
      <c r="G55" s="16">
        <v>43448.035416666666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95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4139987</v>
      </c>
      <c r="B56" s="10" t="s">
        <v>29</v>
      </c>
      <c r="C56" s="10" t="s">
        <v>17</v>
      </c>
      <c r="D56" s="16">
        <v>43438.357638888891</v>
      </c>
      <c r="E56" s="16">
        <v>43439.416666666664</v>
      </c>
      <c r="G56" s="16">
        <v>43448.035416666666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750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4139987</v>
      </c>
      <c r="B57" s="10" t="s">
        <v>29</v>
      </c>
      <c r="C57" s="10" t="s">
        <v>17</v>
      </c>
      <c r="D57" s="16">
        <v>43438.357638888891</v>
      </c>
      <c r="E57" s="16">
        <v>43439.416666666664</v>
      </c>
      <c r="G57" s="16">
        <v>43448.035416666666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4139987</v>
      </c>
      <c r="B58" s="10" t="s">
        <v>29</v>
      </c>
      <c r="C58" s="10" t="s">
        <v>17</v>
      </c>
      <c r="D58" s="16">
        <v>43438.357638888891</v>
      </c>
      <c r="E58" s="16">
        <v>43439.416666666664</v>
      </c>
      <c r="G58" s="16">
        <v>43448.035416666666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4139987</v>
      </c>
      <c r="B59" s="10" t="s">
        <v>29</v>
      </c>
      <c r="C59" s="10" t="s">
        <v>17</v>
      </c>
      <c r="D59" s="16">
        <v>43438.357638888891</v>
      </c>
      <c r="E59" s="16">
        <v>43439.416666666664</v>
      </c>
      <c r="G59" s="16">
        <v>43448.035416666666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4139987</v>
      </c>
      <c r="B60" s="10" t="s">
        <v>29</v>
      </c>
      <c r="C60" s="10" t="s">
        <v>17</v>
      </c>
      <c r="D60" s="16">
        <v>43438.357638888891</v>
      </c>
      <c r="E60" s="16">
        <v>43439.416666666664</v>
      </c>
      <c r="G60" s="16">
        <v>43448.035416666666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32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4139987</v>
      </c>
      <c r="B61" s="10" t="s">
        <v>29</v>
      </c>
      <c r="C61" s="10" t="s">
        <v>17</v>
      </c>
      <c r="D61" s="16">
        <v>43438.357638888891</v>
      </c>
      <c r="E61" s="16">
        <v>43439.416666666664</v>
      </c>
      <c r="G61" s="16">
        <v>43448.035416666666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24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4139987</v>
      </c>
      <c r="B62" s="10" t="s">
        <v>29</v>
      </c>
      <c r="C62" s="10" t="s">
        <v>17</v>
      </c>
      <c r="D62" s="16">
        <v>43438.357638888891</v>
      </c>
      <c r="E62" s="16">
        <v>43439.416666666664</v>
      </c>
      <c r="G62" s="16">
        <v>43448.035416666666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440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4139987</v>
      </c>
      <c r="B63" s="10" t="s">
        <v>29</v>
      </c>
      <c r="C63" s="10" t="s">
        <v>17</v>
      </c>
      <c r="D63" s="16">
        <v>43438.357638888891</v>
      </c>
      <c r="E63" s="16">
        <v>43439.416666666664</v>
      </c>
      <c r="G63" s="16">
        <v>43448.035416666666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22</v>
      </c>
      <c r="M63" s="10">
        <v>16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4139987</v>
      </c>
      <c r="B64" s="10" t="s">
        <v>29</v>
      </c>
      <c r="C64" s="10" t="s">
        <v>17</v>
      </c>
      <c r="D64" s="16">
        <v>43438.357638888891</v>
      </c>
      <c r="E64" s="16">
        <v>43439.416666666664</v>
      </c>
      <c r="G64" s="16">
        <v>43448.035416666666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4139987</v>
      </c>
      <c r="B65" s="10" t="s">
        <v>29</v>
      </c>
      <c r="C65" s="10" t="s">
        <v>17</v>
      </c>
      <c r="D65" s="16">
        <v>43438.357638888891</v>
      </c>
      <c r="E65" s="16">
        <v>43439.416666666664</v>
      </c>
      <c r="G65" s="16">
        <v>43448.035416666666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26</v>
      </c>
      <c r="M65" s="10">
        <v>20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4139987</v>
      </c>
      <c r="B66" s="10" t="s">
        <v>29</v>
      </c>
      <c r="C66" s="10" t="s">
        <v>17</v>
      </c>
      <c r="D66" s="16">
        <v>43438.357638888891</v>
      </c>
      <c r="E66" s="16">
        <v>43439.416666666664</v>
      </c>
      <c r="G66" s="16">
        <v>43448.035416666666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4139987</v>
      </c>
      <c r="B67" s="10" t="s">
        <v>29</v>
      </c>
      <c r="C67" s="10" t="s">
        <v>17</v>
      </c>
      <c r="D67" s="16">
        <v>43438.357638888891</v>
      </c>
      <c r="E67" s="16">
        <v>43439.416666666664</v>
      </c>
      <c r="G67" s="16">
        <v>43448.035416666666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26</v>
      </c>
      <c r="M67" s="10">
        <v>5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4139987</v>
      </c>
      <c r="B68" s="10" t="s">
        <v>29</v>
      </c>
      <c r="C68" s="10" t="s">
        <v>17</v>
      </c>
      <c r="D68" s="16">
        <v>43438.357638888891</v>
      </c>
      <c r="E68" s="16">
        <v>43439.416666666664</v>
      </c>
      <c r="G68" s="16">
        <v>43448.035416666666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4139987</v>
      </c>
      <c r="B69" s="10" t="s">
        <v>29</v>
      </c>
      <c r="C69" s="10" t="s">
        <v>17</v>
      </c>
      <c r="D69" s="16">
        <v>43438.357638888891</v>
      </c>
      <c r="E69" s="16">
        <v>43439.416666666664</v>
      </c>
      <c r="G69" s="16">
        <v>43448.035416666666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4139987</v>
      </c>
      <c r="B70" s="10" t="s">
        <v>29</v>
      </c>
      <c r="C70" s="10" t="s">
        <v>17</v>
      </c>
      <c r="D70" s="16">
        <v>43438.357638888891</v>
      </c>
      <c r="E70" s="16">
        <v>43439.416666666664</v>
      </c>
      <c r="G70" s="16">
        <v>43448.035416666666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361</v>
      </c>
      <c r="AH70" s="70"/>
      <c r="AI70" s="70"/>
      <c r="AJ70" s="70"/>
      <c r="AK70" s="70"/>
      <c r="AL70" s="70"/>
      <c r="AM70" s="70"/>
    </row>
    <row r="71" spans="1:39" x14ac:dyDescent="0.2">
      <c r="A71" s="10">
        <v>4139987</v>
      </c>
      <c r="B71" s="10" t="s">
        <v>29</v>
      </c>
      <c r="C71" s="10" t="s">
        <v>17</v>
      </c>
      <c r="D71" s="16">
        <v>43438.357638888891</v>
      </c>
      <c r="E71" s="16">
        <v>43439.416666666664</v>
      </c>
      <c r="G71" s="16">
        <v>43448.035416666666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230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4139987</v>
      </c>
      <c r="B72" s="10" t="s">
        <v>29</v>
      </c>
      <c r="C72" s="10" t="s">
        <v>17</v>
      </c>
      <c r="D72" s="16">
        <v>43438.357638888891</v>
      </c>
      <c r="E72" s="16">
        <v>43439.416666666664</v>
      </c>
      <c r="G72" s="16">
        <v>43448.035416666666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26</v>
      </c>
      <c r="M72" s="10">
        <v>20</v>
      </c>
      <c r="N72" s="10" t="s">
        <v>33</v>
      </c>
      <c r="O72" s="10">
        <v>20</v>
      </c>
      <c r="P72" s="10">
        <v>1</v>
      </c>
      <c r="AG72" s="11" t="s">
        <v>217</v>
      </c>
      <c r="AH72" s="93" t="str">
        <f>IF((M296-M199)/M296*100&lt;0,"NR",(M296-M199)/M296*100)</f>
        <v>NR</v>
      </c>
      <c r="AI72" s="93"/>
      <c r="AJ72" s="93">
        <f>IF((M199-M102)/M296*100&lt;0,"NR",(M199-M102)/M296*100)</f>
        <v>14.285714285714285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4139987</v>
      </c>
      <c r="B73" s="10" t="s">
        <v>29</v>
      </c>
      <c r="C73" s="10" t="s">
        <v>17</v>
      </c>
      <c r="D73" s="16">
        <v>43438.357638888891</v>
      </c>
      <c r="E73" s="16">
        <v>43439.416666666664</v>
      </c>
      <c r="G73" s="16">
        <v>43448.035416666666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26</v>
      </c>
      <c r="M73" s="10">
        <v>100</v>
      </c>
      <c r="N73" s="10" t="s">
        <v>33</v>
      </c>
      <c r="O73" s="10">
        <v>100</v>
      </c>
      <c r="P73" s="10">
        <v>1</v>
      </c>
      <c r="AG73" s="17" t="s">
        <v>219</v>
      </c>
      <c r="AH73" s="93">
        <f>IF((M297-M200)/M297*100&lt;0,"NR",(M297-M200)/M297*100)</f>
        <v>0</v>
      </c>
      <c r="AI73" s="93"/>
      <c r="AJ73" s="93" t="str">
        <f>IF((M200-M103)/M297*100&lt;0,"NR",(M200-M103)/M297*100)</f>
        <v>NR</v>
      </c>
      <c r="AK73" s="93"/>
      <c r="AL73" s="93" t="str">
        <f>IF((M297-M103)/M297*100&lt;0,"NR",(M297-M103)/M297*100)</f>
        <v>NR</v>
      </c>
      <c r="AM73" s="93"/>
    </row>
    <row r="74" spans="1:39" x14ac:dyDescent="0.2">
      <c r="A74" s="10">
        <v>4139987</v>
      </c>
      <c r="B74" s="10" t="s">
        <v>29</v>
      </c>
      <c r="C74" s="10" t="s">
        <v>17</v>
      </c>
      <c r="D74" s="16">
        <v>43438.357638888891</v>
      </c>
      <c r="E74" s="16">
        <v>43439.416666666664</v>
      </c>
      <c r="G74" s="16">
        <v>43448.035416666666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0</v>
      </c>
      <c r="AI74" s="93"/>
      <c r="AJ74" s="93">
        <f>IF((M122-M25)/M219*100&lt;0,"NR",(M122-M25)/M219*100)</f>
        <v>0</v>
      </c>
      <c r="AK74" s="93"/>
      <c r="AL74" s="93">
        <f>IF((M219-M25)/M219*100&lt;0,"NR",(M219-M25)/M219*100)</f>
        <v>0</v>
      </c>
      <c r="AM74" s="93"/>
    </row>
    <row r="75" spans="1:39" x14ac:dyDescent="0.2">
      <c r="A75" s="10">
        <v>4139987</v>
      </c>
      <c r="B75" s="10" t="s">
        <v>29</v>
      </c>
      <c r="C75" s="10" t="s">
        <v>17</v>
      </c>
      <c r="D75" s="16">
        <v>43438.357638888891</v>
      </c>
      <c r="E75" s="16">
        <v>43439.416666666664</v>
      </c>
      <c r="G75" s="16">
        <v>43448.035416666666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4139987</v>
      </c>
      <c r="B76" s="10" t="s">
        <v>29</v>
      </c>
      <c r="C76" s="10" t="s">
        <v>17</v>
      </c>
      <c r="D76" s="16">
        <v>43438.357638888891</v>
      </c>
      <c r="E76" s="16">
        <v>43439.416666666664</v>
      </c>
      <c r="G76" s="16">
        <v>43448.035416666666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4139987</v>
      </c>
      <c r="B77" s="10" t="s">
        <v>29</v>
      </c>
      <c r="C77" s="10" t="s">
        <v>17</v>
      </c>
      <c r="D77" s="16">
        <v>43438.357638888891</v>
      </c>
      <c r="E77" s="16">
        <v>43439.416666666664</v>
      </c>
      <c r="G77" s="16">
        <v>43448.035416666666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4139987</v>
      </c>
      <c r="B78" s="10" t="s">
        <v>29</v>
      </c>
      <c r="C78" s="10" t="s">
        <v>17</v>
      </c>
      <c r="D78" s="16">
        <v>43438.357638888891</v>
      </c>
      <c r="E78" s="16">
        <v>43439.416666666664</v>
      </c>
      <c r="G78" s="16">
        <v>43448.035416666666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26</v>
      </c>
      <c r="M78" s="10">
        <v>5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4139987</v>
      </c>
      <c r="B79" s="10" t="s">
        <v>29</v>
      </c>
      <c r="C79" s="10" t="s">
        <v>17</v>
      </c>
      <c r="D79" s="16">
        <v>43438.357638888891</v>
      </c>
      <c r="E79" s="16">
        <v>43439.416666666664</v>
      </c>
      <c r="G79" s="16">
        <v>43448.035416666666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4139987</v>
      </c>
      <c r="B80" s="10" t="s">
        <v>29</v>
      </c>
      <c r="C80" s="10" t="s">
        <v>17</v>
      </c>
      <c r="D80" s="16">
        <v>43438.357638888891</v>
      </c>
      <c r="E80" s="16">
        <v>43439.416666666664</v>
      </c>
      <c r="G80" s="16">
        <v>43448.035416666666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4139987</v>
      </c>
      <c r="B81" s="10" t="s">
        <v>29</v>
      </c>
      <c r="C81" s="10" t="s">
        <v>17</v>
      </c>
      <c r="D81" s="16">
        <v>43438.357638888891</v>
      </c>
      <c r="E81" s="16">
        <v>43439.416666666664</v>
      </c>
      <c r="G81" s="16">
        <v>43448.035416666666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4139987</v>
      </c>
      <c r="B82" s="10" t="s">
        <v>29</v>
      </c>
      <c r="C82" s="10" t="s">
        <v>17</v>
      </c>
      <c r="D82" s="16">
        <v>43438.357638888891</v>
      </c>
      <c r="E82" s="16">
        <v>43439.416666666664</v>
      </c>
      <c r="G82" s="16">
        <v>43448.035416666666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26</v>
      </c>
      <c r="M82" s="10">
        <v>5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4139987</v>
      </c>
      <c r="B83" s="10" t="s">
        <v>29</v>
      </c>
      <c r="C83" s="10" t="s">
        <v>17</v>
      </c>
      <c r="D83" s="16">
        <v>43438.357638888891</v>
      </c>
      <c r="E83" s="16">
        <v>43439.416666666664</v>
      </c>
      <c r="G83" s="16">
        <v>43448.035416666666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4139987</v>
      </c>
      <c r="B84" s="10" t="s">
        <v>29</v>
      </c>
      <c r="C84" s="10" t="s">
        <v>17</v>
      </c>
      <c r="D84" s="16">
        <v>43438.357638888891</v>
      </c>
      <c r="E84" s="16">
        <v>43439.416666666664</v>
      </c>
      <c r="G84" s="16">
        <v>43448.035416666666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4139987</v>
      </c>
      <c r="B85" s="10" t="s">
        <v>29</v>
      </c>
      <c r="C85" s="10" t="s">
        <v>17</v>
      </c>
      <c r="D85" s="16">
        <v>43438.357638888891</v>
      </c>
      <c r="E85" s="16">
        <v>43439.416666666664</v>
      </c>
      <c r="G85" s="16">
        <v>43448.035416666666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68000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4139987</v>
      </c>
      <c r="B86" s="10" t="s">
        <v>29</v>
      </c>
      <c r="C86" s="10" t="s">
        <v>17</v>
      </c>
      <c r="D86" s="16">
        <v>43438.357638888891</v>
      </c>
      <c r="E86" s="16">
        <v>43439.416666666664</v>
      </c>
      <c r="G86" s="16">
        <v>43448.035416666666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4139987</v>
      </c>
      <c r="B87" s="10" t="s">
        <v>29</v>
      </c>
      <c r="C87" s="10" t="s">
        <v>17</v>
      </c>
      <c r="D87" s="16">
        <v>43438.357638888891</v>
      </c>
      <c r="E87" s="16">
        <v>43439.416666666664</v>
      </c>
      <c r="G87" s="16">
        <v>43448.035416666666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4139987</v>
      </c>
      <c r="B88" s="10" t="s">
        <v>29</v>
      </c>
      <c r="C88" s="10" t="s">
        <v>17</v>
      </c>
      <c r="D88" s="16">
        <v>43438.357638888891</v>
      </c>
      <c r="E88" s="16">
        <v>43439.416666666664</v>
      </c>
      <c r="G88" s="16">
        <v>43448.035416666666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4139987</v>
      </c>
      <c r="B89" s="10" t="s">
        <v>29</v>
      </c>
      <c r="C89" s="10" t="s">
        <v>17</v>
      </c>
      <c r="D89" s="16">
        <v>43438.357638888891</v>
      </c>
      <c r="E89" s="16">
        <v>43439.416666666664</v>
      </c>
      <c r="G89" s="16">
        <v>43448.035416666666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4139987</v>
      </c>
      <c r="B90" s="10" t="s">
        <v>29</v>
      </c>
      <c r="C90" s="10" t="s">
        <v>17</v>
      </c>
      <c r="D90" s="16">
        <v>43438.357638888891</v>
      </c>
      <c r="E90" s="16">
        <v>43439.416666666664</v>
      </c>
      <c r="G90" s="16">
        <v>43448.035416666666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4139987</v>
      </c>
      <c r="B91" s="10" t="s">
        <v>29</v>
      </c>
      <c r="C91" s="10" t="s">
        <v>17</v>
      </c>
      <c r="D91" s="16">
        <v>43438.357638888891</v>
      </c>
      <c r="E91" s="16">
        <v>43439.416666666664</v>
      </c>
      <c r="G91" s="16">
        <v>43448.035416666666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4139987</v>
      </c>
      <c r="B92" s="10" t="s">
        <v>29</v>
      </c>
      <c r="C92" s="10" t="s">
        <v>17</v>
      </c>
      <c r="D92" s="16">
        <v>43438.357638888891</v>
      </c>
      <c r="E92" s="16">
        <v>43439.416666666664</v>
      </c>
      <c r="G92" s="16">
        <v>43448.035416666666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1500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4139987</v>
      </c>
      <c r="B93" s="10" t="s">
        <v>29</v>
      </c>
      <c r="C93" s="10" t="s">
        <v>17</v>
      </c>
      <c r="D93" s="16">
        <v>43438.357638888891</v>
      </c>
      <c r="E93" s="16">
        <v>43439.416666666664</v>
      </c>
      <c r="G93" s="16">
        <v>43448.035416666666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4139987</v>
      </c>
      <c r="B94" s="10" t="s">
        <v>29</v>
      </c>
      <c r="C94" s="10" t="s">
        <v>17</v>
      </c>
      <c r="D94" s="16">
        <v>43438.357638888891</v>
      </c>
      <c r="E94" s="16">
        <v>43439.416666666664</v>
      </c>
      <c r="G94" s="16">
        <v>43448.035416666666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4139987</v>
      </c>
      <c r="B95" s="10" t="s">
        <v>29</v>
      </c>
      <c r="C95" s="10" t="s">
        <v>17</v>
      </c>
      <c r="D95" s="16">
        <v>43438.357638888891</v>
      </c>
      <c r="E95" s="16">
        <v>43439.416666666664</v>
      </c>
      <c r="G95" s="16">
        <v>43448.035416666666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4139987</v>
      </c>
      <c r="B96" s="10" t="s">
        <v>29</v>
      </c>
      <c r="C96" s="10" t="s">
        <v>17</v>
      </c>
      <c r="D96" s="16">
        <v>43438.357638888891</v>
      </c>
      <c r="E96" s="16">
        <v>43439.416666666664</v>
      </c>
      <c r="G96" s="16">
        <v>43448.035416666666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26</v>
      </c>
      <c r="M96" s="10">
        <v>10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4139987</v>
      </c>
      <c r="B97" s="10" t="s">
        <v>29</v>
      </c>
      <c r="C97" s="10" t="s">
        <v>17</v>
      </c>
      <c r="D97" s="16">
        <v>43438.357638888891</v>
      </c>
      <c r="E97" s="16">
        <v>43439.416666666664</v>
      </c>
      <c r="G97" s="16">
        <v>43448.035416666666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570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4139987</v>
      </c>
      <c r="B98" s="10" t="s">
        <v>29</v>
      </c>
      <c r="C98" s="10" t="s">
        <v>17</v>
      </c>
      <c r="D98" s="16">
        <v>43438.357638888891</v>
      </c>
      <c r="E98" s="16">
        <v>43439.416666666664</v>
      </c>
      <c r="G98" s="16">
        <v>43448.035416666666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4139987</v>
      </c>
      <c r="B99" s="10" t="s">
        <v>29</v>
      </c>
      <c r="C99" s="10" t="s">
        <v>17</v>
      </c>
      <c r="D99" s="16">
        <v>43438.357638888891</v>
      </c>
      <c r="E99" s="16">
        <v>43439.416666666664</v>
      </c>
      <c r="G99" s="16">
        <v>43448.035416666666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4139987</v>
      </c>
      <c r="B100" s="10" t="s">
        <v>29</v>
      </c>
      <c r="C100" s="10" t="s">
        <v>17</v>
      </c>
      <c r="D100" s="16">
        <v>43438.357638888891</v>
      </c>
      <c r="E100" s="16">
        <v>43439.416666666664</v>
      </c>
      <c r="G100" s="16">
        <v>43448.035416666666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180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4139987</v>
      </c>
      <c r="B101" s="10" t="s">
        <v>29</v>
      </c>
      <c r="C101" s="10" t="s">
        <v>17</v>
      </c>
      <c r="D101" s="16">
        <v>43438.357638888891</v>
      </c>
      <c r="E101" s="16">
        <v>43439.416666666664</v>
      </c>
      <c r="G101" s="16">
        <v>43448.035416666666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540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4139987</v>
      </c>
      <c r="B102" s="10" t="s">
        <v>29</v>
      </c>
      <c r="C102" s="10" t="s">
        <v>17</v>
      </c>
      <c r="D102" s="16">
        <v>43438.357638888891</v>
      </c>
      <c r="E102" s="16">
        <v>43439.416666666664</v>
      </c>
      <c r="G102" s="16">
        <v>43448.035416666666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160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4139987</v>
      </c>
      <c r="B103" s="10" t="s">
        <v>29</v>
      </c>
      <c r="C103" s="10" t="s">
        <v>17</v>
      </c>
      <c r="D103" s="16">
        <v>43438.357638888891</v>
      </c>
      <c r="E103" s="16">
        <v>43439.416666666664</v>
      </c>
      <c r="G103" s="16">
        <v>43448.035416666666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150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4139987</v>
      </c>
      <c r="B104" s="10" t="s">
        <v>29</v>
      </c>
      <c r="C104" s="10" t="s">
        <v>17</v>
      </c>
      <c r="D104" s="16">
        <v>43438.357638888891</v>
      </c>
      <c r="E104" s="16">
        <v>43439.416666666664</v>
      </c>
      <c r="G104" s="16">
        <v>43448.035416666666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362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4139988</v>
      </c>
      <c r="B105" s="10" t="s">
        <v>24</v>
      </c>
      <c r="C105" s="10" t="s">
        <v>17</v>
      </c>
      <c r="D105" s="16">
        <v>43438.34097222222</v>
      </c>
      <c r="E105" s="16">
        <v>43439.416666666664</v>
      </c>
      <c r="G105" s="16">
        <v>43448.224999999999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2700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4139988</v>
      </c>
      <c r="B106" s="10" t="s">
        <v>24</v>
      </c>
      <c r="C106" s="10" t="s">
        <v>17</v>
      </c>
      <c r="D106" s="16">
        <v>43438.34097222222</v>
      </c>
      <c r="E106" s="16">
        <v>43439.416666666664</v>
      </c>
      <c r="G106" s="16">
        <v>43448.224999999999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4139988</v>
      </c>
      <c r="B107" s="10" t="s">
        <v>24</v>
      </c>
      <c r="C107" s="10" t="s">
        <v>17</v>
      </c>
      <c r="D107" s="16">
        <v>43438.34097222222</v>
      </c>
      <c r="E107" s="16">
        <v>43439.416666666664</v>
      </c>
      <c r="G107" s="16">
        <v>43448.224999999999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26</v>
      </c>
      <c r="M107" s="10">
        <v>5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0</v>
      </c>
      <c r="AI107" s="98"/>
      <c r="AJ107" s="98">
        <f>IF((M151-M54)/M248*100&lt;0,"NR",(M151-M54)/M248*100)</f>
        <v>0</v>
      </c>
      <c r="AK107" s="98"/>
      <c r="AL107" s="98">
        <f>IF((M248-M54)/M248*100&lt;0,"NR",(M248-M54)/M248*100)</f>
        <v>0</v>
      </c>
      <c r="AM107" s="98"/>
    </row>
    <row r="108" spans="1:39" x14ac:dyDescent="0.2">
      <c r="A108" s="10">
        <v>4139988</v>
      </c>
      <c r="B108" s="10" t="s">
        <v>24</v>
      </c>
      <c r="C108" s="10" t="s">
        <v>17</v>
      </c>
      <c r="D108" s="16">
        <v>43438.34097222222</v>
      </c>
      <c r="E108" s="16">
        <v>43439.416666666664</v>
      </c>
      <c r="G108" s="16">
        <v>43448.224999999999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26</v>
      </c>
      <c r="M108" s="10">
        <v>20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0</v>
      </c>
      <c r="AI108" s="98"/>
      <c r="AJ108" s="98" t="str">
        <f>IF((M152-M55)/M249*100&lt;0,"NR",(M152-M55)/M249*100)</f>
        <v>NR</v>
      </c>
      <c r="AK108" s="98"/>
      <c r="AL108" s="98" t="str">
        <f>IF((M249-M55)/M249*100&lt;0,"NR",(M249-M55)/M249*100)</f>
        <v>NR</v>
      </c>
      <c r="AM108" s="98"/>
    </row>
    <row r="109" spans="1:39" x14ac:dyDescent="0.2">
      <c r="A109" s="10">
        <v>4139988</v>
      </c>
      <c r="B109" s="10" t="s">
        <v>24</v>
      </c>
      <c r="C109" s="10" t="s">
        <v>17</v>
      </c>
      <c r="D109" s="16">
        <v>43438.34097222222</v>
      </c>
      <c r="E109" s="16">
        <v>43439.416666666664</v>
      </c>
      <c r="G109" s="16">
        <v>43448.224999999999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4139988</v>
      </c>
      <c r="B110" s="10" t="s">
        <v>24</v>
      </c>
      <c r="C110" s="10" t="s">
        <v>17</v>
      </c>
      <c r="D110" s="16">
        <v>43438.34097222222</v>
      </c>
      <c r="E110" s="16">
        <v>43439.416666666664</v>
      </c>
      <c r="G110" s="16">
        <v>43448.224999999999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4139988</v>
      </c>
      <c r="B111" s="10" t="s">
        <v>24</v>
      </c>
      <c r="C111" s="10" t="s">
        <v>17</v>
      </c>
      <c r="D111" s="16">
        <v>43438.34097222222</v>
      </c>
      <c r="E111" s="16">
        <v>43439.416666666664</v>
      </c>
      <c r="G111" s="16">
        <v>43448.224999999999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520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4139988</v>
      </c>
      <c r="B112" s="10" t="s">
        <v>24</v>
      </c>
      <c r="C112" s="10" t="s">
        <v>17</v>
      </c>
      <c r="D112" s="16">
        <v>43438.34097222222</v>
      </c>
      <c r="E112" s="16">
        <v>43439.416666666664</v>
      </c>
      <c r="G112" s="16">
        <v>43448.224999999999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59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4139988</v>
      </c>
      <c r="B113" s="10" t="s">
        <v>24</v>
      </c>
      <c r="C113" s="10" t="s">
        <v>17</v>
      </c>
      <c r="D113" s="16">
        <v>43438.34097222222</v>
      </c>
      <c r="E113" s="16">
        <v>43439.416666666664</v>
      </c>
      <c r="G113" s="16">
        <v>43448.224999999999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4139988</v>
      </c>
      <c r="B114" s="10" t="s">
        <v>24</v>
      </c>
      <c r="C114" s="10" t="s">
        <v>17</v>
      </c>
      <c r="D114" s="16">
        <v>43438.34097222222</v>
      </c>
      <c r="E114" s="16">
        <v>43439.416666666664</v>
      </c>
      <c r="G114" s="16">
        <v>43448.224999999999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4139988</v>
      </c>
      <c r="B115" s="10" t="s">
        <v>24</v>
      </c>
      <c r="C115" s="10" t="s">
        <v>17</v>
      </c>
      <c r="D115" s="16">
        <v>43438.34097222222</v>
      </c>
      <c r="E115" s="16">
        <v>43439.416666666664</v>
      </c>
      <c r="G115" s="16">
        <v>43448.224999999999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4139988</v>
      </c>
      <c r="B116" s="10" t="s">
        <v>24</v>
      </c>
      <c r="C116" s="10" t="s">
        <v>17</v>
      </c>
      <c r="D116" s="16">
        <v>43438.34097222222</v>
      </c>
      <c r="E116" s="16">
        <v>43439.416666666664</v>
      </c>
      <c r="G116" s="16">
        <v>43448.224999999999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140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4139988</v>
      </c>
      <c r="B117" s="10" t="s">
        <v>24</v>
      </c>
      <c r="C117" s="10" t="s">
        <v>17</v>
      </c>
      <c r="D117" s="16">
        <v>43438.34097222222</v>
      </c>
      <c r="E117" s="16">
        <v>43439.416666666664</v>
      </c>
      <c r="G117" s="16">
        <v>43448.224999999999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4139988</v>
      </c>
      <c r="B118" s="10" t="s">
        <v>24</v>
      </c>
      <c r="C118" s="10" t="s">
        <v>17</v>
      </c>
      <c r="D118" s="16">
        <v>43438.34097222222</v>
      </c>
      <c r="E118" s="16">
        <v>43439.416666666664</v>
      </c>
      <c r="G118" s="16">
        <v>43448.224999999999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26</v>
      </c>
      <c r="M118" s="10">
        <v>5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4139988</v>
      </c>
      <c r="B119" s="10" t="s">
        <v>24</v>
      </c>
      <c r="C119" s="10" t="s">
        <v>17</v>
      </c>
      <c r="D119" s="16">
        <v>43438.34097222222</v>
      </c>
      <c r="E119" s="16">
        <v>43439.416666666664</v>
      </c>
      <c r="G119" s="16">
        <v>43448.224999999999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4139988</v>
      </c>
      <c r="B120" s="10" t="s">
        <v>24</v>
      </c>
      <c r="C120" s="10" t="s">
        <v>17</v>
      </c>
      <c r="D120" s="16">
        <v>43438.34097222222</v>
      </c>
      <c r="E120" s="16">
        <v>43439.416666666664</v>
      </c>
      <c r="G120" s="16">
        <v>43448.224999999999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610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4139988</v>
      </c>
      <c r="B121" s="10" t="s">
        <v>24</v>
      </c>
      <c r="C121" s="10" t="s">
        <v>17</v>
      </c>
      <c r="D121" s="16">
        <v>43438.34097222222</v>
      </c>
      <c r="E121" s="16">
        <v>43439.416666666664</v>
      </c>
      <c r="G121" s="16">
        <v>43448.224999999999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4139988</v>
      </c>
      <c r="B122" s="10" t="s">
        <v>24</v>
      </c>
      <c r="C122" s="10" t="s">
        <v>17</v>
      </c>
      <c r="D122" s="16">
        <v>43438.34097222222</v>
      </c>
      <c r="E122" s="16">
        <v>43439.416666666664</v>
      </c>
      <c r="G122" s="16">
        <v>43448.224999999999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200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4139988</v>
      </c>
      <c r="B123" s="10" t="s">
        <v>24</v>
      </c>
      <c r="C123" s="10" t="s">
        <v>17</v>
      </c>
      <c r="D123" s="16">
        <v>43438.34097222222</v>
      </c>
      <c r="E123" s="16">
        <v>43439.416666666664</v>
      </c>
      <c r="G123" s="16">
        <v>43448.224999999999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20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4139988</v>
      </c>
      <c r="B124" s="10" t="s">
        <v>24</v>
      </c>
      <c r="C124" s="10" t="s">
        <v>17</v>
      </c>
      <c r="D124" s="16">
        <v>43438.34097222222</v>
      </c>
      <c r="E124" s="16">
        <v>43439.416666666664</v>
      </c>
      <c r="G124" s="16">
        <v>43448.224999999999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4139988</v>
      </c>
      <c r="B125" s="10" t="s">
        <v>24</v>
      </c>
      <c r="C125" s="10" t="s">
        <v>17</v>
      </c>
      <c r="D125" s="16">
        <v>43438.34097222222</v>
      </c>
      <c r="E125" s="16">
        <v>43439.416666666664</v>
      </c>
      <c r="G125" s="16">
        <v>43448.224999999999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4139988</v>
      </c>
      <c r="B126" s="10" t="s">
        <v>24</v>
      </c>
      <c r="C126" s="10" t="s">
        <v>17</v>
      </c>
      <c r="D126" s="16">
        <v>43438.34097222222</v>
      </c>
      <c r="E126" s="16">
        <v>43439.416666666664</v>
      </c>
      <c r="G126" s="16">
        <v>43448.224999999999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4139988</v>
      </c>
      <c r="B127" s="10" t="s">
        <v>24</v>
      </c>
      <c r="C127" s="10" t="s">
        <v>17</v>
      </c>
      <c r="D127" s="16">
        <v>43438.34097222222</v>
      </c>
      <c r="E127" s="16">
        <v>43439.416666666664</v>
      </c>
      <c r="G127" s="16">
        <v>43448.224999999999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610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4139988</v>
      </c>
      <c r="B128" s="10" t="s">
        <v>24</v>
      </c>
      <c r="C128" s="10" t="s">
        <v>17</v>
      </c>
      <c r="D128" s="16">
        <v>43438.34097222222</v>
      </c>
      <c r="E128" s="16">
        <v>43439.416666666664</v>
      </c>
      <c r="G128" s="16">
        <v>43448.224999999999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4139988</v>
      </c>
      <c r="B129" s="10" t="s">
        <v>24</v>
      </c>
      <c r="C129" s="10" t="s">
        <v>17</v>
      </c>
      <c r="D129" s="16">
        <v>43438.34097222222</v>
      </c>
      <c r="E129" s="16">
        <v>43439.416666666664</v>
      </c>
      <c r="G129" s="16">
        <v>43448.224999999999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110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4139988</v>
      </c>
      <c r="B130" s="10" t="s">
        <v>24</v>
      </c>
      <c r="C130" s="10" t="s">
        <v>17</v>
      </c>
      <c r="D130" s="16">
        <v>43438.34097222222</v>
      </c>
      <c r="E130" s="16">
        <v>43439.416666666664</v>
      </c>
      <c r="G130" s="16">
        <v>43448.224999999999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4139988</v>
      </c>
      <c r="B131" s="10" t="s">
        <v>24</v>
      </c>
      <c r="C131" s="10" t="s">
        <v>17</v>
      </c>
      <c r="D131" s="16">
        <v>43438.34097222222</v>
      </c>
      <c r="E131" s="16">
        <v>43439.416666666664</v>
      </c>
      <c r="G131" s="16">
        <v>43448.224999999999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4139988</v>
      </c>
      <c r="B132" s="10" t="s">
        <v>24</v>
      </c>
      <c r="C132" s="10" t="s">
        <v>17</v>
      </c>
      <c r="D132" s="16">
        <v>43438.34097222222</v>
      </c>
      <c r="E132" s="16">
        <v>43439.416666666664</v>
      </c>
      <c r="G132" s="16">
        <v>43448.224999999999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220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4139988</v>
      </c>
      <c r="B133" s="10" t="s">
        <v>24</v>
      </c>
      <c r="C133" s="10" t="s">
        <v>17</v>
      </c>
      <c r="D133" s="16">
        <v>43438.34097222222</v>
      </c>
      <c r="E133" s="16">
        <v>43439.416666666664</v>
      </c>
      <c r="G133" s="16">
        <v>43448.224999999999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15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4139988</v>
      </c>
      <c r="B134" s="10" t="s">
        <v>24</v>
      </c>
      <c r="C134" s="10" t="s">
        <v>17</v>
      </c>
      <c r="D134" s="16">
        <v>43438.34097222222</v>
      </c>
      <c r="E134" s="16">
        <v>43439.416666666664</v>
      </c>
      <c r="G134" s="16">
        <v>43448.224999999999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4139988</v>
      </c>
      <c r="B135" s="10" t="s">
        <v>24</v>
      </c>
      <c r="C135" s="10" t="s">
        <v>17</v>
      </c>
      <c r="D135" s="16">
        <v>43438.34097222222</v>
      </c>
      <c r="E135" s="16">
        <v>43439.416666666664</v>
      </c>
      <c r="G135" s="16">
        <v>43448.224999999999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4139988</v>
      </c>
      <c r="B136" s="10" t="s">
        <v>24</v>
      </c>
      <c r="C136" s="10" t="s">
        <v>17</v>
      </c>
      <c r="D136" s="16">
        <v>43438.34097222222</v>
      </c>
      <c r="E136" s="16">
        <v>43439.416666666664</v>
      </c>
      <c r="G136" s="16">
        <v>43448.224999999999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4139988</v>
      </c>
      <c r="B137" s="10" t="s">
        <v>24</v>
      </c>
      <c r="C137" s="10" t="s">
        <v>17</v>
      </c>
      <c r="D137" s="16">
        <v>43438.34097222222</v>
      </c>
      <c r="E137" s="16">
        <v>43439.416666666664</v>
      </c>
      <c r="G137" s="16">
        <v>43448.224999999999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4139988</v>
      </c>
      <c r="B138" s="10" t="s">
        <v>24</v>
      </c>
      <c r="C138" s="10" t="s">
        <v>17</v>
      </c>
      <c r="D138" s="16">
        <v>43438.34097222222</v>
      </c>
      <c r="E138" s="16">
        <v>43439.416666666664</v>
      </c>
      <c r="G138" s="16">
        <v>43448.224999999999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220</v>
      </c>
      <c r="N138" s="10" t="s">
        <v>33</v>
      </c>
      <c r="O138" s="10">
        <v>5</v>
      </c>
      <c r="P138" s="10">
        <v>1</v>
      </c>
      <c r="AG138" s="70" t="s">
        <v>363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4139988</v>
      </c>
      <c r="B139" s="10" t="s">
        <v>24</v>
      </c>
      <c r="C139" s="10" t="s">
        <v>17</v>
      </c>
      <c r="D139" s="16">
        <v>43438.34097222222</v>
      </c>
      <c r="E139" s="16">
        <v>43439.416666666664</v>
      </c>
      <c r="G139" s="16">
        <v>43448.224999999999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48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4139988</v>
      </c>
      <c r="B140" s="10" t="s">
        <v>24</v>
      </c>
      <c r="C140" s="10" t="s">
        <v>17</v>
      </c>
      <c r="D140" s="16">
        <v>43438.34097222222</v>
      </c>
      <c r="E140" s="16">
        <v>43439.416666666664</v>
      </c>
      <c r="G140" s="16">
        <v>43448.224999999999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390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4139988</v>
      </c>
      <c r="B141" s="10" t="s">
        <v>24</v>
      </c>
      <c r="C141" s="10" t="s">
        <v>17</v>
      </c>
      <c r="D141" s="16">
        <v>43438.34097222222</v>
      </c>
      <c r="E141" s="16">
        <v>43439.416666666664</v>
      </c>
      <c r="G141" s="16">
        <v>43448.224999999999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230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7.1428571428571423</v>
      </c>
      <c r="AI141" s="93"/>
      <c r="AJ141" s="93">
        <f>IF((M116-M19)/M213*100&lt;0,"NR",(M116-M19)/M213*100)</f>
        <v>13.333333333333334</v>
      </c>
      <c r="AK141" s="93"/>
      <c r="AL141" s="93">
        <f>IF((M213-M19)/M213*100&lt;0,"NR",(M213-M19)/M213*100)</f>
        <v>20</v>
      </c>
      <c r="AM141" s="93"/>
    </row>
    <row r="142" spans="1:39" x14ac:dyDescent="0.2">
      <c r="A142" s="10">
        <v>4139988</v>
      </c>
      <c r="B142" s="10" t="s">
        <v>24</v>
      </c>
      <c r="C142" s="10" t="s">
        <v>17</v>
      </c>
      <c r="D142" s="16">
        <v>43438.34097222222</v>
      </c>
      <c r="E142" s="16">
        <v>43439.416666666664</v>
      </c>
      <c r="G142" s="16">
        <v>43448.224999999999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18</v>
      </c>
      <c r="N142" s="10" t="s">
        <v>33</v>
      </c>
      <c r="O142" s="10">
        <v>5</v>
      </c>
      <c r="P142" s="10">
        <v>1</v>
      </c>
      <c r="AG142" s="2" t="s">
        <v>213</v>
      </c>
      <c r="AH142" s="93">
        <f>IF((M294-M197)/M294*100&lt;0,"NR",(M294-M197)/M294*100)</f>
        <v>3.5714285714285712</v>
      </c>
      <c r="AI142" s="93"/>
      <c r="AJ142" s="93">
        <f>IF((M197-M100)/M294*100&lt;0,"NR",(M197-M100)/M294*100)</f>
        <v>32.142857142857146</v>
      </c>
      <c r="AK142" s="93"/>
      <c r="AL142" s="93">
        <f>IF((M294-M100)/M294*100&lt;0,"NR",(M294-M100)/M294*100)</f>
        <v>35.714285714285715</v>
      </c>
      <c r="AM142" s="93"/>
    </row>
    <row r="143" spans="1:39" x14ac:dyDescent="0.2">
      <c r="A143" s="10">
        <v>4139988</v>
      </c>
      <c r="B143" s="10" t="s">
        <v>24</v>
      </c>
      <c r="C143" s="10" t="s">
        <v>17</v>
      </c>
      <c r="D143" s="16">
        <v>43438.34097222222</v>
      </c>
      <c r="E143" s="16">
        <v>43439.416666666664</v>
      </c>
      <c r="G143" s="16">
        <v>43448.224999999999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270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0</v>
      </c>
      <c r="AI143" s="93"/>
      <c r="AJ143" s="93">
        <f>IF((M120-M23)/M217*100&lt;0,"NR",(M120-M23)/M217*100)</f>
        <v>47.540983606557376</v>
      </c>
      <c r="AK143" s="93"/>
      <c r="AL143" s="93">
        <f>IF((M217-M23)/M217*100&lt;0,"NR",(M217-M23)/M217*100)</f>
        <v>47.540983606557376</v>
      </c>
      <c r="AM143" s="93"/>
    </row>
    <row r="144" spans="1:39" x14ac:dyDescent="0.2">
      <c r="A144" s="10">
        <v>4139988</v>
      </c>
      <c r="B144" s="10" t="s">
        <v>24</v>
      </c>
      <c r="C144" s="10" t="s">
        <v>17</v>
      </c>
      <c r="D144" s="16">
        <v>43438.34097222222</v>
      </c>
      <c r="E144" s="16">
        <v>43439.416666666664</v>
      </c>
      <c r="G144" s="16">
        <v>43448.224999999999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13.48314606741573</v>
      </c>
      <c r="AI144" s="93"/>
      <c r="AJ144" s="93" t="str">
        <f>IF((M150-M53)/M247*100&lt;0,"NR",(M150-M53)/M247*100)</f>
        <v>NR</v>
      </c>
      <c r="AK144" s="93"/>
      <c r="AL144" s="93">
        <f>IF((M247-M53)/M247*100&lt;0,"NR",(M247-M53)/M247*100)</f>
        <v>0</v>
      </c>
      <c r="AM144" s="93"/>
    </row>
    <row r="145" spans="1:16" x14ac:dyDescent="0.2">
      <c r="A145" s="10">
        <v>4139988</v>
      </c>
      <c r="B145" s="10" t="s">
        <v>24</v>
      </c>
      <c r="C145" s="10" t="s">
        <v>17</v>
      </c>
      <c r="D145" s="16">
        <v>43438.34097222222</v>
      </c>
      <c r="E145" s="16">
        <v>43439.416666666664</v>
      </c>
      <c r="G145" s="16">
        <v>43448.224999999999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4139988</v>
      </c>
      <c r="B146" s="10" t="s">
        <v>24</v>
      </c>
      <c r="C146" s="10" t="s">
        <v>17</v>
      </c>
      <c r="D146" s="16">
        <v>43438.34097222222</v>
      </c>
      <c r="E146" s="16">
        <v>43439.416666666664</v>
      </c>
      <c r="G146" s="16">
        <v>43448.224999999999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30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4139988</v>
      </c>
      <c r="B147" s="10" t="s">
        <v>24</v>
      </c>
      <c r="C147" s="10" t="s">
        <v>17</v>
      </c>
      <c r="D147" s="16">
        <v>43438.34097222222</v>
      </c>
      <c r="E147" s="16">
        <v>43439.416666666664</v>
      </c>
      <c r="G147" s="16">
        <v>43448.224999999999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4139988</v>
      </c>
      <c r="B148" s="10" t="s">
        <v>24</v>
      </c>
      <c r="C148" s="10" t="s">
        <v>17</v>
      </c>
      <c r="D148" s="16">
        <v>43438.34097222222</v>
      </c>
      <c r="E148" s="16">
        <v>43439.416666666664</v>
      </c>
      <c r="G148" s="16">
        <v>43448.224999999999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4139988</v>
      </c>
      <c r="B149" s="10" t="s">
        <v>24</v>
      </c>
      <c r="C149" s="10" t="s">
        <v>17</v>
      </c>
      <c r="D149" s="16">
        <v>43438.34097222222</v>
      </c>
      <c r="E149" s="16">
        <v>43439.416666666664</v>
      </c>
      <c r="G149" s="16">
        <v>43448.224999999999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4139988</v>
      </c>
      <c r="B150" s="10" t="s">
        <v>24</v>
      </c>
      <c r="C150" s="10" t="s">
        <v>17</v>
      </c>
      <c r="D150" s="16">
        <v>43438.34097222222</v>
      </c>
      <c r="E150" s="16">
        <v>43439.416666666664</v>
      </c>
      <c r="G150" s="16">
        <v>43448.224999999999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77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4139988</v>
      </c>
      <c r="B151" s="10" t="s">
        <v>24</v>
      </c>
      <c r="C151" s="10" t="s">
        <v>17</v>
      </c>
      <c r="D151" s="16">
        <v>43438.34097222222</v>
      </c>
      <c r="E151" s="16">
        <v>43439.416666666664</v>
      </c>
      <c r="G151" s="16">
        <v>43448.224999999999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1600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4139988</v>
      </c>
      <c r="B152" s="10" t="s">
        <v>24</v>
      </c>
      <c r="C152" s="10" t="s">
        <v>17</v>
      </c>
      <c r="D152" s="16">
        <v>43438.34097222222</v>
      </c>
      <c r="E152" s="16">
        <v>43439.416666666664</v>
      </c>
      <c r="G152" s="16">
        <v>43448.224999999999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26</v>
      </c>
      <c r="M152" s="10">
        <v>10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4139988</v>
      </c>
      <c r="B153" s="10" t="s">
        <v>24</v>
      </c>
      <c r="C153" s="10" t="s">
        <v>17</v>
      </c>
      <c r="D153" s="16">
        <v>43438.34097222222</v>
      </c>
      <c r="E153" s="16">
        <v>43439.416666666664</v>
      </c>
      <c r="G153" s="16">
        <v>43448.224999999999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740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4139988</v>
      </c>
      <c r="B154" s="10" t="s">
        <v>24</v>
      </c>
      <c r="C154" s="10" t="s">
        <v>17</v>
      </c>
      <c r="D154" s="16">
        <v>43438.34097222222</v>
      </c>
      <c r="E154" s="16">
        <v>43439.416666666664</v>
      </c>
      <c r="G154" s="16">
        <v>43448.224999999999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4139988</v>
      </c>
      <c r="B155" s="10" t="s">
        <v>24</v>
      </c>
      <c r="C155" s="10" t="s">
        <v>17</v>
      </c>
      <c r="D155" s="16">
        <v>43438.34097222222</v>
      </c>
      <c r="E155" s="16">
        <v>43439.416666666664</v>
      </c>
      <c r="G155" s="16">
        <v>43448.224999999999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4139988</v>
      </c>
      <c r="B156" s="10" t="s">
        <v>24</v>
      </c>
      <c r="C156" s="10" t="s">
        <v>17</v>
      </c>
      <c r="D156" s="16">
        <v>43438.34097222222</v>
      </c>
      <c r="E156" s="16">
        <v>43439.416666666664</v>
      </c>
      <c r="G156" s="16">
        <v>43448.224999999999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4139988</v>
      </c>
      <c r="B157" s="10" t="s">
        <v>24</v>
      </c>
      <c r="C157" s="10" t="s">
        <v>17</v>
      </c>
      <c r="D157" s="16">
        <v>43438.34097222222</v>
      </c>
      <c r="E157" s="16">
        <v>43439.416666666664</v>
      </c>
      <c r="G157" s="16">
        <v>43448.224999999999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27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4139988</v>
      </c>
      <c r="B158" s="10" t="s">
        <v>24</v>
      </c>
      <c r="C158" s="10" t="s">
        <v>17</v>
      </c>
      <c r="D158" s="16">
        <v>43438.34097222222</v>
      </c>
      <c r="E158" s="16">
        <v>43439.416666666664</v>
      </c>
      <c r="G158" s="16">
        <v>43448.224999999999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27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4139988</v>
      </c>
      <c r="B159" s="10" t="s">
        <v>24</v>
      </c>
      <c r="C159" s="10" t="s">
        <v>17</v>
      </c>
      <c r="D159" s="16">
        <v>43438.34097222222</v>
      </c>
      <c r="E159" s="16">
        <v>43439.416666666664</v>
      </c>
      <c r="G159" s="16">
        <v>43448.224999999999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600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4139988</v>
      </c>
      <c r="B160" s="10" t="s">
        <v>24</v>
      </c>
      <c r="C160" s="10" t="s">
        <v>17</v>
      </c>
      <c r="D160" s="16">
        <v>43438.34097222222</v>
      </c>
      <c r="E160" s="16">
        <v>43439.416666666664</v>
      </c>
      <c r="G160" s="16">
        <v>43448.224999999999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22</v>
      </c>
      <c r="M160" s="10">
        <v>15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4139988</v>
      </c>
      <c r="B161" s="10" t="s">
        <v>24</v>
      </c>
      <c r="C161" s="10" t="s">
        <v>17</v>
      </c>
      <c r="D161" s="16">
        <v>43438.34097222222</v>
      </c>
      <c r="E161" s="16">
        <v>43439.416666666664</v>
      </c>
      <c r="G161" s="16">
        <v>43448.224999999999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4139988</v>
      </c>
      <c r="B162" s="10" t="s">
        <v>24</v>
      </c>
      <c r="C162" s="10" t="s">
        <v>17</v>
      </c>
      <c r="D162" s="16">
        <v>43438.34097222222</v>
      </c>
      <c r="E162" s="16">
        <v>43439.416666666664</v>
      </c>
      <c r="G162" s="16">
        <v>43448.224999999999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1000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4139988</v>
      </c>
      <c r="B163" s="10" t="s">
        <v>24</v>
      </c>
      <c r="C163" s="10" t="s">
        <v>17</v>
      </c>
      <c r="D163" s="16">
        <v>43438.34097222222</v>
      </c>
      <c r="E163" s="16">
        <v>43439.416666666664</v>
      </c>
      <c r="G163" s="16">
        <v>43448.224999999999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4139988</v>
      </c>
      <c r="B164" s="10" t="s">
        <v>24</v>
      </c>
      <c r="C164" s="10" t="s">
        <v>17</v>
      </c>
      <c r="D164" s="16">
        <v>43438.34097222222</v>
      </c>
      <c r="E164" s="16">
        <v>43439.416666666664</v>
      </c>
      <c r="G164" s="16">
        <v>43448.224999999999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9.8000000000000007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4139988</v>
      </c>
      <c r="B165" s="10" t="s">
        <v>24</v>
      </c>
      <c r="C165" s="10" t="s">
        <v>17</v>
      </c>
      <c r="D165" s="16">
        <v>43438.34097222222</v>
      </c>
      <c r="E165" s="16">
        <v>43439.416666666664</v>
      </c>
      <c r="G165" s="16">
        <v>43448.224999999999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4139988</v>
      </c>
      <c r="B166" s="10" t="s">
        <v>24</v>
      </c>
      <c r="C166" s="10" t="s">
        <v>17</v>
      </c>
      <c r="D166" s="16">
        <v>43438.34097222222</v>
      </c>
      <c r="E166" s="16">
        <v>43439.416666666664</v>
      </c>
      <c r="G166" s="16">
        <v>43448.224999999999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4139988</v>
      </c>
      <c r="B167" s="10" t="s">
        <v>24</v>
      </c>
      <c r="C167" s="10" t="s">
        <v>17</v>
      </c>
      <c r="D167" s="16">
        <v>43438.34097222222</v>
      </c>
      <c r="E167" s="16">
        <v>43439.416666666664</v>
      </c>
      <c r="G167" s="16">
        <v>43448.224999999999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4139988</v>
      </c>
      <c r="B168" s="10" t="s">
        <v>24</v>
      </c>
      <c r="C168" s="10" t="s">
        <v>17</v>
      </c>
      <c r="D168" s="16">
        <v>43438.34097222222</v>
      </c>
      <c r="E168" s="16">
        <v>43439.416666666664</v>
      </c>
      <c r="G168" s="16">
        <v>43448.224999999999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230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4139988</v>
      </c>
      <c r="B169" s="10" t="s">
        <v>24</v>
      </c>
      <c r="C169" s="10" t="s">
        <v>17</v>
      </c>
      <c r="D169" s="16">
        <v>43438.34097222222</v>
      </c>
      <c r="E169" s="16">
        <v>43439.416666666664</v>
      </c>
      <c r="G169" s="16">
        <v>43448.224999999999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65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4139988</v>
      </c>
      <c r="B170" s="10" t="s">
        <v>24</v>
      </c>
      <c r="C170" s="10" t="s">
        <v>17</v>
      </c>
      <c r="D170" s="16">
        <v>43438.34097222222</v>
      </c>
      <c r="E170" s="16">
        <v>43439.416666666664</v>
      </c>
      <c r="G170" s="16">
        <v>43448.224999999999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26</v>
      </c>
      <c r="M170" s="10">
        <v>100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4139988</v>
      </c>
      <c r="B171" s="10" t="s">
        <v>24</v>
      </c>
      <c r="C171" s="10" t="s">
        <v>17</v>
      </c>
      <c r="D171" s="16">
        <v>43438.34097222222</v>
      </c>
      <c r="E171" s="16">
        <v>43439.416666666664</v>
      </c>
      <c r="G171" s="16">
        <v>43448.224999999999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4139988</v>
      </c>
      <c r="B172" s="10" t="s">
        <v>24</v>
      </c>
      <c r="C172" s="10" t="s">
        <v>17</v>
      </c>
      <c r="D172" s="16">
        <v>43438.34097222222</v>
      </c>
      <c r="E172" s="16">
        <v>43439.416666666664</v>
      </c>
      <c r="G172" s="16">
        <v>43448.224999999999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4139988</v>
      </c>
      <c r="B173" s="10" t="s">
        <v>24</v>
      </c>
      <c r="C173" s="10" t="s">
        <v>17</v>
      </c>
      <c r="D173" s="16">
        <v>43438.34097222222</v>
      </c>
      <c r="E173" s="16">
        <v>43439.416666666664</v>
      </c>
      <c r="G173" s="16">
        <v>43448.224999999999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4139988</v>
      </c>
      <c r="B174" s="10" t="s">
        <v>24</v>
      </c>
      <c r="C174" s="10" t="s">
        <v>17</v>
      </c>
      <c r="D174" s="16">
        <v>43438.34097222222</v>
      </c>
      <c r="E174" s="16">
        <v>43439.416666666664</v>
      </c>
      <c r="G174" s="16">
        <v>43448.224999999999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4139988</v>
      </c>
      <c r="B175" s="10" t="s">
        <v>24</v>
      </c>
      <c r="C175" s="10" t="s">
        <v>17</v>
      </c>
      <c r="D175" s="16">
        <v>43438.34097222222</v>
      </c>
      <c r="E175" s="16">
        <v>43439.416666666664</v>
      </c>
      <c r="G175" s="16">
        <v>43448.224999999999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230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4139988</v>
      </c>
      <c r="B176" s="10" t="s">
        <v>24</v>
      </c>
      <c r="C176" s="10" t="s">
        <v>17</v>
      </c>
      <c r="D176" s="16">
        <v>43438.34097222222</v>
      </c>
      <c r="E176" s="16">
        <v>43439.416666666664</v>
      </c>
      <c r="G176" s="16">
        <v>43448.224999999999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4139988</v>
      </c>
      <c r="B177" s="10" t="s">
        <v>24</v>
      </c>
      <c r="C177" s="10" t="s">
        <v>17</v>
      </c>
      <c r="D177" s="16">
        <v>43438.34097222222</v>
      </c>
      <c r="E177" s="16">
        <v>43439.416666666664</v>
      </c>
      <c r="G177" s="16">
        <v>43448.224999999999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4139988</v>
      </c>
      <c r="B178" s="10" t="s">
        <v>24</v>
      </c>
      <c r="C178" s="10" t="s">
        <v>17</v>
      </c>
      <c r="D178" s="16">
        <v>43438.34097222222</v>
      </c>
      <c r="E178" s="16">
        <v>43439.416666666664</v>
      </c>
      <c r="G178" s="16">
        <v>43448.224999999999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4139988</v>
      </c>
      <c r="B179" s="10" t="s">
        <v>24</v>
      </c>
      <c r="C179" s="10" t="s">
        <v>17</v>
      </c>
      <c r="D179" s="16">
        <v>43438.34097222222</v>
      </c>
      <c r="E179" s="16">
        <v>43439.416666666664</v>
      </c>
      <c r="G179" s="16">
        <v>43448.224999999999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26</v>
      </c>
      <c r="M179" s="10">
        <v>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4139988</v>
      </c>
      <c r="B180" s="10" t="s">
        <v>24</v>
      </c>
      <c r="C180" s="10" t="s">
        <v>17</v>
      </c>
      <c r="D180" s="16">
        <v>43438.34097222222</v>
      </c>
      <c r="E180" s="16">
        <v>43439.416666666664</v>
      </c>
      <c r="G180" s="16">
        <v>43448.224999999999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4139988</v>
      </c>
      <c r="B181" s="10" t="s">
        <v>24</v>
      </c>
      <c r="C181" s="10" t="s">
        <v>17</v>
      </c>
      <c r="D181" s="16">
        <v>43438.34097222222</v>
      </c>
      <c r="E181" s="16">
        <v>43439.416666666664</v>
      </c>
      <c r="G181" s="16">
        <v>43448.224999999999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4139988</v>
      </c>
      <c r="B182" s="10" t="s">
        <v>24</v>
      </c>
      <c r="C182" s="10" t="s">
        <v>17</v>
      </c>
      <c r="D182" s="16">
        <v>43438.34097222222</v>
      </c>
      <c r="E182" s="16">
        <v>43439.416666666664</v>
      </c>
      <c r="G182" s="16">
        <v>43448.224999999999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63000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4139988</v>
      </c>
      <c r="B183" s="10" t="s">
        <v>24</v>
      </c>
      <c r="C183" s="10" t="s">
        <v>17</v>
      </c>
      <c r="D183" s="16">
        <v>43438.34097222222</v>
      </c>
      <c r="E183" s="16">
        <v>43439.416666666664</v>
      </c>
      <c r="G183" s="16">
        <v>43448.224999999999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4139988</v>
      </c>
      <c r="B184" s="10" t="s">
        <v>24</v>
      </c>
      <c r="C184" s="10" t="s">
        <v>17</v>
      </c>
      <c r="D184" s="16">
        <v>43438.34097222222</v>
      </c>
      <c r="E184" s="16">
        <v>43439.416666666664</v>
      </c>
      <c r="G184" s="16">
        <v>43448.224999999999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4139988</v>
      </c>
      <c r="B185" s="10" t="s">
        <v>24</v>
      </c>
      <c r="C185" s="10" t="s">
        <v>17</v>
      </c>
      <c r="D185" s="16">
        <v>43438.34097222222</v>
      </c>
      <c r="E185" s="16">
        <v>43439.416666666664</v>
      </c>
      <c r="G185" s="16">
        <v>43448.224999999999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4139988</v>
      </c>
      <c r="B186" s="10" t="s">
        <v>24</v>
      </c>
      <c r="C186" s="10" t="s">
        <v>17</v>
      </c>
      <c r="D186" s="16">
        <v>43438.34097222222</v>
      </c>
      <c r="E186" s="16">
        <v>43439.416666666664</v>
      </c>
      <c r="G186" s="16">
        <v>43448.224999999999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4139988</v>
      </c>
      <c r="B187" s="10" t="s">
        <v>24</v>
      </c>
      <c r="C187" s="10" t="s">
        <v>17</v>
      </c>
      <c r="D187" s="16">
        <v>43438.34097222222</v>
      </c>
      <c r="E187" s="16">
        <v>43439.416666666664</v>
      </c>
      <c r="G187" s="16">
        <v>43448.224999999999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4139988</v>
      </c>
      <c r="B188" s="10" t="s">
        <v>24</v>
      </c>
      <c r="C188" s="10" t="s">
        <v>17</v>
      </c>
      <c r="D188" s="16">
        <v>43438.34097222222</v>
      </c>
      <c r="E188" s="16">
        <v>43439.416666666664</v>
      </c>
      <c r="G188" s="16">
        <v>43448.224999999999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4139988</v>
      </c>
      <c r="B189" s="10" t="s">
        <v>24</v>
      </c>
      <c r="C189" s="10" t="s">
        <v>17</v>
      </c>
      <c r="D189" s="16">
        <v>43438.34097222222</v>
      </c>
      <c r="E189" s="16">
        <v>43439.416666666664</v>
      </c>
      <c r="G189" s="16">
        <v>43448.224999999999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1400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4139988</v>
      </c>
      <c r="B190" s="10" t="s">
        <v>24</v>
      </c>
      <c r="C190" s="10" t="s">
        <v>17</v>
      </c>
      <c r="D190" s="16">
        <v>43438.34097222222</v>
      </c>
      <c r="E190" s="16">
        <v>43439.416666666664</v>
      </c>
      <c r="G190" s="16">
        <v>43448.224999999999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4139988</v>
      </c>
      <c r="B191" s="10" t="s">
        <v>24</v>
      </c>
      <c r="C191" s="10" t="s">
        <v>17</v>
      </c>
      <c r="D191" s="16">
        <v>43438.34097222222</v>
      </c>
      <c r="E191" s="16">
        <v>43439.416666666664</v>
      </c>
      <c r="G191" s="16">
        <v>43448.224999999999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4139988</v>
      </c>
      <c r="B192" s="10" t="s">
        <v>24</v>
      </c>
      <c r="C192" s="10" t="s">
        <v>17</v>
      </c>
      <c r="D192" s="16">
        <v>43438.34097222222</v>
      </c>
      <c r="E192" s="16">
        <v>43439.416666666664</v>
      </c>
      <c r="G192" s="16">
        <v>43448.224999999999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4139988</v>
      </c>
      <c r="B193" s="10" t="s">
        <v>24</v>
      </c>
      <c r="C193" s="10" t="s">
        <v>17</v>
      </c>
      <c r="D193" s="16">
        <v>43438.34097222222</v>
      </c>
      <c r="E193" s="16">
        <v>43439.416666666664</v>
      </c>
      <c r="G193" s="16">
        <v>43448.224999999999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26</v>
      </c>
      <c r="M193" s="10">
        <v>10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4139988</v>
      </c>
      <c r="B194" s="10" t="s">
        <v>24</v>
      </c>
      <c r="C194" s="10" t="s">
        <v>17</v>
      </c>
      <c r="D194" s="16">
        <v>43438.34097222222</v>
      </c>
      <c r="E194" s="16">
        <v>43439.416666666664</v>
      </c>
      <c r="G194" s="16">
        <v>43448.224999999999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470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4139988</v>
      </c>
      <c r="B195" s="10" t="s">
        <v>24</v>
      </c>
      <c r="C195" s="10" t="s">
        <v>17</v>
      </c>
      <c r="D195" s="16">
        <v>43438.34097222222</v>
      </c>
      <c r="E195" s="16">
        <v>43439.416666666664</v>
      </c>
      <c r="G195" s="16">
        <v>43448.224999999999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4139988</v>
      </c>
      <c r="B196" s="10" t="s">
        <v>24</v>
      </c>
      <c r="C196" s="10" t="s">
        <v>17</v>
      </c>
      <c r="D196" s="16">
        <v>43438.34097222222</v>
      </c>
      <c r="E196" s="16">
        <v>43439.416666666664</v>
      </c>
      <c r="G196" s="16">
        <v>43448.224999999999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4139988</v>
      </c>
      <c r="B197" s="10" t="s">
        <v>24</v>
      </c>
      <c r="C197" s="10" t="s">
        <v>17</v>
      </c>
      <c r="D197" s="16">
        <v>43438.34097222222</v>
      </c>
      <c r="E197" s="16">
        <v>43439.416666666664</v>
      </c>
      <c r="G197" s="16">
        <v>43448.224999999999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270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4139988</v>
      </c>
      <c r="B198" s="10" t="s">
        <v>24</v>
      </c>
      <c r="C198" s="10" t="s">
        <v>17</v>
      </c>
      <c r="D198" s="16">
        <v>43438.34097222222</v>
      </c>
      <c r="E198" s="16">
        <v>43439.416666666664</v>
      </c>
      <c r="G198" s="16">
        <v>43448.224999999999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590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4139988</v>
      </c>
      <c r="B199" s="10" t="s">
        <v>24</v>
      </c>
      <c r="C199" s="10" t="s">
        <v>17</v>
      </c>
      <c r="D199" s="16">
        <v>43438.34097222222</v>
      </c>
      <c r="E199" s="16">
        <v>43439.416666666664</v>
      </c>
      <c r="G199" s="16">
        <v>43448.224999999999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180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4139988</v>
      </c>
      <c r="B200" s="10" t="s">
        <v>24</v>
      </c>
      <c r="C200" s="10" t="s">
        <v>17</v>
      </c>
      <c r="D200" s="16">
        <v>43438.34097222222</v>
      </c>
      <c r="E200" s="16">
        <v>43439.416666666664</v>
      </c>
      <c r="G200" s="16">
        <v>43448.224999999999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130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4139988</v>
      </c>
      <c r="B201" s="10" t="s">
        <v>24</v>
      </c>
      <c r="C201" s="10" t="s">
        <v>17</v>
      </c>
      <c r="D201" s="16">
        <v>43438.34097222222</v>
      </c>
      <c r="E201" s="16">
        <v>43439.416666666664</v>
      </c>
      <c r="G201" s="16">
        <v>43448.224999999999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26</v>
      </c>
      <c r="M201" s="10">
        <v>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4139989</v>
      </c>
      <c r="B202" s="10" t="s">
        <v>16</v>
      </c>
      <c r="C202" s="10" t="s">
        <v>17</v>
      </c>
      <c r="D202" s="16">
        <v>43438.353472222225</v>
      </c>
      <c r="E202" s="16">
        <v>43439.416666666664</v>
      </c>
      <c r="G202" s="16">
        <v>43448.240972222222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14000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4139989</v>
      </c>
      <c r="B203" s="10" t="s">
        <v>16</v>
      </c>
      <c r="C203" s="10" t="s">
        <v>17</v>
      </c>
      <c r="D203" s="16">
        <v>43438.353472222225</v>
      </c>
      <c r="E203" s="16">
        <v>43439.416666666664</v>
      </c>
      <c r="G203" s="16">
        <v>43448.240972222222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4139989</v>
      </c>
      <c r="B204" s="10" t="s">
        <v>16</v>
      </c>
      <c r="C204" s="10" t="s">
        <v>17</v>
      </c>
      <c r="D204" s="16">
        <v>43438.353472222225</v>
      </c>
      <c r="E204" s="16">
        <v>43439.416666666664</v>
      </c>
      <c r="G204" s="16">
        <v>43448.240972222222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22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4139989</v>
      </c>
      <c r="B205" s="10" t="s">
        <v>16</v>
      </c>
      <c r="C205" s="10" t="s">
        <v>17</v>
      </c>
      <c r="D205" s="16">
        <v>43438.353472222225</v>
      </c>
      <c r="E205" s="16">
        <v>43439.416666666664</v>
      </c>
      <c r="G205" s="16">
        <v>43448.240972222222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26</v>
      </c>
      <c r="M205" s="10">
        <v>20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4139989</v>
      </c>
      <c r="B206" s="10" t="s">
        <v>16</v>
      </c>
      <c r="C206" s="10" t="s">
        <v>17</v>
      </c>
      <c r="D206" s="16">
        <v>43438.353472222225</v>
      </c>
      <c r="E206" s="16">
        <v>43439.416666666664</v>
      </c>
      <c r="G206" s="16">
        <v>43448.240972222222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27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4139989</v>
      </c>
      <c r="B207" s="10" t="s">
        <v>16</v>
      </c>
      <c r="C207" s="10" t="s">
        <v>17</v>
      </c>
      <c r="D207" s="16">
        <v>43438.353472222225</v>
      </c>
      <c r="E207" s="16">
        <v>43439.416666666664</v>
      </c>
      <c r="G207" s="16">
        <v>43448.240972222222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4139989</v>
      </c>
      <c r="B208" s="10" t="s">
        <v>16</v>
      </c>
      <c r="C208" s="10" t="s">
        <v>17</v>
      </c>
      <c r="D208" s="16">
        <v>43438.353472222225</v>
      </c>
      <c r="E208" s="16">
        <v>43439.416666666664</v>
      </c>
      <c r="G208" s="16">
        <v>43448.240972222222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990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4139989</v>
      </c>
      <c r="B209" s="10" t="s">
        <v>16</v>
      </c>
      <c r="C209" s="10" t="s">
        <v>17</v>
      </c>
      <c r="D209" s="16">
        <v>43438.353472222225</v>
      </c>
      <c r="E209" s="16">
        <v>43439.416666666664</v>
      </c>
      <c r="G209" s="16">
        <v>43448.240972222222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56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4139989</v>
      </c>
      <c r="B210" s="10" t="s">
        <v>16</v>
      </c>
      <c r="C210" s="10" t="s">
        <v>17</v>
      </c>
      <c r="D210" s="16">
        <v>43438.353472222225</v>
      </c>
      <c r="E210" s="16">
        <v>43439.416666666664</v>
      </c>
      <c r="G210" s="16">
        <v>43448.240972222222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4139989</v>
      </c>
      <c r="B211" s="10" t="s">
        <v>16</v>
      </c>
      <c r="C211" s="10" t="s">
        <v>17</v>
      </c>
      <c r="D211" s="16">
        <v>43438.353472222225</v>
      </c>
      <c r="E211" s="16">
        <v>43439.416666666664</v>
      </c>
      <c r="G211" s="16">
        <v>43448.240972222222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4139989</v>
      </c>
      <c r="B212" s="10" t="s">
        <v>16</v>
      </c>
      <c r="C212" s="10" t="s">
        <v>17</v>
      </c>
      <c r="D212" s="16">
        <v>43438.353472222225</v>
      </c>
      <c r="E212" s="16">
        <v>43439.416666666664</v>
      </c>
      <c r="G212" s="16">
        <v>43448.240972222222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4139989</v>
      </c>
      <c r="B213" s="10" t="s">
        <v>16</v>
      </c>
      <c r="C213" s="10" t="s">
        <v>17</v>
      </c>
      <c r="D213" s="16">
        <v>43438.353472222225</v>
      </c>
      <c r="E213" s="16">
        <v>43439.416666666664</v>
      </c>
      <c r="G213" s="16">
        <v>43448.240972222222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150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4139989</v>
      </c>
      <c r="B214" s="10" t="s">
        <v>16</v>
      </c>
      <c r="C214" s="10" t="s">
        <v>17</v>
      </c>
      <c r="D214" s="16">
        <v>43438.353472222225</v>
      </c>
      <c r="E214" s="16">
        <v>43439.416666666664</v>
      </c>
      <c r="G214" s="16">
        <v>43448.240972222222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4139989</v>
      </c>
      <c r="B215" s="10" t="s">
        <v>16</v>
      </c>
      <c r="C215" s="10" t="s">
        <v>17</v>
      </c>
      <c r="D215" s="16">
        <v>43438.353472222225</v>
      </c>
      <c r="E215" s="16">
        <v>43439.416666666664</v>
      </c>
      <c r="G215" s="16">
        <v>43448.240972222222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26</v>
      </c>
      <c r="M215" s="10">
        <v>5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4139989</v>
      </c>
      <c r="B216" s="10" t="s">
        <v>16</v>
      </c>
      <c r="C216" s="10" t="s">
        <v>17</v>
      </c>
      <c r="D216" s="16">
        <v>43438.353472222225</v>
      </c>
      <c r="E216" s="16">
        <v>43439.416666666664</v>
      </c>
      <c r="G216" s="16">
        <v>43448.240972222222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4139989</v>
      </c>
      <c r="B217" s="10" t="s">
        <v>16</v>
      </c>
      <c r="C217" s="10" t="s">
        <v>17</v>
      </c>
      <c r="D217" s="16">
        <v>43438.353472222225</v>
      </c>
      <c r="E217" s="16">
        <v>43439.416666666664</v>
      </c>
      <c r="G217" s="16">
        <v>43448.240972222222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610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4139989</v>
      </c>
      <c r="B218" s="10" t="s">
        <v>16</v>
      </c>
      <c r="C218" s="10" t="s">
        <v>17</v>
      </c>
      <c r="D218" s="16">
        <v>43438.353472222225</v>
      </c>
      <c r="E218" s="16">
        <v>43439.416666666664</v>
      </c>
      <c r="G218" s="16">
        <v>43448.240972222222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4139989</v>
      </c>
      <c r="B219" s="10" t="s">
        <v>16</v>
      </c>
      <c r="C219" s="10" t="s">
        <v>17</v>
      </c>
      <c r="D219" s="16">
        <v>43438.353472222225</v>
      </c>
      <c r="E219" s="16">
        <v>43439.416666666664</v>
      </c>
      <c r="G219" s="16">
        <v>43448.240972222222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200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4139989</v>
      </c>
      <c r="B220" s="10" t="s">
        <v>16</v>
      </c>
      <c r="C220" s="10" t="s">
        <v>17</v>
      </c>
      <c r="D220" s="16">
        <v>43438.353472222225</v>
      </c>
      <c r="E220" s="16">
        <v>43439.416666666664</v>
      </c>
      <c r="G220" s="16">
        <v>43448.240972222222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21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4139989</v>
      </c>
      <c r="B221" s="10" t="s">
        <v>16</v>
      </c>
      <c r="C221" s="10" t="s">
        <v>17</v>
      </c>
      <c r="D221" s="16">
        <v>43438.353472222225</v>
      </c>
      <c r="E221" s="16">
        <v>43439.416666666664</v>
      </c>
      <c r="G221" s="16">
        <v>43448.240972222222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4139989</v>
      </c>
      <c r="B222" s="10" t="s">
        <v>16</v>
      </c>
      <c r="C222" s="10" t="s">
        <v>17</v>
      </c>
      <c r="D222" s="16">
        <v>43438.353472222225</v>
      </c>
      <c r="E222" s="16">
        <v>43439.416666666664</v>
      </c>
      <c r="G222" s="16">
        <v>43448.240972222222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4139989</v>
      </c>
      <c r="B223" s="10" t="s">
        <v>16</v>
      </c>
      <c r="C223" s="10" t="s">
        <v>17</v>
      </c>
      <c r="D223" s="16">
        <v>43438.353472222225</v>
      </c>
      <c r="E223" s="16">
        <v>43439.416666666664</v>
      </c>
      <c r="G223" s="16">
        <v>43448.240972222222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4139989</v>
      </c>
      <c r="B224" s="10" t="s">
        <v>16</v>
      </c>
      <c r="C224" s="10" t="s">
        <v>17</v>
      </c>
      <c r="D224" s="16">
        <v>43438.353472222225</v>
      </c>
      <c r="E224" s="16">
        <v>43439.416666666664</v>
      </c>
      <c r="G224" s="16">
        <v>43448.240972222222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610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4139989</v>
      </c>
      <c r="B225" s="10" t="s">
        <v>16</v>
      </c>
      <c r="C225" s="10" t="s">
        <v>17</v>
      </c>
      <c r="D225" s="16">
        <v>43438.353472222225</v>
      </c>
      <c r="E225" s="16">
        <v>43439.416666666664</v>
      </c>
      <c r="G225" s="16">
        <v>43448.240972222222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4139989</v>
      </c>
      <c r="B226" s="10" t="s">
        <v>16</v>
      </c>
      <c r="C226" s="10" t="s">
        <v>17</v>
      </c>
      <c r="D226" s="16">
        <v>43438.353472222225</v>
      </c>
      <c r="E226" s="16">
        <v>43439.416666666664</v>
      </c>
      <c r="G226" s="16">
        <v>43448.240972222222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220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4139989</v>
      </c>
      <c r="B227" s="10" t="s">
        <v>16</v>
      </c>
      <c r="C227" s="10" t="s">
        <v>17</v>
      </c>
      <c r="D227" s="16">
        <v>43438.353472222225</v>
      </c>
      <c r="E227" s="16">
        <v>43439.416666666664</v>
      </c>
      <c r="G227" s="16">
        <v>43448.240972222222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4139989</v>
      </c>
      <c r="B228" s="10" t="s">
        <v>16</v>
      </c>
      <c r="C228" s="10" t="s">
        <v>17</v>
      </c>
      <c r="D228" s="16">
        <v>43438.353472222225</v>
      </c>
      <c r="E228" s="16">
        <v>43439.416666666664</v>
      </c>
      <c r="G228" s="16">
        <v>43448.240972222222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4139989</v>
      </c>
      <c r="B229" s="10" t="s">
        <v>16</v>
      </c>
      <c r="C229" s="10" t="s">
        <v>17</v>
      </c>
      <c r="D229" s="16">
        <v>43438.353472222225</v>
      </c>
      <c r="E229" s="16">
        <v>43439.416666666664</v>
      </c>
      <c r="G229" s="16">
        <v>43448.240972222222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250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4139989</v>
      </c>
      <c r="B230" s="10" t="s">
        <v>16</v>
      </c>
      <c r="C230" s="10" t="s">
        <v>17</v>
      </c>
      <c r="D230" s="16">
        <v>43438.353472222225</v>
      </c>
      <c r="E230" s="16">
        <v>43439.416666666664</v>
      </c>
      <c r="G230" s="16">
        <v>43448.240972222222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20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4139989</v>
      </c>
      <c r="B231" s="10" t="s">
        <v>16</v>
      </c>
      <c r="C231" s="10" t="s">
        <v>17</v>
      </c>
      <c r="D231" s="16">
        <v>43438.353472222225</v>
      </c>
      <c r="E231" s="16">
        <v>43439.416666666664</v>
      </c>
      <c r="G231" s="16">
        <v>43448.240972222222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4139989</v>
      </c>
      <c r="B232" s="10" t="s">
        <v>16</v>
      </c>
      <c r="C232" s="10" t="s">
        <v>17</v>
      </c>
      <c r="D232" s="16">
        <v>43438.353472222225</v>
      </c>
      <c r="E232" s="16">
        <v>43439.416666666664</v>
      </c>
      <c r="G232" s="16">
        <v>43448.240972222222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4139989</v>
      </c>
      <c r="B233" s="10" t="s">
        <v>16</v>
      </c>
      <c r="C233" s="10" t="s">
        <v>17</v>
      </c>
      <c r="D233" s="16">
        <v>43438.353472222225</v>
      </c>
      <c r="E233" s="16">
        <v>43439.416666666664</v>
      </c>
      <c r="G233" s="16">
        <v>43448.240972222222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4139989</v>
      </c>
      <c r="B234" s="10" t="s">
        <v>16</v>
      </c>
      <c r="C234" s="10" t="s">
        <v>17</v>
      </c>
      <c r="D234" s="16">
        <v>43438.353472222225</v>
      </c>
      <c r="E234" s="16">
        <v>43439.416666666664</v>
      </c>
      <c r="G234" s="16">
        <v>43448.240972222222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4139989</v>
      </c>
      <c r="B235" s="10" t="s">
        <v>16</v>
      </c>
      <c r="C235" s="10" t="s">
        <v>17</v>
      </c>
      <c r="D235" s="16">
        <v>43438.353472222225</v>
      </c>
      <c r="E235" s="16">
        <v>43439.416666666664</v>
      </c>
      <c r="G235" s="16">
        <v>43448.240972222222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210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4139989</v>
      </c>
      <c r="B236" s="10" t="s">
        <v>16</v>
      </c>
      <c r="C236" s="10" t="s">
        <v>17</v>
      </c>
      <c r="D236" s="16">
        <v>43438.353472222225</v>
      </c>
      <c r="E236" s="16">
        <v>43439.416666666664</v>
      </c>
      <c r="G236" s="16">
        <v>43448.240972222222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47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4139989</v>
      </c>
      <c r="B237" s="10" t="s">
        <v>16</v>
      </c>
      <c r="C237" s="10" t="s">
        <v>17</v>
      </c>
      <c r="D237" s="16">
        <v>43438.353472222225</v>
      </c>
      <c r="E237" s="16">
        <v>43439.416666666664</v>
      </c>
      <c r="G237" s="16">
        <v>43448.240972222222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320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4139989</v>
      </c>
      <c r="B238" s="10" t="s">
        <v>16</v>
      </c>
      <c r="C238" s="10" t="s">
        <v>17</v>
      </c>
      <c r="D238" s="16">
        <v>43438.353472222225</v>
      </c>
      <c r="E238" s="16">
        <v>43439.416666666664</v>
      </c>
      <c r="G238" s="16">
        <v>43448.240972222222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300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4139989</v>
      </c>
      <c r="B239" s="10" t="s">
        <v>16</v>
      </c>
      <c r="C239" s="10" t="s">
        <v>17</v>
      </c>
      <c r="D239" s="16">
        <v>43438.353472222225</v>
      </c>
      <c r="E239" s="16">
        <v>43439.416666666664</v>
      </c>
      <c r="G239" s="16">
        <v>43448.240972222222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23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4139989</v>
      </c>
      <c r="B240" s="10" t="s">
        <v>16</v>
      </c>
      <c r="C240" s="10" t="s">
        <v>17</v>
      </c>
      <c r="D240" s="16">
        <v>43438.353472222225</v>
      </c>
      <c r="E240" s="16">
        <v>43439.416666666664</v>
      </c>
      <c r="G240" s="16">
        <v>43448.240972222222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220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4139989</v>
      </c>
      <c r="B241" s="10" t="s">
        <v>16</v>
      </c>
      <c r="C241" s="10" t="s">
        <v>17</v>
      </c>
      <c r="D241" s="16">
        <v>43438.353472222225</v>
      </c>
      <c r="E241" s="16">
        <v>43439.416666666664</v>
      </c>
      <c r="G241" s="16">
        <v>43448.240972222222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4139989</v>
      </c>
      <c r="B242" s="10" t="s">
        <v>16</v>
      </c>
      <c r="C242" s="10" t="s">
        <v>17</v>
      </c>
      <c r="D242" s="16">
        <v>43438.353472222225</v>
      </c>
      <c r="E242" s="16">
        <v>43439.416666666664</v>
      </c>
      <c r="G242" s="16">
        <v>43448.240972222222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4139989</v>
      </c>
      <c r="B243" s="10" t="s">
        <v>16</v>
      </c>
      <c r="C243" s="10" t="s">
        <v>17</v>
      </c>
      <c r="D243" s="16">
        <v>43438.353472222225</v>
      </c>
      <c r="E243" s="16">
        <v>43439.416666666664</v>
      </c>
      <c r="G243" s="16">
        <v>43448.240972222222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380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4139989</v>
      </c>
      <c r="B244" s="10" t="s">
        <v>16</v>
      </c>
      <c r="C244" s="10" t="s">
        <v>17</v>
      </c>
      <c r="D244" s="16">
        <v>43438.353472222225</v>
      </c>
      <c r="E244" s="16">
        <v>43439.416666666664</v>
      </c>
      <c r="G244" s="16">
        <v>43448.240972222222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4139989</v>
      </c>
      <c r="B245" s="10" t="s">
        <v>16</v>
      </c>
      <c r="C245" s="10" t="s">
        <v>17</v>
      </c>
      <c r="D245" s="16">
        <v>43438.353472222225</v>
      </c>
      <c r="E245" s="16">
        <v>43439.416666666664</v>
      </c>
      <c r="G245" s="16">
        <v>43448.240972222222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4139989</v>
      </c>
      <c r="B246" s="10" t="s">
        <v>16</v>
      </c>
      <c r="C246" s="10" t="s">
        <v>17</v>
      </c>
      <c r="D246" s="16">
        <v>43438.353472222225</v>
      </c>
      <c r="E246" s="16">
        <v>43439.416666666664</v>
      </c>
      <c r="G246" s="16">
        <v>43448.240972222222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4139989</v>
      </c>
      <c r="B247" s="10" t="s">
        <v>16</v>
      </c>
      <c r="C247" s="10" t="s">
        <v>17</v>
      </c>
      <c r="D247" s="16">
        <v>43438.353472222225</v>
      </c>
      <c r="E247" s="16">
        <v>43439.416666666664</v>
      </c>
      <c r="G247" s="16">
        <v>43448.240972222222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89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4139989</v>
      </c>
      <c r="B248" s="10" t="s">
        <v>16</v>
      </c>
      <c r="C248" s="10" t="s">
        <v>17</v>
      </c>
      <c r="D248" s="16">
        <v>43438.353472222225</v>
      </c>
      <c r="E248" s="16">
        <v>43439.416666666664</v>
      </c>
      <c r="G248" s="16">
        <v>43448.240972222222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1600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4139989</v>
      </c>
      <c r="B249" s="10" t="s">
        <v>16</v>
      </c>
      <c r="C249" s="10" t="s">
        <v>17</v>
      </c>
      <c r="D249" s="16">
        <v>43438.353472222225</v>
      </c>
      <c r="E249" s="16">
        <v>43439.416666666664</v>
      </c>
      <c r="G249" s="16">
        <v>43448.240972222222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26</v>
      </c>
      <c r="M249" s="10">
        <v>10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4139989</v>
      </c>
      <c r="B250" s="10" t="s">
        <v>16</v>
      </c>
      <c r="C250" s="10" t="s">
        <v>17</v>
      </c>
      <c r="D250" s="16">
        <v>43438.353472222225</v>
      </c>
      <c r="E250" s="16">
        <v>43439.416666666664</v>
      </c>
      <c r="G250" s="16">
        <v>43448.240972222222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780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4139989</v>
      </c>
      <c r="B251" s="10" t="s">
        <v>16</v>
      </c>
      <c r="C251" s="10" t="s">
        <v>17</v>
      </c>
      <c r="D251" s="16">
        <v>43438.353472222225</v>
      </c>
      <c r="E251" s="16">
        <v>43439.416666666664</v>
      </c>
      <c r="G251" s="16">
        <v>43448.240972222222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4139989</v>
      </c>
      <c r="B252" s="10" t="s">
        <v>16</v>
      </c>
      <c r="C252" s="10" t="s">
        <v>17</v>
      </c>
      <c r="D252" s="16">
        <v>43438.353472222225</v>
      </c>
      <c r="E252" s="16">
        <v>43439.416666666664</v>
      </c>
      <c r="G252" s="16">
        <v>43448.240972222222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4139989</v>
      </c>
      <c r="B253" s="10" t="s">
        <v>16</v>
      </c>
      <c r="C253" s="10" t="s">
        <v>17</v>
      </c>
      <c r="D253" s="16">
        <v>43438.353472222225</v>
      </c>
      <c r="E253" s="16">
        <v>43439.416666666664</v>
      </c>
      <c r="G253" s="16">
        <v>43448.240972222222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4139989</v>
      </c>
      <c r="B254" s="10" t="s">
        <v>16</v>
      </c>
      <c r="C254" s="10" t="s">
        <v>17</v>
      </c>
      <c r="D254" s="16">
        <v>43438.353472222225</v>
      </c>
      <c r="E254" s="16">
        <v>43439.416666666664</v>
      </c>
      <c r="G254" s="16">
        <v>43448.240972222222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27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4139989</v>
      </c>
      <c r="B255" s="10" t="s">
        <v>16</v>
      </c>
      <c r="C255" s="10" t="s">
        <v>17</v>
      </c>
      <c r="D255" s="16">
        <v>43438.353472222225</v>
      </c>
      <c r="E255" s="16">
        <v>43439.416666666664</v>
      </c>
      <c r="G255" s="16">
        <v>43448.240972222222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27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4139989</v>
      </c>
      <c r="B256" s="10" t="s">
        <v>16</v>
      </c>
      <c r="C256" s="10" t="s">
        <v>17</v>
      </c>
      <c r="D256" s="16">
        <v>43438.353472222225</v>
      </c>
      <c r="E256" s="16">
        <v>43439.416666666664</v>
      </c>
      <c r="G256" s="16">
        <v>43448.240972222222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570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4139989</v>
      </c>
      <c r="B257" s="10" t="s">
        <v>16</v>
      </c>
      <c r="C257" s="10" t="s">
        <v>17</v>
      </c>
      <c r="D257" s="16">
        <v>43438.353472222225</v>
      </c>
      <c r="E257" s="16">
        <v>43439.416666666664</v>
      </c>
      <c r="G257" s="16">
        <v>43448.240972222222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22</v>
      </c>
      <c r="M257" s="10">
        <v>20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4139989</v>
      </c>
      <c r="B258" s="10" t="s">
        <v>16</v>
      </c>
      <c r="C258" s="10" t="s">
        <v>17</v>
      </c>
      <c r="D258" s="16">
        <v>43438.353472222225</v>
      </c>
      <c r="E258" s="16">
        <v>43439.416666666664</v>
      </c>
      <c r="G258" s="16">
        <v>43448.240972222222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4139989</v>
      </c>
      <c r="B259" s="10" t="s">
        <v>16</v>
      </c>
      <c r="C259" s="10" t="s">
        <v>17</v>
      </c>
      <c r="D259" s="16">
        <v>43438.353472222225</v>
      </c>
      <c r="E259" s="16">
        <v>43439.416666666664</v>
      </c>
      <c r="G259" s="16">
        <v>43448.240972222222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1200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4139989</v>
      </c>
      <c r="B260" s="10" t="s">
        <v>16</v>
      </c>
      <c r="C260" s="10" t="s">
        <v>17</v>
      </c>
      <c r="D260" s="16">
        <v>43438.353472222225</v>
      </c>
      <c r="E260" s="16">
        <v>43439.416666666664</v>
      </c>
      <c r="G260" s="16">
        <v>43448.240972222222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4139989</v>
      </c>
      <c r="B261" s="10" t="s">
        <v>16</v>
      </c>
      <c r="C261" s="10" t="s">
        <v>17</v>
      </c>
      <c r="D261" s="16">
        <v>43438.353472222225</v>
      </c>
      <c r="E261" s="16">
        <v>43439.416666666664</v>
      </c>
      <c r="G261" s="16">
        <v>43448.240972222222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12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4139989</v>
      </c>
      <c r="B262" s="10" t="s">
        <v>16</v>
      </c>
      <c r="C262" s="10" t="s">
        <v>17</v>
      </c>
      <c r="D262" s="16">
        <v>43438.353472222225</v>
      </c>
      <c r="E262" s="16">
        <v>43439.416666666664</v>
      </c>
      <c r="G262" s="16">
        <v>43448.240972222222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4139989</v>
      </c>
      <c r="B263" s="10" t="s">
        <v>16</v>
      </c>
      <c r="C263" s="10" t="s">
        <v>17</v>
      </c>
      <c r="D263" s="16">
        <v>43438.353472222225</v>
      </c>
      <c r="E263" s="16">
        <v>43439.416666666664</v>
      </c>
      <c r="G263" s="16">
        <v>43448.240972222222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4139989</v>
      </c>
      <c r="B264" s="10" t="s">
        <v>16</v>
      </c>
      <c r="C264" s="10" t="s">
        <v>17</v>
      </c>
      <c r="D264" s="16">
        <v>43438.353472222225</v>
      </c>
      <c r="E264" s="16">
        <v>43439.416666666664</v>
      </c>
      <c r="G264" s="16">
        <v>43448.240972222222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4139989</v>
      </c>
      <c r="B265" s="10" t="s">
        <v>16</v>
      </c>
      <c r="C265" s="10" t="s">
        <v>17</v>
      </c>
      <c r="D265" s="16">
        <v>43438.353472222225</v>
      </c>
      <c r="E265" s="16">
        <v>43439.416666666664</v>
      </c>
      <c r="G265" s="16">
        <v>43448.240972222222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300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4139989</v>
      </c>
      <c r="B266" s="10" t="s">
        <v>16</v>
      </c>
      <c r="C266" s="10" t="s">
        <v>17</v>
      </c>
      <c r="D266" s="16">
        <v>43438.353472222225</v>
      </c>
      <c r="E266" s="16">
        <v>43439.416666666664</v>
      </c>
      <c r="G266" s="16">
        <v>43448.240972222222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60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4139989</v>
      </c>
      <c r="B267" s="10" t="s">
        <v>16</v>
      </c>
      <c r="C267" s="10" t="s">
        <v>17</v>
      </c>
      <c r="D267" s="16">
        <v>43438.353472222225</v>
      </c>
      <c r="E267" s="16">
        <v>43439.416666666664</v>
      </c>
      <c r="G267" s="16">
        <v>43448.240972222222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26</v>
      </c>
      <c r="M267" s="10">
        <v>100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4139989</v>
      </c>
      <c r="B268" s="10" t="s">
        <v>16</v>
      </c>
      <c r="C268" s="10" t="s">
        <v>17</v>
      </c>
      <c r="D268" s="16">
        <v>43438.353472222225</v>
      </c>
      <c r="E268" s="16">
        <v>43439.416666666664</v>
      </c>
      <c r="G268" s="16">
        <v>43448.240972222222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4139989</v>
      </c>
      <c r="B269" s="10" t="s">
        <v>16</v>
      </c>
      <c r="C269" s="10" t="s">
        <v>17</v>
      </c>
      <c r="D269" s="16">
        <v>43438.353472222225</v>
      </c>
      <c r="E269" s="16">
        <v>43439.416666666664</v>
      </c>
      <c r="G269" s="16">
        <v>43448.240972222222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4139989</v>
      </c>
      <c r="B270" s="10" t="s">
        <v>16</v>
      </c>
      <c r="C270" s="10" t="s">
        <v>17</v>
      </c>
      <c r="D270" s="16">
        <v>43438.353472222225</v>
      </c>
      <c r="E270" s="16">
        <v>43439.416666666664</v>
      </c>
      <c r="G270" s="16">
        <v>43448.240972222222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4139989</v>
      </c>
      <c r="B271" s="10" t="s">
        <v>16</v>
      </c>
      <c r="C271" s="10" t="s">
        <v>17</v>
      </c>
      <c r="D271" s="16">
        <v>43438.353472222225</v>
      </c>
      <c r="E271" s="16">
        <v>43439.416666666664</v>
      </c>
      <c r="G271" s="16">
        <v>43448.240972222222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4139989</v>
      </c>
      <c r="B272" s="10" t="s">
        <v>16</v>
      </c>
      <c r="C272" s="10" t="s">
        <v>17</v>
      </c>
      <c r="D272" s="16">
        <v>43438.353472222225</v>
      </c>
      <c r="E272" s="16">
        <v>43439.416666666664</v>
      </c>
      <c r="G272" s="16">
        <v>43448.240972222222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300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4139989</v>
      </c>
      <c r="B273" s="10" t="s">
        <v>16</v>
      </c>
      <c r="C273" s="10" t="s">
        <v>17</v>
      </c>
      <c r="D273" s="16">
        <v>43438.353472222225</v>
      </c>
      <c r="E273" s="16">
        <v>43439.416666666664</v>
      </c>
      <c r="G273" s="16">
        <v>43448.240972222222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4139989</v>
      </c>
      <c r="B274" s="10" t="s">
        <v>16</v>
      </c>
      <c r="C274" s="10" t="s">
        <v>17</v>
      </c>
      <c r="D274" s="16">
        <v>43438.353472222225</v>
      </c>
      <c r="E274" s="16">
        <v>43439.416666666664</v>
      </c>
      <c r="G274" s="16">
        <v>43448.240972222222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4139989</v>
      </c>
      <c r="B275" s="10" t="s">
        <v>16</v>
      </c>
      <c r="C275" s="10" t="s">
        <v>17</v>
      </c>
      <c r="D275" s="16">
        <v>43438.353472222225</v>
      </c>
      <c r="E275" s="16">
        <v>43439.416666666664</v>
      </c>
      <c r="G275" s="16">
        <v>43448.240972222222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26</v>
      </c>
      <c r="M275" s="10">
        <v>5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4139989</v>
      </c>
      <c r="B276" s="10" t="s">
        <v>16</v>
      </c>
      <c r="C276" s="10" t="s">
        <v>17</v>
      </c>
      <c r="D276" s="16">
        <v>43438.353472222225</v>
      </c>
      <c r="E276" s="16">
        <v>43439.416666666664</v>
      </c>
      <c r="G276" s="16">
        <v>43448.240972222222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15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4139989</v>
      </c>
      <c r="B277" s="10" t="s">
        <v>16</v>
      </c>
      <c r="C277" s="10" t="s">
        <v>17</v>
      </c>
      <c r="D277" s="16">
        <v>43438.353472222225</v>
      </c>
      <c r="E277" s="16">
        <v>43439.416666666664</v>
      </c>
      <c r="G277" s="16">
        <v>43448.240972222222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4139989</v>
      </c>
      <c r="B278" s="10" t="s">
        <v>16</v>
      </c>
      <c r="C278" s="10" t="s">
        <v>17</v>
      </c>
      <c r="D278" s="16">
        <v>43438.353472222225</v>
      </c>
      <c r="E278" s="16">
        <v>43439.416666666664</v>
      </c>
      <c r="G278" s="16">
        <v>43448.240972222222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4139989</v>
      </c>
      <c r="B279" s="10" t="s">
        <v>16</v>
      </c>
      <c r="C279" s="10" t="s">
        <v>17</v>
      </c>
      <c r="D279" s="16">
        <v>43438.353472222225</v>
      </c>
      <c r="E279" s="16">
        <v>43439.416666666664</v>
      </c>
      <c r="G279" s="16">
        <v>43448.240972222222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65000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4139989</v>
      </c>
      <c r="B280" s="10" t="s">
        <v>16</v>
      </c>
      <c r="C280" s="10" t="s">
        <v>17</v>
      </c>
      <c r="D280" s="16">
        <v>43438.353472222225</v>
      </c>
      <c r="E280" s="16">
        <v>43439.416666666664</v>
      </c>
      <c r="G280" s="16">
        <v>43448.240972222222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4139989</v>
      </c>
      <c r="B281" s="10" t="s">
        <v>16</v>
      </c>
      <c r="C281" s="10" t="s">
        <v>17</v>
      </c>
      <c r="D281" s="16">
        <v>43438.353472222225</v>
      </c>
      <c r="E281" s="16">
        <v>43439.416666666664</v>
      </c>
      <c r="G281" s="16">
        <v>43448.240972222222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4139989</v>
      </c>
      <c r="B282" s="10" t="s">
        <v>16</v>
      </c>
      <c r="C282" s="10" t="s">
        <v>17</v>
      </c>
      <c r="D282" s="16">
        <v>43438.353472222225</v>
      </c>
      <c r="E282" s="16">
        <v>43439.416666666664</v>
      </c>
      <c r="G282" s="16">
        <v>43448.240972222222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4139989</v>
      </c>
      <c r="B283" s="10" t="s">
        <v>16</v>
      </c>
      <c r="C283" s="10" t="s">
        <v>17</v>
      </c>
      <c r="D283" s="16">
        <v>43438.353472222225</v>
      </c>
      <c r="E283" s="16">
        <v>43439.416666666664</v>
      </c>
      <c r="G283" s="16">
        <v>43448.240972222222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4139989</v>
      </c>
      <c r="B284" s="10" t="s">
        <v>16</v>
      </c>
      <c r="C284" s="10" t="s">
        <v>17</v>
      </c>
      <c r="D284" s="16">
        <v>43438.353472222225</v>
      </c>
      <c r="E284" s="16">
        <v>43439.416666666664</v>
      </c>
      <c r="G284" s="16">
        <v>43448.240972222222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4139989</v>
      </c>
      <c r="B285" s="10" t="s">
        <v>16</v>
      </c>
      <c r="C285" s="10" t="s">
        <v>17</v>
      </c>
      <c r="D285" s="16">
        <v>43438.353472222225</v>
      </c>
      <c r="E285" s="16">
        <v>43439.416666666664</v>
      </c>
      <c r="G285" s="16">
        <v>43448.240972222222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4139989</v>
      </c>
      <c r="B286" s="10" t="s">
        <v>16</v>
      </c>
      <c r="C286" s="10" t="s">
        <v>17</v>
      </c>
      <c r="D286" s="16">
        <v>43438.353472222225</v>
      </c>
      <c r="E286" s="16">
        <v>43439.416666666664</v>
      </c>
      <c r="G286" s="16">
        <v>43448.240972222222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1100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4139989</v>
      </c>
      <c r="B287" s="10" t="s">
        <v>16</v>
      </c>
      <c r="C287" s="10" t="s">
        <v>17</v>
      </c>
      <c r="D287" s="16">
        <v>43438.353472222225</v>
      </c>
      <c r="E287" s="16">
        <v>43439.416666666664</v>
      </c>
      <c r="G287" s="16">
        <v>43448.240972222222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4139989</v>
      </c>
      <c r="B288" s="10" t="s">
        <v>16</v>
      </c>
      <c r="C288" s="10" t="s">
        <v>17</v>
      </c>
      <c r="D288" s="16">
        <v>43438.353472222225</v>
      </c>
      <c r="E288" s="16">
        <v>43439.416666666664</v>
      </c>
      <c r="G288" s="16">
        <v>43448.240972222222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4139989</v>
      </c>
      <c r="B289" s="10" t="s">
        <v>16</v>
      </c>
      <c r="C289" s="10" t="s">
        <v>17</v>
      </c>
      <c r="D289" s="16">
        <v>43438.353472222225</v>
      </c>
      <c r="E289" s="16">
        <v>43439.416666666664</v>
      </c>
      <c r="G289" s="16">
        <v>43448.240972222222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4139989</v>
      </c>
      <c r="B290" s="10" t="s">
        <v>16</v>
      </c>
      <c r="C290" s="10" t="s">
        <v>17</v>
      </c>
      <c r="D290" s="16">
        <v>43438.353472222225</v>
      </c>
      <c r="E290" s="16">
        <v>43439.416666666664</v>
      </c>
      <c r="G290" s="16">
        <v>43448.240972222222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26</v>
      </c>
      <c r="M290" s="10">
        <v>10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4139989</v>
      </c>
      <c r="B291" s="10" t="s">
        <v>16</v>
      </c>
      <c r="C291" s="10" t="s">
        <v>17</v>
      </c>
      <c r="D291" s="16">
        <v>43438.353472222225</v>
      </c>
      <c r="E291" s="16">
        <v>43439.416666666664</v>
      </c>
      <c r="G291" s="16">
        <v>43448.240972222222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400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4139989</v>
      </c>
      <c r="B292" s="10" t="s">
        <v>16</v>
      </c>
      <c r="C292" s="10" t="s">
        <v>17</v>
      </c>
      <c r="D292" s="16">
        <v>43438.353472222225</v>
      </c>
      <c r="E292" s="16">
        <v>43439.416666666664</v>
      </c>
      <c r="G292" s="16">
        <v>43448.240972222222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4139989</v>
      </c>
      <c r="B293" s="10" t="s">
        <v>16</v>
      </c>
      <c r="C293" s="10" t="s">
        <v>17</v>
      </c>
      <c r="D293" s="16">
        <v>43438.353472222225</v>
      </c>
      <c r="E293" s="16">
        <v>43439.416666666664</v>
      </c>
      <c r="G293" s="16">
        <v>43448.240972222222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4139989</v>
      </c>
      <c r="B294" s="10" t="s">
        <v>16</v>
      </c>
      <c r="C294" s="10" t="s">
        <v>17</v>
      </c>
      <c r="D294" s="16">
        <v>43438.353472222225</v>
      </c>
      <c r="E294" s="16">
        <v>43439.416666666664</v>
      </c>
      <c r="G294" s="16">
        <v>43448.240972222222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280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4139989</v>
      </c>
      <c r="B295" s="10" t="s">
        <v>16</v>
      </c>
      <c r="C295" s="10" t="s">
        <v>17</v>
      </c>
      <c r="D295" s="16">
        <v>43438.353472222225</v>
      </c>
      <c r="E295" s="16">
        <v>43439.416666666664</v>
      </c>
      <c r="G295" s="16">
        <v>43448.240972222222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600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4139989</v>
      </c>
      <c r="B296" s="10" t="s">
        <v>16</v>
      </c>
      <c r="C296" s="10" t="s">
        <v>17</v>
      </c>
      <c r="D296" s="16">
        <v>43438.353472222225</v>
      </c>
      <c r="E296" s="16">
        <v>43439.416666666664</v>
      </c>
      <c r="G296" s="16">
        <v>43448.240972222222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140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4139989</v>
      </c>
      <c r="B297" s="10" t="s">
        <v>16</v>
      </c>
      <c r="C297" s="10" t="s">
        <v>17</v>
      </c>
      <c r="D297" s="16">
        <v>43438.353472222225</v>
      </c>
      <c r="E297" s="16">
        <v>43439.416666666664</v>
      </c>
      <c r="G297" s="16">
        <v>43448.240972222222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130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4139989</v>
      </c>
      <c r="B298" s="10" t="s">
        <v>16</v>
      </c>
      <c r="C298" s="10" t="s">
        <v>17</v>
      </c>
      <c r="D298" s="16">
        <v>43438.353472222225</v>
      </c>
      <c r="E298" s="16">
        <v>43439.416666666664</v>
      </c>
      <c r="G298" s="16">
        <v>43448.240972222222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26</v>
      </c>
      <c r="M298" s="10">
        <v>5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4139990</v>
      </c>
      <c r="B299" s="10" t="s">
        <v>358</v>
      </c>
      <c r="C299" s="10" t="s">
        <v>224</v>
      </c>
      <c r="D299" s="16">
        <v>43438.34097222222</v>
      </c>
      <c r="E299" s="16">
        <v>43439.416666666664</v>
      </c>
      <c r="G299" s="16">
        <v>43448.145833333336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4139990</v>
      </c>
      <c r="B300" s="10" t="s">
        <v>358</v>
      </c>
      <c r="C300" s="10" t="s">
        <v>224</v>
      </c>
      <c r="D300" s="16">
        <v>43438.34097222222</v>
      </c>
      <c r="E300" s="16">
        <v>43439.416666666664</v>
      </c>
      <c r="G300" s="16">
        <v>43448.145833333336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4139990</v>
      </c>
      <c r="B301" s="10" t="s">
        <v>358</v>
      </c>
      <c r="C301" s="10" t="s">
        <v>224</v>
      </c>
      <c r="D301" s="16">
        <v>43438.34097222222</v>
      </c>
      <c r="E301" s="16">
        <v>43439.416666666664</v>
      </c>
      <c r="G301" s="16">
        <v>43448.145833333336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4139990</v>
      </c>
      <c r="B302" s="10" t="s">
        <v>358</v>
      </c>
      <c r="C302" s="10" t="s">
        <v>224</v>
      </c>
      <c r="D302" s="16">
        <v>43438.34097222222</v>
      </c>
      <c r="E302" s="16">
        <v>43439.416666666664</v>
      </c>
      <c r="G302" s="16">
        <v>43448.145833333336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4139990</v>
      </c>
      <c r="B303" s="10" t="s">
        <v>358</v>
      </c>
      <c r="C303" s="10" t="s">
        <v>224</v>
      </c>
      <c r="D303" s="16">
        <v>43438.34097222222</v>
      </c>
      <c r="E303" s="16">
        <v>43439.416666666664</v>
      </c>
      <c r="G303" s="16">
        <v>43448.145833333336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4139990</v>
      </c>
      <c r="B304" s="10" t="s">
        <v>358</v>
      </c>
      <c r="C304" s="10" t="s">
        <v>224</v>
      </c>
      <c r="D304" s="16">
        <v>43438.34097222222</v>
      </c>
      <c r="E304" s="16">
        <v>43439.416666666664</v>
      </c>
      <c r="G304" s="16">
        <v>43448.145833333336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4139990</v>
      </c>
      <c r="B305" s="10" t="s">
        <v>358</v>
      </c>
      <c r="C305" s="10" t="s">
        <v>224</v>
      </c>
      <c r="D305" s="16">
        <v>43438.34097222222</v>
      </c>
      <c r="E305" s="16">
        <v>43439.416666666664</v>
      </c>
      <c r="G305" s="16">
        <v>43448.145833333336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4139990</v>
      </c>
      <c r="B306" s="10" t="s">
        <v>358</v>
      </c>
      <c r="C306" s="10" t="s">
        <v>224</v>
      </c>
      <c r="D306" s="16">
        <v>43438.34097222222</v>
      </c>
      <c r="E306" s="16">
        <v>43439.416666666664</v>
      </c>
      <c r="G306" s="16">
        <v>43448.145833333336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4139990</v>
      </c>
      <c r="B307" s="10" t="s">
        <v>358</v>
      </c>
      <c r="C307" s="10" t="s">
        <v>224</v>
      </c>
      <c r="D307" s="16">
        <v>43438.34097222222</v>
      </c>
      <c r="E307" s="16">
        <v>43439.416666666664</v>
      </c>
      <c r="G307" s="16">
        <v>43448.145833333336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4139990</v>
      </c>
      <c r="B308" s="10" t="s">
        <v>358</v>
      </c>
      <c r="C308" s="10" t="s">
        <v>224</v>
      </c>
      <c r="D308" s="16">
        <v>43438.34097222222</v>
      </c>
      <c r="E308" s="16">
        <v>43439.416666666664</v>
      </c>
      <c r="G308" s="16">
        <v>43448.145833333336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4139990</v>
      </c>
      <c r="B309" s="10" t="s">
        <v>358</v>
      </c>
      <c r="C309" s="10" t="s">
        <v>224</v>
      </c>
      <c r="D309" s="16">
        <v>43438.34097222222</v>
      </c>
      <c r="E309" s="16">
        <v>43439.416666666664</v>
      </c>
      <c r="G309" s="16">
        <v>43448.145833333336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4139990</v>
      </c>
      <c r="B310" s="10" t="s">
        <v>358</v>
      </c>
      <c r="C310" s="10" t="s">
        <v>224</v>
      </c>
      <c r="D310" s="16">
        <v>43438.34097222222</v>
      </c>
      <c r="E310" s="16">
        <v>43439.416666666664</v>
      </c>
      <c r="G310" s="16">
        <v>43448.145833333336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4139990</v>
      </c>
      <c r="B311" s="10" t="s">
        <v>358</v>
      </c>
      <c r="C311" s="10" t="s">
        <v>224</v>
      </c>
      <c r="D311" s="16">
        <v>43438.34097222222</v>
      </c>
      <c r="E311" s="16">
        <v>43439.416666666664</v>
      </c>
      <c r="G311" s="16">
        <v>43448.145833333336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4139990</v>
      </c>
      <c r="B312" s="10" t="s">
        <v>358</v>
      </c>
      <c r="C312" s="10" t="s">
        <v>224</v>
      </c>
      <c r="D312" s="16">
        <v>43438.34097222222</v>
      </c>
      <c r="E312" s="16">
        <v>43439.416666666664</v>
      </c>
      <c r="G312" s="16">
        <v>43448.145833333336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4139990</v>
      </c>
      <c r="B313" s="10" t="s">
        <v>358</v>
      </c>
      <c r="C313" s="10" t="s">
        <v>224</v>
      </c>
      <c r="D313" s="16">
        <v>43438.34097222222</v>
      </c>
      <c r="E313" s="16">
        <v>43439.416666666664</v>
      </c>
      <c r="G313" s="16">
        <v>43448.145833333336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4139990</v>
      </c>
      <c r="B314" s="10" t="s">
        <v>358</v>
      </c>
      <c r="C314" s="10" t="s">
        <v>224</v>
      </c>
      <c r="D314" s="16">
        <v>43438.34097222222</v>
      </c>
      <c r="E314" s="16">
        <v>43439.416666666664</v>
      </c>
      <c r="G314" s="16">
        <v>43448.145833333336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4139990</v>
      </c>
      <c r="B315" s="10" t="s">
        <v>358</v>
      </c>
      <c r="C315" s="10" t="s">
        <v>224</v>
      </c>
      <c r="D315" s="16">
        <v>43438.34097222222</v>
      </c>
      <c r="E315" s="16">
        <v>43439.416666666664</v>
      </c>
      <c r="G315" s="16">
        <v>43448.145833333336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4139990</v>
      </c>
      <c r="B316" s="10" t="s">
        <v>358</v>
      </c>
      <c r="C316" s="10" t="s">
        <v>224</v>
      </c>
      <c r="D316" s="16">
        <v>43438.34097222222</v>
      </c>
      <c r="E316" s="16">
        <v>43439.416666666664</v>
      </c>
      <c r="G316" s="16">
        <v>43448.145833333336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4139990</v>
      </c>
      <c r="B317" s="10" t="s">
        <v>358</v>
      </c>
      <c r="C317" s="10" t="s">
        <v>224</v>
      </c>
      <c r="D317" s="16">
        <v>43438.34097222222</v>
      </c>
      <c r="E317" s="16">
        <v>43439.416666666664</v>
      </c>
      <c r="G317" s="16">
        <v>43448.145833333336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4139990</v>
      </c>
      <c r="B318" s="10" t="s">
        <v>358</v>
      </c>
      <c r="C318" s="10" t="s">
        <v>224</v>
      </c>
      <c r="D318" s="16">
        <v>43438.34097222222</v>
      </c>
      <c r="E318" s="16">
        <v>43439.416666666664</v>
      </c>
      <c r="G318" s="16">
        <v>43448.145833333336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4139990</v>
      </c>
      <c r="B319" s="10" t="s">
        <v>358</v>
      </c>
      <c r="C319" s="10" t="s">
        <v>224</v>
      </c>
      <c r="D319" s="16">
        <v>43438.34097222222</v>
      </c>
      <c r="E319" s="16">
        <v>43439.416666666664</v>
      </c>
      <c r="G319" s="16">
        <v>43448.145833333336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4139990</v>
      </c>
      <c r="B320" s="10" t="s">
        <v>358</v>
      </c>
      <c r="C320" s="10" t="s">
        <v>224</v>
      </c>
      <c r="D320" s="16">
        <v>43438.34097222222</v>
      </c>
      <c r="E320" s="16">
        <v>43439.416666666664</v>
      </c>
      <c r="G320" s="16">
        <v>43448.145833333336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4139990</v>
      </c>
      <c r="B321" s="10" t="s">
        <v>358</v>
      </c>
      <c r="C321" s="10" t="s">
        <v>224</v>
      </c>
      <c r="D321" s="16">
        <v>43438.34097222222</v>
      </c>
      <c r="E321" s="16">
        <v>43439.416666666664</v>
      </c>
      <c r="G321" s="16">
        <v>43448.145833333336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4139990</v>
      </c>
      <c r="B322" s="10" t="s">
        <v>358</v>
      </c>
      <c r="C322" s="10" t="s">
        <v>224</v>
      </c>
      <c r="D322" s="16">
        <v>43438.34097222222</v>
      </c>
      <c r="E322" s="16">
        <v>43439.416666666664</v>
      </c>
      <c r="G322" s="16">
        <v>43448.145833333336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4139990</v>
      </c>
      <c r="B323" s="10" t="s">
        <v>358</v>
      </c>
      <c r="C323" s="10" t="s">
        <v>224</v>
      </c>
      <c r="D323" s="16">
        <v>43438.34097222222</v>
      </c>
      <c r="E323" s="16">
        <v>43439.416666666664</v>
      </c>
      <c r="G323" s="16">
        <v>43448.145833333336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4139990</v>
      </c>
      <c r="B324" s="10" t="s">
        <v>358</v>
      </c>
      <c r="C324" s="10" t="s">
        <v>224</v>
      </c>
      <c r="D324" s="16">
        <v>43438.34097222222</v>
      </c>
      <c r="E324" s="16">
        <v>43439.416666666664</v>
      </c>
      <c r="G324" s="16">
        <v>43448.145833333336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4139990</v>
      </c>
      <c r="B325" s="10" t="s">
        <v>358</v>
      </c>
      <c r="C325" s="10" t="s">
        <v>224</v>
      </c>
      <c r="D325" s="16">
        <v>43438.34097222222</v>
      </c>
      <c r="E325" s="16">
        <v>43439.416666666664</v>
      </c>
      <c r="G325" s="16">
        <v>43448.145833333336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4139990</v>
      </c>
      <c r="B326" s="10" t="s">
        <v>358</v>
      </c>
      <c r="C326" s="10" t="s">
        <v>224</v>
      </c>
      <c r="D326" s="16">
        <v>43438.34097222222</v>
      </c>
      <c r="E326" s="16">
        <v>43439.416666666664</v>
      </c>
      <c r="G326" s="16">
        <v>43448.145833333336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4139990</v>
      </c>
      <c r="B327" s="10" t="s">
        <v>358</v>
      </c>
      <c r="C327" s="10" t="s">
        <v>224</v>
      </c>
      <c r="D327" s="16">
        <v>43438.34097222222</v>
      </c>
      <c r="E327" s="16">
        <v>43439.416666666664</v>
      </c>
      <c r="G327" s="16">
        <v>43448.145833333336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4139990</v>
      </c>
      <c r="B328" s="10" t="s">
        <v>358</v>
      </c>
      <c r="C328" s="10" t="s">
        <v>224</v>
      </c>
      <c r="D328" s="16">
        <v>43438.34097222222</v>
      </c>
      <c r="E328" s="16">
        <v>43439.416666666664</v>
      </c>
      <c r="G328" s="16">
        <v>43448.145833333336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4139990</v>
      </c>
      <c r="B329" s="10" t="s">
        <v>358</v>
      </c>
      <c r="C329" s="10" t="s">
        <v>224</v>
      </c>
      <c r="D329" s="16">
        <v>43438.34097222222</v>
      </c>
      <c r="E329" s="16">
        <v>43439.416666666664</v>
      </c>
      <c r="G329" s="16">
        <v>43448.145833333336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4139990</v>
      </c>
      <c r="B330" s="10" t="s">
        <v>358</v>
      </c>
      <c r="C330" s="10" t="s">
        <v>224</v>
      </c>
      <c r="D330" s="16">
        <v>43438.34097222222</v>
      </c>
      <c r="E330" s="16">
        <v>43439.416666666664</v>
      </c>
      <c r="G330" s="16">
        <v>43448.145833333336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4139990</v>
      </c>
      <c r="B331" s="10" t="s">
        <v>358</v>
      </c>
      <c r="C331" s="10" t="s">
        <v>224</v>
      </c>
      <c r="D331" s="16">
        <v>43438.34097222222</v>
      </c>
      <c r="E331" s="16">
        <v>43439.416666666664</v>
      </c>
      <c r="G331" s="16">
        <v>43448.145833333336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4139990</v>
      </c>
      <c r="B332" s="10" t="s">
        <v>358</v>
      </c>
      <c r="C332" s="10" t="s">
        <v>224</v>
      </c>
      <c r="D332" s="16">
        <v>43438.34097222222</v>
      </c>
      <c r="E332" s="16">
        <v>43439.416666666664</v>
      </c>
      <c r="G332" s="16">
        <v>43448.145833333336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4139990</v>
      </c>
      <c r="B333" s="10" t="s">
        <v>358</v>
      </c>
      <c r="C333" s="10" t="s">
        <v>224</v>
      </c>
      <c r="D333" s="16">
        <v>43438.34097222222</v>
      </c>
      <c r="E333" s="16">
        <v>43439.416666666664</v>
      </c>
      <c r="G333" s="16">
        <v>43448.145833333336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4139990</v>
      </c>
      <c r="B334" s="10" t="s">
        <v>358</v>
      </c>
      <c r="C334" s="10" t="s">
        <v>224</v>
      </c>
      <c r="D334" s="16">
        <v>43438.34097222222</v>
      </c>
      <c r="E334" s="16">
        <v>43439.416666666664</v>
      </c>
      <c r="G334" s="16">
        <v>43448.145833333336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4139990</v>
      </c>
      <c r="B335" s="10" t="s">
        <v>358</v>
      </c>
      <c r="C335" s="10" t="s">
        <v>224</v>
      </c>
      <c r="D335" s="16">
        <v>43438.34097222222</v>
      </c>
      <c r="E335" s="16">
        <v>43439.416666666664</v>
      </c>
      <c r="G335" s="16">
        <v>43448.145833333336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4139990</v>
      </c>
      <c r="B336" s="10" t="s">
        <v>358</v>
      </c>
      <c r="C336" s="10" t="s">
        <v>224</v>
      </c>
      <c r="D336" s="16">
        <v>43438.34097222222</v>
      </c>
      <c r="E336" s="16">
        <v>43439.416666666664</v>
      </c>
      <c r="G336" s="16">
        <v>43448.145833333336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4139990</v>
      </c>
      <c r="B337" s="10" t="s">
        <v>358</v>
      </c>
      <c r="C337" s="10" t="s">
        <v>224</v>
      </c>
      <c r="D337" s="16">
        <v>43438.34097222222</v>
      </c>
      <c r="E337" s="16">
        <v>43439.416666666664</v>
      </c>
      <c r="G337" s="16">
        <v>43448.145833333336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4139990</v>
      </c>
      <c r="B338" s="10" t="s">
        <v>358</v>
      </c>
      <c r="C338" s="10" t="s">
        <v>224</v>
      </c>
      <c r="D338" s="16">
        <v>43438.34097222222</v>
      </c>
      <c r="E338" s="16">
        <v>43439.416666666664</v>
      </c>
      <c r="G338" s="16">
        <v>43448.145833333336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4139990</v>
      </c>
      <c r="B339" s="10" t="s">
        <v>358</v>
      </c>
      <c r="C339" s="10" t="s">
        <v>224</v>
      </c>
      <c r="D339" s="16">
        <v>43438.34097222222</v>
      </c>
      <c r="E339" s="16">
        <v>43439.416666666664</v>
      </c>
      <c r="G339" s="16">
        <v>43448.145833333336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4139990</v>
      </c>
      <c r="B340" s="10" t="s">
        <v>358</v>
      </c>
      <c r="C340" s="10" t="s">
        <v>224</v>
      </c>
      <c r="D340" s="16">
        <v>43438.34097222222</v>
      </c>
      <c r="E340" s="16">
        <v>43439.416666666664</v>
      </c>
      <c r="G340" s="16">
        <v>43448.145833333336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4139990</v>
      </c>
      <c r="B341" s="10" t="s">
        <v>358</v>
      </c>
      <c r="C341" s="10" t="s">
        <v>224</v>
      </c>
      <c r="D341" s="16">
        <v>43438.34097222222</v>
      </c>
      <c r="E341" s="16">
        <v>43439.416666666664</v>
      </c>
      <c r="G341" s="16">
        <v>43448.145833333336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4139990</v>
      </c>
      <c r="B342" s="10" t="s">
        <v>358</v>
      </c>
      <c r="C342" s="10" t="s">
        <v>224</v>
      </c>
      <c r="D342" s="16">
        <v>43438.34097222222</v>
      </c>
      <c r="E342" s="16">
        <v>43439.416666666664</v>
      </c>
      <c r="G342" s="16">
        <v>43448.145833333336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4139990</v>
      </c>
      <c r="B343" s="10" t="s">
        <v>358</v>
      </c>
      <c r="C343" s="10" t="s">
        <v>224</v>
      </c>
      <c r="D343" s="16">
        <v>43438.34097222222</v>
      </c>
      <c r="E343" s="16">
        <v>43439.416666666664</v>
      </c>
      <c r="G343" s="16">
        <v>43448.145833333336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4139990</v>
      </c>
      <c r="B344" s="10" t="s">
        <v>358</v>
      </c>
      <c r="C344" s="10" t="s">
        <v>224</v>
      </c>
      <c r="D344" s="16">
        <v>43438.34097222222</v>
      </c>
      <c r="E344" s="16">
        <v>43439.416666666664</v>
      </c>
      <c r="G344" s="16">
        <v>43448.145833333336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4139990</v>
      </c>
      <c r="B345" s="10" t="s">
        <v>358</v>
      </c>
      <c r="C345" s="10" t="s">
        <v>224</v>
      </c>
      <c r="D345" s="16">
        <v>43438.34097222222</v>
      </c>
      <c r="E345" s="16">
        <v>43439.416666666664</v>
      </c>
      <c r="G345" s="16">
        <v>43448.145833333336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7.1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4139990</v>
      </c>
      <c r="B346" s="10" t="s">
        <v>358</v>
      </c>
      <c r="C346" s="10" t="s">
        <v>224</v>
      </c>
      <c r="D346" s="16">
        <v>43438.34097222222</v>
      </c>
      <c r="E346" s="16">
        <v>43439.416666666664</v>
      </c>
      <c r="G346" s="16">
        <v>43448.145833333336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4139990</v>
      </c>
      <c r="B347" s="10" t="s">
        <v>358</v>
      </c>
      <c r="C347" s="10" t="s">
        <v>224</v>
      </c>
      <c r="D347" s="16">
        <v>43438.34097222222</v>
      </c>
      <c r="E347" s="16">
        <v>43439.416666666664</v>
      </c>
      <c r="G347" s="16">
        <v>43448.145833333336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4139990</v>
      </c>
      <c r="B348" s="10" t="s">
        <v>358</v>
      </c>
      <c r="C348" s="10" t="s">
        <v>224</v>
      </c>
      <c r="D348" s="16">
        <v>43438.34097222222</v>
      </c>
      <c r="E348" s="16">
        <v>43439.416666666664</v>
      </c>
      <c r="G348" s="16">
        <v>43448.145833333336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4139990</v>
      </c>
      <c r="B349" s="10" t="s">
        <v>358</v>
      </c>
      <c r="C349" s="10" t="s">
        <v>224</v>
      </c>
      <c r="D349" s="16">
        <v>43438.34097222222</v>
      </c>
      <c r="E349" s="16">
        <v>43439.416666666664</v>
      </c>
      <c r="G349" s="16">
        <v>43448.145833333336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4139990</v>
      </c>
      <c r="B350" s="10" t="s">
        <v>358</v>
      </c>
      <c r="C350" s="10" t="s">
        <v>224</v>
      </c>
      <c r="D350" s="16">
        <v>43438.34097222222</v>
      </c>
      <c r="E350" s="16">
        <v>43439.416666666664</v>
      </c>
      <c r="G350" s="16">
        <v>43448.145833333336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4139990</v>
      </c>
      <c r="B351" s="10" t="s">
        <v>358</v>
      </c>
      <c r="C351" s="10" t="s">
        <v>224</v>
      </c>
      <c r="D351" s="16">
        <v>43438.34097222222</v>
      </c>
      <c r="E351" s="16">
        <v>43439.416666666664</v>
      </c>
      <c r="G351" s="16">
        <v>43448.145833333336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4139990</v>
      </c>
      <c r="B352" s="10" t="s">
        <v>358</v>
      </c>
      <c r="C352" s="10" t="s">
        <v>224</v>
      </c>
      <c r="D352" s="16">
        <v>43438.34097222222</v>
      </c>
      <c r="E352" s="16">
        <v>43439.416666666664</v>
      </c>
      <c r="G352" s="16">
        <v>43448.145833333336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4139990</v>
      </c>
      <c r="B353" s="10" t="s">
        <v>358</v>
      </c>
      <c r="C353" s="10" t="s">
        <v>224</v>
      </c>
      <c r="D353" s="16">
        <v>43438.34097222222</v>
      </c>
      <c r="E353" s="16">
        <v>43439.416666666664</v>
      </c>
      <c r="G353" s="16">
        <v>43448.145833333336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4139990</v>
      </c>
      <c r="B354" s="10" t="s">
        <v>358</v>
      </c>
      <c r="C354" s="10" t="s">
        <v>224</v>
      </c>
      <c r="D354" s="16">
        <v>43438.34097222222</v>
      </c>
      <c r="E354" s="16">
        <v>43439.416666666664</v>
      </c>
      <c r="G354" s="16">
        <v>43448.145833333336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4139990</v>
      </c>
      <c r="B355" s="10" t="s">
        <v>358</v>
      </c>
      <c r="C355" s="10" t="s">
        <v>224</v>
      </c>
      <c r="D355" s="16">
        <v>43438.34097222222</v>
      </c>
      <c r="E355" s="16">
        <v>43439.416666666664</v>
      </c>
      <c r="G355" s="16">
        <v>43448.145833333336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4139990</v>
      </c>
      <c r="B356" s="10" t="s">
        <v>358</v>
      </c>
      <c r="C356" s="10" t="s">
        <v>224</v>
      </c>
      <c r="D356" s="16">
        <v>43438.34097222222</v>
      </c>
      <c r="E356" s="16">
        <v>43439.416666666664</v>
      </c>
      <c r="G356" s="16">
        <v>43448.145833333336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4139990</v>
      </c>
      <c r="B357" s="10" t="s">
        <v>358</v>
      </c>
      <c r="C357" s="10" t="s">
        <v>224</v>
      </c>
      <c r="D357" s="16">
        <v>43438.34097222222</v>
      </c>
      <c r="E357" s="16">
        <v>43439.416666666664</v>
      </c>
      <c r="G357" s="16">
        <v>43448.145833333336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4139990</v>
      </c>
      <c r="B358" s="10" t="s">
        <v>358</v>
      </c>
      <c r="C358" s="10" t="s">
        <v>224</v>
      </c>
      <c r="D358" s="16">
        <v>43438.34097222222</v>
      </c>
      <c r="E358" s="16">
        <v>43439.416666666664</v>
      </c>
      <c r="G358" s="16">
        <v>43448.145833333336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4139990</v>
      </c>
      <c r="B359" s="10" t="s">
        <v>358</v>
      </c>
      <c r="C359" s="10" t="s">
        <v>224</v>
      </c>
      <c r="D359" s="16">
        <v>43438.34097222222</v>
      </c>
      <c r="E359" s="16">
        <v>43439.416666666664</v>
      </c>
      <c r="G359" s="16">
        <v>43448.145833333336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4139990</v>
      </c>
      <c r="B360" s="10" t="s">
        <v>358</v>
      </c>
      <c r="C360" s="10" t="s">
        <v>224</v>
      </c>
      <c r="D360" s="16">
        <v>43438.34097222222</v>
      </c>
      <c r="E360" s="16">
        <v>43439.416666666664</v>
      </c>
      <c r="G360" s="16">
        <v>43448.145833333336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4139990</v>
      </c>
      <c r="B361" s="10" t="s">
        <v>358</v>
      </c>
      <c r="C361" s="10" t="s">
        <v>224</v>
      </c>
      <c r="D361" s="16">
        <v>43438.34097222222</v>
      </c>
      <c r="E361" s="16">
        <v>43439.416666666664</v>
      </c>
      <c r="G361" s="16">
        <v>43448.145833333336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4139990</v>
      </c>
      <c r="B362" s="10" t="s">
        <v>358</v>
      </c>
      <c r="C362" s="10" t="s">
        <v>224</v>
      </c>
      <c r="D362" s="16">
        <v>43438.34097222222</v>
      </c>
      <c r="E362" s="16">
        <v>43439.416666666664</v>
      </c>
      <c r="G362" s="16">
        <v>43448.145833333336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4139990</v>
      </c>
      <c r="B363" s="10" t="s">
        <v>358</v>
      </c>
      <c r="C363" s="10" t="s">
        <v>224</v>
      </c>
      <c r="D363" s="16">
        <v>43438.34097222222</v>
      </c>
      <c r="E363" s="16">
        <v>43439.416666666664</v>
      </c>
      <c r="G363" s="16">
        <v>43448.145833333336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4139990</v>
      </c>
      <c r="B364" s="10" t="s">
        <v>358</v>
      </c>
      <c r="C364" s="10" t="s">
        <v>224</v>
      </c>
      <c r="D364" s="16">
        <v>43438.34097222222</v>
      </c>
      <c r="E364" s="16">
        <v>43439.416666666664</v>
      </c>
      <c r="G364" s="16">
        <v>43448.145833333336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4139990</v>
      </c>
      <c r="B365" s="10" t="s">
        <v>358</v>
      </c>
      <c r="C365" s="10" t="s">
        <v>224</v>
      </c>
      <c r="D365" s="16">
        <v>43438.34097222222</v>
      </c>
      <c r="E365" s="16">
        <v>43439.416666666664</v>
      </c>
      <c r="G365" s="16">
        <v>43448.145833333336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4139990</v>
      </c>
      <c r="B366" s="10" t="s">
        <v>358</v>
      </c>
      <c r="C366" s="10" t="s">
        <v>224</v>
      </c>
      <c r="D366" s="16">
        <v>43438.34097222222</v>
      </c>
      <c r="E366" s="16">
        <v>43439.416666666664</v>
      </c>
      <c r="G366" s="16">
        <v>43448.145833333336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4139990</v>
      </c>
      <c r="B367" s="10" t="s">
        <v>358</v>
      </c>
      <c r="C367" s="10" t="s">
        <v>224</v>
      </c>
      <c r="D367" s="16">
        <v>43438.34097222222</v>
      </c>
      <c r="E367" s="16">
        <v>43439.416666666664</v>
      </c>
      <c r="G367" s="16">
        <v>43448.145833333336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4139990</v>
      </c>
      <c r="B368" s="10" t="s">
        <v>358</v>
      </c>
      <c r="C368" s="10" t="s">
        <v>224</v>
      </c>
      <c r="D368" s="16">
        <v>43438.34097222222</v>
      </c>
      <c r="E368" s="16">
        <v>43439.416666666664</v>
      </c>
      <c r="G368" s="16">
        <v>43448.145833333336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4139990</v>
      </c>
      <c r="B369" s="10" t="s">
        <v>358</v>
      </c>
      <c r="C369" s="10" t="s">
        <v>224</v>
      </c>
      <c r="D369" s="16">
        <v>43438.34097222222</v>
      </c>
      <c r="E369" s="16">
        <v>43439.416666666664</v>
      </c>
      <c r="G369" s="16">
        <v>43448.145833333336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4139990</v>
      </c>
      <c r="B370" s="10" t="s">
        <v>358</v>
      </c>
      <c r="C370" s="10" t="s">
        <v>224</v>
      </c>
      <c r="D370" s="16">
        <v>43438.34097222222</v>
      </c>
      <c r="E370" s="16">
        <v>43439.416666666664</v>
      </c>
      <c r="G370" s="16">
        <v>43448.145833333336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4139990</v>
      </c>
      <c r="B371" s="10" t="s">
        <v>358</v>
      </c>
      <c r="C371" s="10" t="s">
        <v>224</v>
      </c>
      <c r="D371" s="16">
        <v>43438.34097222222</v>
      </c>
      <c r="E371" s="16">
        <v>43439.416666666664</v>
      </c>
      <c r="G371" s="16">
        <v>43448.145833333336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4139990</v>
      </c>
      <c r="B372" s="10" t="s">
        <v>358</v>
      </c>
      <c r="C372" s="10" t="s">
        <v>224</v>
      </c>
      <c r="D372" s="16">
        <v>43438.34097222222</v>
      </c>
      <c r="E372" s="16">
        <v>43439.416666666664</v>
      </c>
      <c r="G372" s="16">
        <v>43448.145833333336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4139990</v>
      </c>
      <c r="B373" s="10" t="s">
        <v>358</v>
      </c>
      <c r="C373" s="10" t="s">
        <v>224</v>
      </c>
      <c r="D373" s="16">
        <v>43438.34097222222</v>
      </c>
      <c r="E373" s="16">
        <v>43439.416666666664</v>
      </c>
      <c r="G373" s="16">
        <v>43448.145833333336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22</v>
      </c>
      <c r="M373" s="10">
        <v>11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4139990</v>
      </c>
      <c r="B374" s="10" t="s">
        <v>358</v>
      </c>
      <c r="C374" s="10" t="s">
        <v>224</v>
      </c>
      <c r="D374" s="16">
        <v>43438.34097222222</v>
      </c>
      <c r="E374" s="16">
        <v>43439.416666666664</v>
      </c>
      <c r="G374" s="16">
        <v>43448.145833333336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4139990</v>
      </c>
      <c r="B375" s="10" t="s">
        <v>358</v>
      </c>
      <c r="C375" s="10" t="s">
        <v>224</v>
      </c>
      <c r="D375" s="16">
        <v>43438.34097222222</v>
      </c>
      <c r="E375" s="16">
        <v>43439.416666666664</v>
      </c>
      <c r="G375" s="16">
        <v>43448.145833333336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4139990</v>
      </c>
      <c r="B376" s="10" t="s">
        <v>358</v>
      </c>
      <c r="C376" s="10" t="s">
        <v>224</v>
      </c>
      <c r="D376" s="16">
        <v>43438.34097222222</v>
      </c>
      <c r="E376" s="16">
        <v>43439.416666666664</v>
      </c>
      <c r="G376" s="16">
        <v>43448.145833333336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4139990</v>
      </c>
      <c r="B377" s="10" t="s">
        <v>358</v>
      </c>
      <c r="C377" s="10" t="s">
        <v>224</v>
      </c>
      <c r="D377" s="16">
        <v>43438.34097222222</v>
      </c>
      <c r="E377" s="16">
        <v>43439.416666666664</v>
      </c>
      <c r="G377" s="16">
        <v>43448.145833333336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4139990</v>
      </c>
      <c r="B378" s="10" t="s">
        <v>358</v>
      </c>
      <c r="C378" s="10" t="s">
        <v>224</v>
      </c>
      <c r="D378" s="16">
        <v>43438.34097222222</v>
      </c>
      <c r="E378" s="16">
        <v>43439.416666666664</v>
      </c>
      <c r="G378" s="16">
        <v>43448.145833333336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4139990</v>
      </c>
      <c r="B379" s="10" t="s">
        <v>358</v>
      </c>
      <c r="C379" s="10" t="s">
        <v>224</v>
      </c>
      <c r="D379" s="16">
        <v>43438.34097222222</v>
      </c>
      <c r="E379" s="16">
        <v>43439.416666666664</v>
      </c>
      <c r="G379" s="16">
        <v>43448.145833333336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4139990</v>
      </c>
      <c r="B380" s="10" t="s">
        <v>358</v>
      </c>
      <c r="C380" s="10" t="s">
        <v>224</v>
      </c>
      <c r="D380" s="16">
        <v>43438.34097222222</v>
      </c>
      <c r="E380" s="16">
        <v>43439.416666666664</v>
      </c>
      <c r="G380" s="16">
        <v>43448.145833333336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4139990</v>
      </c>
      <c r="B381" s="10" t="s">
        <v>358</v>
      </c>
      <c r="C381" s="10" t="s">
        <v>224</v>
      </c>
      <c r="D381" s="16">
        <v>43438.34097222222</v>
      </c>
      <c r="E381" s="16">
        <v>43439.416666666664</v>
      </c>
      <c r="G381" s="16">
        <v>43448.145833333336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4139990</v>
      </c>
      <c r="B382" s="10" t="s">
        <v>358</v>
      </c>
      <c r="C382" s="10" t="s">
        <v>224</v>
      </c>
      <c r="D382" s="16">
        <v>43438.34097222222</v>
      </c>
      <c r="E382" s="16">
        <v>43439.416666666664</v>
      </c>
      <c r="G382" s="16">
        <v>43448.145833333336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4139990</v>
      </c>
      <c r="B383" s="10" t="s">
        <v>358</v>
      </c>
      <c r="C383" s="10" t="s">
        <v>224</v>
      </c>
      <c r="D383" s="16">
        <v>43438.34097222222</v>
      </c>
      <c r="E383" s="16">
        <v>43439.416666666664</v>
      </c>
      <c r="G383" s="16">
        <v>43448.145833333336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4139990</v>
      </c>
      <c r="B384" s="10" t="s">
        <v>358</v>
      </c>
      <c r="C384" s="10" t="s">
        <v>224</v>
      </c>
      <c r="D384" s="16">
        <v>43438.34097222222</v>
      </c>
      <c r="E384" s="16">
        <v>43439.416666666664</v>
      </c>
      <c r="G384" s="16">
        <v>43448.145833333336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4139990</v>
      </c>
      <c r="B385" s="10" t="s">
        <v>358</v>
      </c>
      <c r="C385" s="10" t="s">
        <v>224</v>
      </c>
      <c r="D385" s="16">
        <v>43438.34097222222</v>
      </c>
      <c r="E385" s="16">
        <v>43439.416666666664</v>
      </c>
      <c r="G385" s="16">
        <v>43448.145833333336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4139990</v>
      </c>
      <c r="B386" s="10" t="s">
        <v>358</v>
      </c>
      <c r="C386" s="10" t="s">
        <v>224</v>
      </c>
      <c r="D386" s="16">
        <v>43438.34097222222</v>
      </c>
      <c r="E386" s="16">
        <v>43439.416666666664</v>
      </c>
      <c r="G386" s="16">
        <v>43448.145833333336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4139990</v>
      </c>
      <c r="B387" s="10" t="s">
        <v>358</v>
      </c>
      <c r="C387" s="10" t="s">
        <v>224</v>
      </c>
      <c r="D387" s="16">
        <v>43438.34097222222</v>
      </c>
      <c r="E387" s="16">
        <v>43439.416666666664</v>
      </c>
      <c r="G387" s="16">
        <v>43448.145833333336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4139990</v>
      </c>
      <c r="B388" s="10" t="s">
        <v>358</v>
      </c>
      <c r="C388" s="10" t="s">
        <v>224</v>
      </c>
      <c r="D388" s="16">
        <v>43438.34097222222</v>
      </c>
      <c r="E388" s="16">
        <v>43439.416666666664</v>
      </c>
      <c r="G388" s="16">
        <v>43448.145833333336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22</v>
      </c>
      <c r="M388" s="10">
        <v>26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4139990</v>
      </c>
      <c r="B389" s="10" t="s">
        <v>358</v>
      </c>
      <c r="C389" s="10" t="s">
        <v>224</v>
      </c>
      <c r="D389" s="16">
        <v>43438.34097222222</v>
      </c>
      <c r="E389" s="16">
        <v>43439.416666666664</v>
      </c>
      <c r="G389" s="16">
        <v>43448.145833333336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4139990</v>
      </c>
      <c r="B390" s="10" t="s">
        <v>358</v>
      </c>
      <c r="C390" s="10" t="s">
        <v>224</v>
      </c>
      <c r="D390" s="16">
        <v>43438.34097222222</v>
      </c>
      <c r="E390" s="16">
        <v>43439.416666666664</v>
      </c>
      <c r="G390" s="16">
        <v>43448.145833333336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4139990</v>
      </c>
      <c r="B391" s="10" t="s">
        <v>358</v>
      </c>
      <c r="C391" s="10" t="s">
        <v>224</v>
      </c>
      <c r="D391" s="16">
        <v>43438.34097222222</v>
      </c>
      <c r="E391" s="16">
        <v>43439.416666666664</v>
      </c>
      <c r="G391" s="16">
        <v>43448.145833333336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4139990</v>
      </c>
      <c r="B392" s="10" t="s">
        <v>358</v>
      </c>
      <c r="C392" s="10" t="s">
        <v>224</v>
      </c>
      <c r="D392" s="16">
        <v>43438.34097222222</v>
      </c>
      <c r="E392" s="16">
        <v>43439.416666666664</v>
      </c>
      <c r="G392" s="16">
        <v>43448.145833333336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4139990</v>
      </c>
      <c r="B393" s="10" t="s">
        <v>358</v>
      </c>
      <c r="C393" s="10" t="s">
        <v>224</v>
      </c>
      <c r="D393" s="16">
        <v>43438.34097222222</v>
      </c>
      <c r="E393" s="16">
        <v>43439.416666666664</v>
      </c>
      <c r="G393" s="16">
        <v>43448.145833333336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4139990</v>
      </c>
      <c r="B394" s="10" t="s">
        <v>358</v>
      </c>
      <c r="C394" s="10" t="s">
        <v>224</v>
      </c>
      <c r="D394" s="16">
        <v>43438.34097222222</v>
      </c>
      <c r="E394" s="16">
        <v>43439.416666666664</v>
      </c>
      <c r="G394" s="16">
        <v>43448.145833333336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4139990</v>
      </c>
      <c r="B395" s="10" t="s">
        <v>358</v>
      </c>
      <c r="C395" s="10" t="s">
        <v>224</v>
      </c>
      <c r="D395" s="16">
        <v>43438.34097222222</v>
      </c>
      <c r="E395" s="16">
        <v>43439.416666666664</v>
      </c>
      <c r="G395" s="16">
        <v>43448.145833333336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A5B64-FDCF-4728-8596-A7E347A11CA2}">
  <dimension ref="A1:AV395"/>
  <sheetViews>
    <sheetView zoomScale="40" zoomScaleNormal="40" workbookViewId="0">
      <pane ySplit="1" topLeftCell="A331" activePane="bottomLeft" state="frozen"/>
      <selection pane="bottomLeft" activeCell="A2" sqref="A2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">
      <c r="A2" s="66">
        <v>4153642</v>
      </c>
      <c r="B2" s="66" t="s">
        <v>16</v>
      </c>
      <c r="C2" s="66" t="s">
        <v>17</v>
      </c>
      <c r="D2" s="67">
        <v>43452.364583333336</v>
      </c>
      <c r="E2" s="67">
        <v>43453.416666666664</v>
      </c>
      <c r="F2" s="66">
        <v>43454.341666666667</v>
      </c>
      <c r="G2" s="67">
        <v>43462.489583333336</v>
      </c>
      <c r="H2" s="66" t="s">
        <v>18</v>
      </c>
      <c r="I2" s="66" t="s">
        <v>19</v>
      </c>
      <c r="J2" s="66" t="s">
        <v>20</v>
      </c>
      <c r="K2" s="66" t="s">
        <v>21</v>
      </c>
      <c r="L2" s="66" t="s">
        <v>22</v>
      </c>
      <c r="M2" s="66">
        <f>100*10</f>
        <v>1000</v>
      </c>
      <c r="N2" s="66" t="s">
        <v>27</v>
      </c>
      <c r="O2" s="66">
        <v>0.90900000000000003</v>
      </c>
      <c r="P2" s="66">
        <v>0.90900000000000003</v>
      </c>
      <c r="AG2" s="70" t="s">
        <v>365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">
      <c r="A3" s="66">
        <v>4153642</v>
      </c>
      <c r="B3" s="66" t="s">
        <v>16</v>
      </c>
      <c r="C3" s="66" t="s">
        <v>17</v>
      </c>
      <c r="D3" s="67">
        <v>43452.364583333336</v>
      </c>
      <c r="E3" s="67">
        <v>43453.416666666664</v>
      </c>
      <c r="F3" s="66">
        <v>43454.341666666667</v>
      </c>
      <c r="G3" s="67">
        <v>43462.489583333336</v>
      </c>
      <c r="H3" s="66" t="s">
        <v>18</v>
      </c>
      <c r="I3" s="66" t="s">
        <v>23</v>
      </c>
      <c r="J3" s="66" t="s">
        <v>20</v>
      </c>
      <c r="K3" s="66" t="s">
        <v>21</v>
      </c>
      <c r="L3" s="66" t="s">
        <v>22</v>
      </c>
      <c r="M3" s="66">
        <f>100*89.091</f>
        <v>8909.0999999999985</v>
      </c>
      <c r="N3" s="66" t="s">
        <v>28</v>
      </c>
      <c r="O3" s="66">
        <v>0.90900000000000003</v>
      </c>
      <c r="P3" s="66">
        <v>0.90900000000000003</v>
      </c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">
      <c r="A4" s="66">
        <v>4153641</v>
      </c>
      <c r="B4" s="66" t="s">
        <v>24</v>
      </c>
      <c r="C4" s="66" t="s">
        <v>17</v>
      </c>
      <c r="D4" s="67">
        <v>43452.359027777777</v>
      </c>
      <c r="E4" s="67">
        <v>43453.416666666664</v>
      </c>
      <c r="F4" s="66">
        <v>43454.341666666667</v>
      </c>
      <c r="G4" s="67">
        <v>43462.470833333333</v>
      </c>
      <c r="H4" s="66" t="s">
        <v>18</v>
      </c>
      <c r="I4" s="66" t="s">
        <v>19</v>
      </c>
      <c r="J4" s="66" t="s">
        <v>20</v>
      </c>
      <c r="K4" s="66" t="s">
        <v>21</v>
      </c>
      <c r="L4" s="66" t="s">
        <v>22</v>
      </c>
      <c r="M4" s="66">
        <f>100*5</f>
        <v>500</v>
      </c>
      <c r="N4" s="66" t="s">
        <v>27</v>
      </c>
      <c r="O4" s="66">
        <v>0.1</v>
      </c>
      <c r="P4" s="66">
        <v>0.1</v>
      </c>
      <c r="AG4" s="11" t="s">
        <v>19</v>
      </c>
      <c r="AH4" s="98">
        <f>IF(((M2)-(M4))/(M2)*100&lt;0,"NR",((M2)-(M4))/(M2)*100)</f>
        <v>50</v>
      </c>
      <c r="AI4" s="98"/>
      <c r="AJ4" s="98" t="str">
        <f>IF(((M4)-(M6))/(M2)*100&lt;0,"NR",((M4)-(M6))/(M2)*100)</f>
        <v>NR</v>
      </c>
      <c r="AK4" s="98"/>
      <c r="AL4" s="98">
        <f>IF(((M2)-(M6))/(M2)*100&lt;0,"NR",((M2)-(M6))/(M2)*100)</f>
        <v>49.000000000000007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">
      <c r="A5" s="66">
        <v>4153641</v>
      </c>
      <c r="B5" s="66" t="s">
        <v>24</v>
      </c>
      <c r="C5" s="66" t="s">
        <v>17</v>
      </c>
      <c r="D5" s="67">
        <v>43452.359027777777</v>
      </c>
      <c r="E5" s="67">
        <v>43453.416666666664</v>
      </c>
      <c r="F5" s="66">
        <v>43454.341666666667</v>
      </c>
      <c r="G5" s="67">
        <v>43462.470833333333</v>
      </c>
      <c r="H5" s="66" t="s">
        <v>18</v>
      </c>
      <c r="I5" s="66" t="s">
        <v>23</v>
      </c>
      <c r="J5" s="66" t="s">
        <v>20</v>
      </c>
      <c r="K5" s="66" t="s">
        <v>21</v>
      </c>
      <c r="L5" s="66" t="s">
        <v>22</v>
      </c>
      <c r="M5" s="66">
        <f>100*0.6</f>
        <v>60</v>
      </c>
      <c r="N5" s="66" t="s">
        <v>28</v>
      </c>
      <c r="O5" s="66">
        <v>0.1</v>
      </c>
      <c r="P5" s="66">
        <v>0.1</v>
      </c>
      <c r="AG5" s="17" t="s">
        <v>23</v>
      </c>
      <c r="AH5" s="98">
        <f>IF(((M3)-(M5))/(M3)*100&lt;0,"NR",((M3)-(M5))/(M3)*100)</f>
        <v>99.326531299457855</v>
      </c>
      <c r="AI5" s="98"/>
      <c r="AJ5" s="98">
        <f>IF(((M5)-(M7))/(M3)*100&lt;0,"NR",((M5)-(M7))/(M3)*100)</f>
        <v>0.44897913369476167</v>
      </c>
      <c r="AK5" s="98"/>
      <c r="AL5" s="98">
        <f>IF(((M3)-(M7))/(M3)*100&lt;0,"NR",((M3)-(M7))/(M3)*100)</f>
        <v>99.775510433152618</v>
      </c>
      <c r="AM5" s="98"/>
      <c r="AP5" s="3" t="s">
        <v>19</v>
      </c>
      <c r="AQ5" s="13">
        <f>IF(ISBLANK(M2)=TRUE,"NO DATA",M2)</f>
        <v>1000</v>
      </c>
      <c r="AR5" s="13" t="s">
        <v>27</v>
      </c>
      <c r="AS5" s="13">
        <f>IF(ISBLANK(M4)=TRUE,"NO DATA",M4)</f>
        <v>500</v>
      </c>
      <c r="AT5" s="13" t="s">
        <v>27</v>
      </c>
      <c r="AU5" s="13">
        <f>IF(ISBLANK(M6)=TRUE,"NO DATA",M6)</f>
        <v>509.99999999999994</v>
      </c>
      <c r="AV5" s="13" t="s">
        <v>27</v>
      </c>
    </row>
    <row r="6" spans="1:48" ht="12.75" customHeight="1" x14ac:dyDescent="0.2">
      <c r="A6" s="66">
        <v>4153643</v>
      </c>
      <c r="B6" s="66" t="s">
        <v>29</v>
      </c>
      <c r="C6" s="66" t="s">
        <v>17</v>
      </c>
      <c r="D6" s="67">
        <v>43452.368750000001</v>
      </c>
      <c r="E6" s="67">
        <v>43453.416666666664</v>
      </c>
      <c r="F6" s="66">
        <v>43454.341666666667</v>
      </c>
      <c r="G6" s="67">
        <v>43462.495833333334</v>
      </c>
      <c r="H6" s="66" t="s">
        <v>18</v>
      </c>
      <c r="I6" s="66" t="s">
        <v>19</v>
      </c>
      <c r="J6" s="66" t="s">
        <v>20</v>
      </c>
      <c r="K6" s="66" t="s">
        <v>21</v>
      </c>
      <c r="L6" s="66" t="s">
        <v>22</v>
      </c>
      <c r="M6" s="66">
        <f>100*5.1</f>
        <v>509.99999999999994</v>
      </c>
      <c r="N6" s="66" t="s">
        <v>27</v>
      </c>
      <c r="O6" s="66">
        <v>0.1</v>
      </c>
      <c r="P6" s="66">
        <v>0.1</v>
      </c>
      <c r="AP6" s="3" t="s">
        <v>23</v>
      </c>
      <c r="AQ6" s="13">
        <f>IF(ISBLANK(M3)=TRUE,"NO DATA",M3)</f>
        <v>8909.0999999999985</v>
      </c>
      <c r="AR6" s="13" t="s">
        <v>28</v>
      </c>
      <c r="AS6" s="13">
        <f>IF(ISBLANK(M5)=TRUE,"NO DATA",M5)</f>
        <v>60</v>
      </c>
      <c r="AT6" s="13" t="s">
        <v>28</v>
      </c>
      <c r="AU6" s="13">
        <f>IF(ISBLANK(M7)=TRUE,"NO DATA",M7)</f>
        <v>20</v>
      </c>
      <c r="AV6" s="13" t="s">
        <v>28</v>
      </c>
    </row>
    <row r="7" spans="1:48" ht="12.75" customHeight="1" x14ac:dyDescent="0.2">
      <c r="A7" s="66">
        <v>4153643</v>
      </c>
      <c r="B7" s="66" t="s">
        <v>29</v>
      </c>
      <c r="C7" s="66" t="s">
        <v>17</v>
      </c>
      <c r="D7" s="67">
        <v>43452.368750000001</v>
      </c>
      <c r="E7" s="67">
        <v>43453.416666666664</v>
      </c>
      <c r="F7" s="66">
        <v>43454.341666666667</v>
      </c>
      <c r="G7" s="67">
        <v>43462.495833333334</v>
      </c>
      <c r="H7" s="66" t="s">
        <v>18</v>
      </c>
      <c r="I7" s="66" t="s">
        <v>23</v>
      </c>
      <c r="J7" s="66" t="s">
        <v>20</v>
      </c>
      <c r="K7" s="66" t="s">
        <v>21</v>
      </c>
      <c r="L7" s="66" t="s">
        <v>22</v>
      </c>
      <c r="M7" s="66">
        <f>100*0.2</f>
        <v>20</v>
      </c>
      <c r="N7" s="66" t="s">
        <v>28</v>
      </c>
      <c r="O7" s="66">
        <v>0.1</v>
      </c>
      <c r="P7" s="66">
        <v>0.1</v>
      </c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4154045</v>
      </c>
      <c r="B8" s="10" t="s">
        <v>29</v>
      </c>
      <c r="C8" s="10" t="s">
        <v>17</v>
      </c>
      <c r="D8" s="16">
        <v>43452.368750000001</v>
      </c>
      <c r="E8" s="16">
        <v>43453.395833333336</v>
      </c>
      <c r="G8" s="16">
        <v>43467.79583333333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2800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9.3000000000000007</v>
      </c>
      <c r="AR8" s="13" t="s">
        <v>33</v>
      </c>
      <c r="AS8" s="13">
        <f>IF(ISBLANK(M164)=TRUE,"NO DATA",M164)</f>
        <v>14</v>
      </c>
      <c r="AT8" s="13" t="s">
        <v>33</v>
      </c>
      <c r="AU8" s="13">
        <f>IF(ISBLANK(M67)=TRUE,"NO DATA",M67)</f>
        <v>58</v>
      </c>
      <c r="AV8" s="13" t="s">
        <v>33</v>
      </c>
    </row>
    <row r="9" spans="1:48" ht="12.75" customHeight="1" x14ac:dyDescent="0.2">
      <c r="A9" s="10">
        <v>4154045</v>
      </c>
      <c r="B9" s="10" t="s">
        <v>29</v>
      </c>
      <c r="C9" s="10" t="s">
        <v>17</v>
      </c>
      <c r="D9" s="16">
        <v>43452.368750000001</v>
      </c>
      <c r="E9" s="16">
        <v>43453.395833333336</v>
      </c>
      <c r="G9" s="16">
        <v>43467.79583333333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20</v>
      </c>
      <c r="AR9" s="13" t="s">
        <v>33</v>
      </c>
      <c r="AS9" s="13">
        <f>IF(ISBLANK(M139)=TRUE,"NO DATA",M139)</f>
        <v>22</v>
      </c>
      <c r="AT9" s="13" t="s">
        <v>33</v>
      </c>
      <c r="AU9" s="13">
        <f>IF(ISBLANK(M42)=TRUE,"NO DATA",M42)</f>
        <v>20</v>
      </c>
      <c r="AV9" s="13" t="s">
        <v>33</v>
      </c>
    </row>
    <row r="10" spans="1:48" x14ac:dyDescent="0.2">
      <c r="A10" s="10">
        <v>4154045</v>
      </c>
      <c r="B10" s="10" t="s">
        <v>29</v>
      </c>
      <c r="C10" s="10" t="s">
        <v>17</v>
      </c>
      <c r="D10" s="16">
        <v>43452.368750000001</v>
      </c>
      <c r="E10" s="16">
        <v>43453.395833333336</v>
      </c>
      <c r="G10" s="16">
        <v>43467.79583333333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1500</v>
      </c>
      <c r="AR10" s="13" t="s">
        <v>33</v>
      </c>
      <c r="AS10" s="13">
        <f>IF(ISBLANK(M189)=TRUE,"NO DATA",M189)</f>
        <v>1900</v>
      </c>
      <c r="AT10" s="13" t="s">
        <v>33</v>
      </c>
      <c r="AU10" s="13">
        <f>IF(ISBLANK(M92)=TRUE,"NO DATA",M92)</f>
        <v>1600</v>
      </c>
      <c r="AV10" s="13" t="s">
        <v>33</v>
      </c>
    </row>
    <row r="11" spans="1:48" x14ac:dyDescent="0.2">
      <c r="A11" s="10">
        <v>4154045</v>
      </c>
      <c r="B11" s="10" t="s">
        <v>29</v>
      </c>
      <c r="C11" s="10" t="s">
        <v>17</v>
      </c>
      <c r="D11" s="16">
        <v>43452.368750000001</v>
      </c>
      <c r="E11" s="16">
        <v>43453.395833333336</v>
      </c>
      <c r="G11" s="16">
        <v>43467.79583333333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26</v>
      </c>
      <c r="M11" s="10">
        <v>20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4154045</v>
      </c>
      <c r="B12" s="10" t="s">
        <v>29</v>
      </c>
      <c r="C12" s="10" t="s">
        <v>17</v>
      </c>
      <c r="D12" s="16">
        <v>43452.368750000001</v>
      </c>
      <c r="E12" s="16">
        <v>43453.395833333336</v>
      </c>
      <c r="G12" s="16">
        <v>43467.79583333333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170</v>
      </c>
      <c r="AR12" s="13" t="s">
        <v>33</v>
      </c>
      <c r="AS12" s="13">
        <f>IF(ISBLANK(M199)=TRUE,"NO DATA",M199)</f>
        <v>170</v>
      </c>
      <c r="AT12" s="13" t="s">
        <v>33</v>
      </c>
      <c r="AU12" s="13">
        <f>IF(ISBLANK(M102)=TRUE,"NO DATA",M102)</f>
        <v>140</v>
      </c>
      <c r="AV12" s="13" t="s">
        <v>33</v>
      </c>
    </row>
    <row r="13" spans="1:48" x14ac:dyDescent="0.2">
      <c r="A13" s="10">
        <v>4154045</v>
      </c>
      <c r="B13" s="10" t="s">
        <v>29</v>
      </c>
      <c r="C13" s="10" t="s">
        <v>17</v>
      </c>
      <c r="D13" s="16">
        <v>43452.368750000001</v>
      </c>
      <c r="E13" s="16">
        <v>43453.395833333336</v>
      </c>
      <c r="G13" s="16">
        <v>43467.79583333333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100</v>
      </c>
      <c r="AR13" s="13" t="s">
        <v>33</v>
      </c>
      <c r="AS13" s="13">
        <f>IF(ISBLANK(M200)=TRUE,"NO DATA",M200)</f>
        <v>110</v>
      </c>
      <c r="AT13" s="13" t="s">
        <v>33</v>
      </c>
      <c r="AU13" s="13">
        <f>IF(ISBLANK(M103)=TRUE,"NO DATA",M103)</f>
        <v>110</v>
      </c>
      <c r="AV13" s="13" t="s">
        <v>33</v>
      </c>
    </row>
    <row r="14" spans="1:48" x14ac:dyDescent="0.2">
      <c r="A14" s="10">
        <v>4154045</v>
      </c>
      <c r="B14" s="10" t="s">
        <v>29</v>
      </c>
      <c r="C14" s="10" t="s">
        <v>17</v>
      </c>
      <c r="D14" s="16">
        <v>43452.368750000001</v>
      </c>
      <c r="E14" s="16">
        <v>43453.395833333336</v>
      </c>
      <c r="G14" s="16">
        <v>43467.79583333333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620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190</v>
      </c>
      <c r="AR14" s="13" t="s">
        <v>33</v>
      </c>
      <c r="AS14" s="13">
        <f>IF(ISBLANK(M122)=TRUE,"NO DATA",M122)</f>
        <v>180</v>
      </c>
      <c r="AT14" s="13" t="s">
        <v>33</v>
      </c>
      <c r="AU14" s="13">
        <f>IF(ISBLANK(M25)=TRUE,"NO DATA",M25)</f>
        <v>190</v>
      </c>
      <c r="AV14" s="13" t="s">
        <v>33</v>
      </c>
    </row>
    <row r="15" spans="1:48" x14ac:dyDescent="0.2">
      <c r="A15" s="10">
        <v>4154045</v>
      </c>
      <c r="B15" s="10" t="s">
        <v>29</v>
      </c>
      <c r="C15" s="10" t="s">
        <v>17</v>
      </c>
      <c r="D15" s="16">
        <v>43452.368750000001</v>
      </c>
      <c r="E15" s="16">
        <v>43453.395833333336</v>
      </c>
      <c r="G15" s="16">
        <v>43467.79583333333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45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4154045</v>
      </c>
      <c r="B16" s="10" t="s">
        <v>29</v>
      </c>
      <c r="C16" s="10" t="s">
        <v>17</v>
      </c>
      <c r="D16" s="16">
        <v>43452.368750000001</v>
      </c>
      <c r="E16" s="16">
        <v>43453.395833333336</v>
      </c>
      <c r="G16" s="16">
        <v>43467.79583333333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4154045</v>
      </c>
      <c r="B17" s="10" t="s">
        <v>29</v>
      </c>
      <c r="C17" s="10" t="s">
        <v>17</v>
      </c>
      <c r="D17" s="16">
        <v>43452.368750000001</v>
      </c>
      <c r="E17" s="16">
        <v>43453.395833333336</v>
      </c>
      <c r="G17" s="16">
        <v>43467.79583333333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1800</v>
      </c>
      <c r="AR17" s="13" t="s">
        <v>33</v>
      </c>
      <c r="AS17" s="13">
        <f>IF(ISBLANK(M151)=TRUE,"NO DATA",M151)</f>
        <v>1800</v>
      </c>
      <c r="AT17" s="13" t="s">
        <v>33</v>
      </c>
      <c r="AU17" s="13">
        <f>IF(ISBLANK(M54)=TRUE,"NO DATA",M54)</f>
        <v>1800</v>
      </c>
      <c r="AV17" s="13" t="s">
        <v>33</v>
      </c>
    </row>
    <row r="18" spans="1:48" x14ac:dyDescent="0.2">
      <c r="A18" s="10">
        <v>4154045</v>
      </c>
      <c r="B18" s="10" t="s">
        <v>29</v>
      </c>
      <c r="C18" s="10" t="s">
        <v>17</v>
      </c>
      <c r="D18" s="16">
        <v>43452.368750000001</v>
      </c>
      <c r="E18" s="16">
        <v>43453.395833333336</v>
      </c>
      <c r="G18" s="16">
        <v>43467.79583333333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190</v>
      </c>
      <c r="AR18" s="13" t="s">
        <v>33</v>
      </c>
      <c r="AS18" s="13">
        <f>IF(ISBLANK(M152)=TRUE,"NO DATA",M152)</f>
        <v>150</v>
      </c>
      <c r="AT18" s="13" t="s">
        <v>33</v>
      </c>
      <c r="AU18" s="13">
        <f>IF(ISBLANK(M55)=TRUE,"NO DATA",M55)</f>
        <v>190</v>
      </c>
      <c r="AV18" s="13" t="s">
        <v>33</v>
      </c>
    </row>
    <row r="19" spans="1:48" x14ac:dyDescent="0.2">
      <c r="A19" s="10">
        <v>4154045</v>
      </c>
      <c r="B19" s="10" t="s">
        <v>29</v>
      </c>
      <c r="C19" s="10" t="s">
        <v>17</v>
      </c>
      <c r="D19" s="16">
        <v>43452.368750000001</v>
      </c>
      <c r="E19" s="16">
        <v>43453.395833333336</v>
      </c>
      <c r="G19" s="16">
        <v>43467.79583333333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86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4154045</v>
      </c>
      <c r="B20" s="10" t="s">
        <v>29</v>
      </c>
      <c r="C20" s="10" t="s">
        <v>17</v>
      </c>
      <c r="D20" s="16">
        <v>43452.368750000001</v>
      </c>
      <c r="E20" s="16">
        <v>43453.395833333336</v>
      </c>
      <c r="G20" s="16">
        <v>43467.79583333333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4154045</v>
      </c>
      <c r="B21" s="10" t="s">
        <v>29</v>
      </c>
      <c r="C21" s="10" t="s">
        <v>17</v>
      </c>
      <c r="D21" s="16">
        <v>43452.368750000001</v>
      </c>
      <c r="E21" s="16">
        <v>43453.395833333336</v>
      </c>
      <c r="G21" s="16">
        <v>43467.79583333333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38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10</v>
      </c>
      <c r="AR21" s="13" t="s">
        <v>33</v>
      </c>
      <c r="AS21" s="13">
        <f>IF(ISBLANK(M116)=TRUE,"NO DATA",M116)</f>
        <v>110</v>
      </c>
      <c r="AT21" s="13" t="s">
        <v>33</v>
      </c>
      <c r="AU21" s="13">
        <f>IF(ISBLANK(M19)=TRUE,"NO DATA",M19)</f>
        <v>86</v>
      </c>
      <c r="AV21" s="13" t="s">
        <v>33</v>
      </c>
    </row>
    <row r="22" spans="1:48" x14ac:dyDescent="0.2">
      <c r="A22" s="10">
        <v>4154045</v>
      </c>
      <c r="B22" s="10" t="s">
        <v>29</v>
      </c>
      <c r="C22" s="10" t="s">
        <v>17</v>
      </c>
      <c r="D22" s="16">
        <v>43452.368750000001</v>
      </c>
      <c r="E22" s="16">
        <v>43453.395833333336</v>
      </c>
      <c r="G22" s="16">
        <v>43467.79583333333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250</v>
      </c>
      <c r="AR22" s="13" t="s">
        <v>33</v>
      </c>
      <c r="AS22" s="13">
        <f>IF(ISBLANK(M197)=TRUE,"NO DATA",M197)</f>
        <v>270</v>
      </c>
      <c r="AT22" s="13" t="s">
        <v>33</v>
      </c>
      <c r="AU22" s="13">
        <f>IF(ISBLANK(M100)=TRUE,"NO DATA",M100)</f>
        <v>10</v>
      </c>
      <c r="AV22" s="13" t="s">
        <v>33</v>
      </c>
    </row>
    <row r="23" spans="1:48" x14ac:dyDescent="0.2">
      <c r="A23" s="10">
        <v>4154045</v>
      </c>
      <c r="B23" s="10" t="s">
        <v>29</v>
      </c>
      <c r="C23" s="10" t="s">
        <v>17</v>
      </c>
      <c r="D23" s="16">
        <v>43452.368750000001</v>
      </c>
      <c r="E23" s="16">
        <v>43453.395833333336</v>
      </c>
      <c r="G23" s="16">
        <v>43467.79583333333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780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710</v>
      </c>
      <c r="AR23" s="13" t="s">
        <v>33</v>
      </c>
      <c r="AS23" s="13">
        <f>IF(ISBLANK(M120)=TRUE,"NO DATA",M120)</f>
        <v>690</v>
      </c>
      <c r="AT23" s="13" t="s">
        <v>33</v>
      </c>
      <c r="AU23" s="13">
        <f>IF(ISBLANK(M23)=TRUE,"NO DATA",M23)</f>
        <v>780</v>
      </c>
      <c r="AV23" s="13" t="s">
        <v>33</v>
      </c>
    </row>
    <row r="24" spans="1:48" x14ac:dyDescent="0.2">
      <c r="A24" s="10">
        <v>4154045</v>
      </c>
      <c r="B24" s="10" t="s">
        <v>29</v>
      </c>
      <c r="C24" s="10" t="s">
        <v>17</v>
      </c>
      <c r="D24" s="16">
        <v>43452.368750000001</v>
      </c>
      <c r="E24" s="16">
        <v>43453.395833333336</v>
      </c>
      <c r="G24" s="16">
        <v>43467.79583333333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80</v>
      </c>
      <c r="AR24" s="13" t="s">
        <v>33</v>
      </c>
      <c r="AS24" s="13">
        <f>IF(ISBLANK(M150)=TRUE,"NO DATA",M150)</f>
        <v>92</v>
      </c>
      <c r="AT24" s="13" t="s">
        <v>33</v>
      </c>
      <c r="AU24" s="13">
        <f>IF(ISBLANK(M53)=TRUE,"NO DATA",M53)</f>
        <v>83</v>
      </c>
      <c r="AV24" s="13" t="s">
        <v>33</v>
      </c>
    </row>
    <row r="25" spans="1:48" x14ac:dyDescent="0.2">
      <c r="A25" s="10">
        <v>4154045</v>
      </c>
      <c r="B25" s="10" t="s">
        <v>29</v>
      </c>
      <c r="C25" s="10" t="s">
        <v>17</v>
      </c>
      <c r="D25" s="16">
        <v>43452.368750000001</v>
      </c>
      <c r="E25" s="16">
        <v>43453.395833333336</v>
      </c>
      <c r="G25" s="16">
        <v>43467.79583333333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190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4154045</v>
      </c>
      <c r="B26" s="10" t="s">
        <v>29</v>
      </c>
      <c r="C26" s="10" t="s">
        <v>17</v>
      </c>
      <c r="D26" s="16">
        <v>43452.368750000001</v>
      </c>
      <c r="E26" s="16">
        <v>43453.395833333336</v>
      </c>
      <c r="G26" s="16">
        <v>43467.79583333333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13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4154045</v>
      </c>
      <c r="B27" s="10" t="s">
        <v>29</v>
      </c>
      <c r="C27" s="10" t="s">
        <v>17</v>
      </c>
      <c r="D27" s="16">
        <v>43452.368750000001</v>
      </c>
      <c r="E27" s="16">
        <v>43453.395833333336</v>
      </c>
      <c r="G27" s="16">
        <v>43467.79583333333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4154045</v>
      </c>
      <c r="B28" s="10" t="s">
        <v>29</v>
      </c>
      <c r="C28" s="10" t="s">
        <v>17</v>
      </c>
      <c r="D28" s="16">
        <v>43452.368750000001</v>
      </c>
      <c r="E28" s="16">
        <v>43453.395833333336</v>
      </c>
      <c r="G28" s="16">
        <v>43467.79583333333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4154045</v>
      </c>
      <c r="B29" s="10" t="s">
        <v>29</v>
      </c>
      <c r="C29" s="10" t="s">
        <v>17</v>
      </c>
      <c r="D29" s="16">
        <v>43452.368750000001</v>
      </c>
      <c r="E29" s="16">
        <v>43453.395833333336</v>
      </c>
      <c r="G29" s="16">
        <v>43467.79583333333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4154045</v>
      </c>
      <c r="B30" s="10" t="s">
        <v>29</v>
      </c>
      <c r="C30" s="10" t="s">
        <v>17</v>
      </c>
      <c r="D30" s="16">
        <v>43452.368750000001</v>
      </c>
      <c r="E30" s="16">
        <v>43453.395833333336</v>
      </c>
      <c r="G30" s="16">
        <v>43467.79583333333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>
        <f>IF(ISERR(AH4),"NO DATA",AH4)</f>
        <v>50</v>
      </c>
      <c r="AR30" s="82"/>
      <c r="AS30" s="81" t="str">
        <f t="shared" ref="AS30:AS31" si="0">IF(ISERR(AJ4),"NO DATA",AJ4)</f>
        <v>NR</v>
      </c>
      <c r="AT30" s="82"/>
      <c r="AU30" s="81">
        <f t="shared" ref="AU30:AU31" si="1">IF(ISERR(AL4),"NO DATA",AL4)</f>
        <v>49.000000000000007</v>
      </c>
      <c r="AV30" s="82"/>
    </row>
    <row r="31" spans="1:48" x14ac:dyDescent="0.2">
      <c r="A31" s="10">
        <v>4154045</v>
      </c>
      <c r="B31" s="10" t="s">
        <v>29</v>
      </c>
      <c r="C31" s="10" t="s">
        <v>17</v>
      </c>
      <c r="D31" s="16">
        <v>43452.368750000001</v>
      </c>
      <c r="E31" s="16">
        <v>43453.395833333336</v>
      </c>
      <c r="G31" s="16">
        <v>43467.79583333333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>
        <f>IF(ISERR(AH5),"NO DATA",AH5)</f>
        <v>99.326531299457855</v>
      </c>
      <c r="AR31" s="82"/>
      <c r="AS31" s="81">
        <f t="shared" si="0"/>
        <v>0.44897913369476167</v>
      </c>
      <c r="AT31" s="82"/>
      <c r="AU31" s="81">
        <f t="shared" si="1"/>
        <v>99.775510433152618</v>
      </c>
      <c r="AV31" s="82"/>
    </row>
    <row r="32" spans="1:48" x14ac:dyDescent="0.2">
      <c r="A32" s="10">
        <v>4154045</v>
      </c>
      <c r="B32" s="10" t="s">
        <v>29</v>
      </c>
      <c r="C32" s="10" t="s">
        <v>17</v>
      </c>
      <c r="D32" s="16">
        <v>43452.368750000001</v>
      </c>
      <c r="E32" s="16">
        <v>43453.395833333336</v>
      </c>
      <c r="G32" s="16">
        <v>43467.79583333333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130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4154045</v>
      </c>
      <c r="B33" s="10" t="s">
        <v>29</v>
      </c>
      <c r="C33" s="10" t="s">
        <v>17</v>
      </c>
      <c r="D33" s="16">
        <v>43452.368750000001</v>
      </c>
      <c r="E33" s="16">
        <v>43453.395833333336</v>
      </c>
      <c r="G33" s="16">
        <v>43467.79583333333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 t="str">
        <f>IF(ISERR(AH38),"NO DATA",AH38)</f>
        <v>NR</v>
      </c>
      <c r="AR33" s="82"/>
      <c r="AS33" s="81" t="str">
        <f t="shared" ref="AS33:AS35" si="2">IF(ISERR(AJ38),"NO DATA",AJ38)</f>
        <v>NR</v>
      </c>
      <c r="AT33" s="82"/>
      <c r="AU33" s="81" t="str">
        <f t="shared" ref="AU33:AU35" si="3">IF(ISERR(AL38),"NO DATA",AL38)</f>
        <v>NR</v>
      </c>
      <c r="AV33" s="82"/>
    </row>
    <row r="34" spans="1:48" x14ac:dyDescent="0.2">
      <c r="A34" s="10">
        <v>4154045</v>
      </c>
      <c r="B34" s="10" t="s">
        <v>29</v>
      </c>
      <c r="C34" s="10" t="s">
        <v>17</v>
      </c>
      <c r="D34" s="16">
        <v>43452.368750000001</v>
      </c>
      <c r="E34" s="16">
        <v>43453.395833333336</v>
      </c>
      <c r="G34" s="16">
        <v>43467.79583333333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 t="str">
        <f t="shared" ref="AQ34:AQ35" si="4">IF(ISERR(AH39),"NO DATA",AH39)</f>
        <v>NR</v>
      </c>
      <c r="AR34" s="82"/>
      <c r="AS34" s="81">
        <f t="shared" si="2"/>
        <v>10</v>
      </c>
      <c r="AT34" s="82"/>
      <c r="AU34" s="81">
        <f t="shared" si="3"/>
        <v>0</v>
      </c>
      <c r="AV34" s="82"/>
    </row>
    <row r="35" spans="1:48" x14ac:dyDescent="0.2">
      <c r="A35" s="10">
        <v>4154045</v>
      </c>
      <c r="B35" s="10" t="s">
        <v>29</v>
      </c>
      <c r="C35" s="10" t="s">
        <v>17</v>
      </c>
      <c r="D35" s="16">
        <v>43452.368750000001</v>
      </c>
      <c r="E35" s="16">
        <v>43453.395833333336</v>
      </c>
      <c r="G35" s="16">
        <v>43467.79583333333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260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20</v>
      </c>
      <c r="AT35" s="82"/>
      <c r="AU35" s="81" t="str">
        <f t="shared" si="3"/>
        <v>NR</v>
      </c>
      <c r="AV35" s="82"/>
    </row>
    <row r="36" spans="1:48" x14ac:dyDescent="0.2">
      <c r="A36" s="10">
        <v>4154045</v>
      </c>
      <c r="B36" s="10" t="s">
        <v>29</v>
      </c>
      <c r="C36" s="10" t="s">
        <v>17</v>
      </c>
      <c r="D36" s="16">
        <v>43452.368750000001</v>
      </c>
      <c r="E36" s="16">
        <v>43453.395833333336</v>
      </c>
      <c r="G36" s="16">
        <v>43467.79583333333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32</v>
      </c>
      <c r="N36" s="10" t="s">
        <v>33</v>
      </c>
      <c r="O36" s="10">
        <v>5</v>
      </c>
      <c r="P36" s="10">
        <v>1</v>
      </c>
      <c r="AG36" s="70" t="s">
        <v>366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4154045</v>
      </c>
      <c r="B37" s="10" t="s">
        <v>29</v>
      </c>
      <c r="C37" s="10" t="s">
        <v>17</v>
      </c>
      <c r="D37" s="16">
        <v>43452.368750000001</v>
      </c>
      <c r="E37" s="16">
        <v>43453.395833333336</v>
      </c>
      <c r="G37" s="16">
        <v>43467.79583333333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0</v>
      </c>
      <c r="AR37" s="82"/>
      <c r="AS37" s="81">
        <f t="shared" ref="AS37:AS39" si="5">IF(ISERR(AJ72),"NO DATA",AJ72)</f>
        <v>17.647058823529413</v>
      </c>
      <c r="AT37" s="82"/>
      <c r="AU37" s="81">
        <f t="shared" ref="AU37:AU39" si="6">IF(ISERR(AL72),"NO DATA",AL72)</f>
        <v>17.647058823529413</v>
      </c>
      <c r="AV37" s="82"/>
    </row>
    <row r="38" spans="1:48" x14ac:dyDescent="0.2">
      <c r="A38" s="10">
        <v>4154045</v>
      </c>
      <c r="B38" s="10" t="s">
        <v>29</v>
      </c>
      <c r="C38" s="10" t="s">
        <v>17</v>
      </c>
      <c r="D38" s="16">
        <v>43452.368750000001</v>
      </c>
      <c r="E38" s="16">
        <v>43453.395833333336</v>
      </c>
      <c r="G38" s="16">
        <v>43467.79583333333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 t="str">
        <f>IF((M261-M164)/M261*100&lt;0,"NR",(M261-M164)/M261*100)</f>
        <v>NR</v>
      </c>
      <c r="AI38" s="93"/>
      <c r="AJ38" s="93" t="str">
        <f>IF((M164-M67)/M261*100&lt;0,"NR",(M164-M67)/M261*100)</f>
        <v>NR</v>
      </c>
      <c r="AK38" s="93"/>
      <c r="AL38" s="93" t="str">
        <f>IF((M261-M67)/M261*100&lt;0,"NR",(M261-M67)/M261*100)</f>
        <v>NR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>
        <f t="shared" si="5"/>
        <v>0</v>
      </c>
      <c r="AT38" s="82"/>
      <c r="AU38" s="81" t="str">
        <f t="shared" si="6"/>
        <v>NR</v>
      </c>
      <c r="AV38" s="82"/>
    </row>
    <row r="39" spans="1:48" x14ac:dyDescent="0.2">
      <c r="A39" s="10">
        <v>4154045</v>
      </c>
      <c r="B39" s="10" t="s">
        <v>29</v>
      </c>
      <c r="C39" s="10" t="s">
        <v>17</v>
      </c>
      <c r="D39" s="16">
        <v>43452.368750000001</v>
      </c>
      <c r="E39" s="16">
        <v>43453.395833333336</v>
      </c>
      <c r="G39" s="16">
        <v>43467.79583333333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 t="str">
        <f>IF((M236-M139)/M236*100&lt;0,"NR",(M236-M139)/M236*100)</f>
        <v>NR</v>
      </c>
      <c r="AI39" s="93"/>
      <c r="AJ39" s="93">
        <f>IF((M139-M42)/M236*100&lt;0,"NR",(M139-M42)/M236*100)</f>
        <v>10</v>
      </c>
      <c r="AK39" s="93"/>
      <c r="AL39" s="93">
        <f>IF((M236-M42)/M236*100&lt;0,"NR",(M236-M42)/M236*100)</f>
        <v>0</v>
      </c>
      <c r="AM39" s="93"/>
      <c r="AP39" s="3" t="s">
        <v>65</v>
      </c>
      <c r="AQ39" s="81">
        <f t="shared" si="7"/>
        <v>5.2631578947368416</v>
      </c>
      <c r="AR39" s="82"/>
      <c r="AS39" s="81" t="str">
        <f t="shared" si="5"/>
        <v>NR</v>
      </c>
      <c r="AT39" s="82"/>
      <c r="AU39" s="81">
        <f t="shared" si="6"/>
        <v>0</v>
      </c>
      <c r="AV39" s="82"/>
    </row>
    <row r="40" spans="1:48" x14ac:dyDescent="0.2">
      <c r="A40" s="10">
        <v>4154045</v>
      </c>
      <c r="B40" s="10" t="s">
        <v>29</v>
      </c>
      <c r="C40" s="10" t="s">
        <v>17</v>
      </c>
      <c r="D40" s="16">
        <v>43452.368750000001</v>
      </c>
      <c r="E40" s="16">
        <v>43453.395833333336</v>
      </c>
      <c r="G40" s="16">
        <v>43467.79583333333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20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4154045</v>
      </c>
      <c r="B41" s="10" t="s">
        <v>29</v>
      </c>
      <c r="C41" s="10" t="s">
        <v>17</v>
      </c>
      <c r="D41" s="16">
        <v>43452.368750000001</v>
      </c>
      <c r="E41" s="16">
        <v>43453.395833333336</v>
      </c>
      <c r="G41" s="16">
        <v>43467.79583333333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310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4154045</v>
      </c>
      <c r="B42" s="10" t="s">
        <v>29</v>
      </c>
      <c r="C42" s="10" t="s">
        <v>17</v>
      </c>
      <c r="D42" s="16">
        <v>43452.368750000001</v>
      </c>
      <c r="E42" s="16">
        <v>43453.395833333336</v>
      </c>
      <c r="G42" s="16">
        <v>43467.79583333333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26</v>
      </c>
      <c r="M42" s="10">
        <v>20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0</v>
      </c>
      <c r="AR42" s="82"/>
      <c r="AS42" s="81">
        <f t="shared" si="8"/>
        <v>0</v>
      </c>
      <c r="AT42" s="82"/>
      <c r="AU42" s="81">
        <f t="shared" si="9"/>
        <v>0</v>
      </c>
      <c r="AV42" s="82"/>
    </row>
    <row r="43" spans="1:48" x14ac:dyDescent="0.2">
      <c r="A43" s="10">
        <v>4154045</v>
      </c>
      <c r="B43" s="10" t="s">
        <v>29</v>
      </c>
      <c r="C43" s="10" t="s">
        <v>17</v>
      </c>
      <c r="D43" s="16">
        <v>43452.368750000001</v>
      </c>
      <c r="E43" s="16">
        <v>43453.395833333336</v>
      </c>
      <c r="G43" s="16">
        <v>43467.79583333333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940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21.052631578947366</v>
      </c>
      <c r="AR43" s="82"/>
      <c r="AS43" s="81" t="str">
        <f t="shared" si="8"/>
        <v>NR</v>
      </c>
      <c r="AT43" s="82"/>
      <c r="AU43" s="81">
        <f t="shared" si="9"/>
        <v>0</v>
      </c>
      <c r="AV43" s="82"/>
    </row>
    <row r="44" spans="1:48" x14ac:dyDescent="0.2">
      <c r="A44" s="10">
        <v>4154045</v>
      </c>
      <c r="B44" s="10" t="s">
        <v>29</v>
      </c>
      <c r="C44" s="10" t="s">
        <v>17</v>
      </c>
      <c r="D44" s="16">
        <v>43452.368750000001</v>
      </c>
      <c r="E44" s="16">
        <v>43453.395833333336</v>
      </c>
      <c r="G44" s="16">
        <v>43467.79583333333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4154045</v>
      </c>
      <c r="B45" s="10" t="s">
        <v>29</v>
      </c>
      <c r="C45" s="10" t="s">
        <v>17</v>
      </c>
      <c r="D45" s="16">
        <v>43452.368750000001</v>
      </c>
      <c r="E45" s="16">
        <v>43453.395833333336</v>
      </c>
      <c r="G45" s="16">
        <v>43467.79583333333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18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4154045</v>
      </c>
      <c r="B46" s="10" t="s">
        <v>29</v>
      </c>
      <c r="C46" s="10" t="s">
        <v>17</v>
      </c>
      <c r="D46" s="16">
        <v>43452.368750000001</v>
      </c>
      <c r="E46" s="16">
        <v>43453.395833333336</v>
      </c>
      <c r="G46" s="16">
        <v>43467.79583333333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55</v>
      </c>
      <c r="N46" s="10" t="s">
        <v>33</v>
      </c>
      <c r="O46" s="10">
        <v>10</v>
      </c>
      <c r="P46" s="10">
        <v>1</v>
      </c>
      <c r="AP46" s="3" t="s">
        <v>233</v>
      </c>
      <c r="AQ46" s="81" t="str">
        <f t="shared" ref="AQ46:AQ49" si="13">IF(ISERR(AH141),"NO DATA",AH141)</f>
        <v>NR</v>
      </c>
      <c r="AR46" s="82"/>
      <c r="AS46" s="81">
        <f t="shared" si="11"/>
        <v>240</v>
      </c>
      <c r="AT46" s="82"/>
      <c r="AU46" s="81" t="str">
        <f t="shared" si="12"/>
        <v>NR</v>
      </c>
      <c r="AV46" s="82"/>
    </row>
    <row r="47" spans="1:48" x14ac:dyDescent="0.2">
      <c r="A47" s="10">
        <v>4154045</v>
      </c>
      <c r="B47" s="10" t="s">
        <v>29</v>
      </c>
      <c r="C47" s="10" t="s">
        <v>17</v>
      </c>
      <c r="D47" s="16">
        <v>43452.368750000001</v>
      </c>
      <c r="E47" s="16">
        <v>43453.395833333336</v>
      </c>
      <c r="G47" s="16">
        <v>43467.79583333333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104</v>
      </c>
      <c r="AT47" s="82"/>
      <c r="AU47" s="81">
        <f t="shared" si="12"/>
        <v>96</v>
      </c>
      <c r="AV47" s="82"/>
    </row>
    <row r="48" spans="1:48" x14ac:dyDescent="0.2">
      <c r="A48" s="10">
        <v>4154045</v>
      </c>
      <c r="B48" s="10" t="s">
        <v>29</v>
      </c>
      <c r="C48" s="10" t="s">
        <v>17</v>
      </c>
      <c r="D48" s="16">
        <v>43452.368750000001</v>
      </c>
      <c r="E48" s="16">
        <v>43453.395833333336</v>
      </c>
      <c r="G48" s="16">
        <v>43467.79583333333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2.8169014084507045</v>
      </c>
      <c r="AR48" s="82"/>
      <c r="AS48" s="81" t="str">
        <f t="shared" si="11"/>
        <v>NR</v>
      </c>
      <c r="AT48" s="82"/>
      <c r="AU48" s="81" t="str">
        <f t="shared" si="12"/>
        <v>NR</v>
      </c>
      <c r="AV48" s="82"/>
    </row>
    <row r="49" spans="1:48" x14ac:dyDescent="0.2">
      <c r="A49" s="10">
        <v>4154045</v>
      </c>
      <c r="B49" s="10" t="s">
        <v>29</v>
      </c>
      <c r="C49" s="10" t="s">
        <v>17</v>
      </c>
      <c r="D49" s="16">
        <v>43452.368750000001</v>
      </c>
      <c r="E49" s="16">
        <v>43453.395833333336</v>
      </c>
      <c r="G49" s="16">
        <v>43467.79583333333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42</v>
      </c>
      <c r="N49" s="10" t="s">
        <v>33</v>
      </c>
      <c r="O49" s="10">
        <v>5</v>
      </c>
      <c r="P49" s="10">
        <v>1</v>
      </c>
      <c r="AP49" s="3" t="s">
        <v>234</v>
      </c>
      <c r="AQ49" s="81" t="str">
        <f t="shared" si="13"/>
        <v>NR</v>
      </c>
      <c r="AR49" s="82"/>
      <c r="AS49" s="81">
        <f t="shared" si="11"/>
        <v>11.25</v>
      </c>
      <c r="AT49" s="82"/>
      <c r="AU49" s="81" t="str">
        <f t="shared" si="12"/>
        <v>NR</v>
      </c>
      <c r="AV49" s="82"/>
    </row>
    <row r="50" spans="1:48" x14ac:dyDescent="0.2">
      <c r="A50" s="10">
        <v>4154045</v>
      </c>
      <c r="B50" s="10" t="s">
        <v>29</v>
      </c>
      <c r="C50" s="10" t="s">
        <v>17</v>
      </c>
      <c r="D50" s="16">
        <v>43452.368750000001</v>
      </c>
      <c r="E50" s="16">
        <v>43453.395833333336</v>
      </c>
      <c r="G50" s="16">
        <v>43467.79583333333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4154045</v>
      </c>
      <c r="B51" s="10" t="s">
        <v>29</v>
      </c>
      <c r="C51" s="10" t="s">
        <v>17</v>
      </c>
      <c r="D51" s="16">
        <v>43452.368750000001</v>
      </c>
      <c r="E51" s="16">
        <v>43453.395833333336</v>
      </c>
      <c r="G51" s="16">
        <v>43467.79583333333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4154045</v>
      </c>
      <c r="B52" s="10" t="s">
        <v>29</v>
      </c>
      <c r="C52" s="10" t="s">
        <v>17</v>
      </c>
      <c r="D52" s="16">
        <v>43452.368750000001</v>
      </c>
      <c r="E52" s="16">
        <v>43453.395833333336</v>
      </c>
      <c r="G52" s="16">
        <v>43467.79583333333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4154045</v>
      </c>
      <c r="B53" s="10" t="s">
        <v>29</v>
      </c>
      <c r="C53" s="10" t="s">
        <v>17</v>
      </c>
      <c r="D53" s="16">
        <v>43452.368750000001</v>
      </c>
      <c r="E53" s="16">
        <v>43453.395833333336</v>
      </c>
      <c r="G53" s="16">
        <v>43467.79583333333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83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4154045</v>
      </c>
      <c r="B54" s="10" t="s">
        <v>29</v>
      </c>
      <c r="C54" s="10" t="s">
        <v>17</v>
      </c>
      <c r="D54" s="16">
        <v>43452.368750000001</v>
      </c>
      <c r="E54" s="16">
        <v>43453.395833333336</v>
      </c>
      <c r="G54" s="16">
        <v>43467.79583333333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1800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4154045</v>
      </c>
      <c r="B55" s="10" t="s">
        <v>29</v>
      </c>
      <c r="C55" s="10" t="s">
        <v>17</v>
      </c>
      <c r="D55" s="16">
        <v>43452.368750000001</v>
      </c>
      <c r="E55" s="16">
        <v>43453.395833333336</v>
      </c>
      <c r="G55" s="16">
        <v>43467.79583333333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190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4154045</v>
      </c>
      <c r="B56" s="10" t="s">
        <v>29</v>
      </c>
      <c r="C56" s="10" t="s">
        <v>17</v>
      </c>
      <c r="D56" s="16">
        <v>43452.368750000001</v>
      </c>
      <c r="E56" s="16">
        <v>43453.395833333336</v>
      </c>
      <c r="G56" s="16">
        <v>43467.79583333333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1700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4154045</v>
      </c>
      <c r="B57" s="10" t="s">
        <v>29</v>
      </c>
      <c r="C57" s="10" t="s">
        <v>17</v>
      </c>
      <c r="D57" s="16">
        <v>43452.368750000001</v>
      </c>
      <c r="E57" s="16">
        <v>43453.395833333336</v>
      </c>
      <c r="G57" s="16">
        <v>43467.79583333333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26</v>
      </c>
      <c r="M57" s="10">
        <v>5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4154045</v>
      </c>
      <c r="B58" s="10" t="s">
        <v>29</v>
      </c>
      <c r="C58" s="10" t="s">
        <v>17</v>
      </c>
      <c r="D58" s="16">
        <v>43452.368750000001</v>
      </c>
      <c r="E58" s="16">
        <v>43453.395833333336</v>
      </c>
      <c r="G58" s="16">
        <v>43467.79583333333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4154045</v>
      </c>
      <c r="B59" s="10" t="s">
        <v>29</v>
      </c>
      <c r="C59" s="10" t="s">
        <v>17</v>
      </c>
      <c r="D59" s="16">
        <v>43452.368750000001</v>
      </c>
      <c r="E59" s="16">
        <v>43453.395833333336</v>
      </c>
      <c r="G59" s="16">
        <v>43467.79583333333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4154045</v>
      </c>
      <c r="B60" s="10" t="s">
        <v>29</v>
      </c>
      <c r="C60" s="10" t="s">
        <v>17</v>
      </c>
      <c r="D60" s="16">
        <v>43452.368750000001</v>
      </c>
      <c r="E60" s="16">
        <v>43453.395833333336</v>
      </c>
      <c r="G60" s="16">
        <v>43467.79583333333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27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4154045</v>
      </c>
      <c r="B61" s="10" t="s">
        <v>29</v>
      </c>
      <c r="C61" s="10" t="s">
        <v>17</v>
      </c>
      <c r="D61" s="16">
        <v>43452.368750000001</v>
      </c>
      <c r="E61" s="16">
        <v>43453.395833333336</v>
      </c>
      <c r="G61" s="16">
        <v>43467.79583333333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42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4154045</v>
      </c>
      <c r="B62" s="10" t="s">
        <v>29</v>
      </c>
      <c r="C62" s="10" t="s">
        <v>17</v>
      </c>
      <c r="D62" s="16">
        <v>43452.368750000001</v>
      </c>
      <c r="E62" s="16">
        <v>43453.395833333336</v>
      </c>
      <c r="G62" s="16">
        <v>43467.79583333333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280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4154045</v>
      </c>
      <c r="B63" s="10" t="s">
        <v>29</v>
      </c>
      <c r="C63" s="10" t="s">
        <v>17</v>
      </c>
      <c r="D63" s="16">
        <v>43452.368750000001</v>
      </c>
      <c r="E63" s="16">
        <v>43453.395833333336</v>
      </c>
      <c r="G63" s="16">
        <v>43467.79583333333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4154045</v>
      </c>
      <c r="B64" s="10" t="s">
        <v>29</v>
      </c>
      <c r="C64" s="10" t="s">
        <v>17</v>
      </c>
      <c r="D64" s="16">
        <v>43452.368750000001</v>
      </c>
      <c r="E64" s="16">
        <v>43453.395833333336</v>
      </c>
      <c r="G64" s="16">
        <v>43467.79583333333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4154045</v>
      </c>
      <c r="B65" s="10" t="s">
        <v>29</v>
      </c>
      <c r="C65" s="10" t="s">
        <v>17</v>
      </c>
      <c r="D65" s="16">
        <v>43452.368750000001</v>
      </c>
      <c r="E65" s="16">
        <v>43453.395833333336</v>
      </c>
      <c r="G65" s="16">
        <v>43467.79583333333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820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4154045</v>
      </c>
      <c r="B66" s="10" t="s">
        <v>29</v>
      </c>
      <c r="C66" s="10" t="s">
        <v>17</v>
      </c>
      <c r="D66" s="16">
        <v>43452.368750000001</v>
      </c>
      <c r="E66" s="16">
        <v>43453.395833333336</v>
      </c>
      <c r="G66" s="16">
        <v>43467.79583333333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4154045</v>
      </c>
      <c r="B67" s="10" t="s">
        <v>29</v>
      </c>
      <c r="C67" s="10" t="s">
        <v>17</v>
      </c>
      <c r="D67" s="16">
        <v>43452.368750000001</v>
      </c>
      <c r="E67" s="16">
        <v>43453.395833333336</v>
      </c>
      <c r="G67" s="16">
        <v>43467.79583333333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58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4154045</v>
      </c>
      <c r="B68" s="10" t="s">
        <v>29</v>
      </c>
      <c r="C68" s="10" t="s">
        <v>17</v>
      </c>
      <c r="D68" s="16">
        <v>43452.368750000001</v>
      </c>
      <c r="E68" s="16">
        <v>43453.395833333336</v>
      </c>
      <c r="G68" s="16">
        <v>43467.79583333333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4154045</v>
      </c>
      <c r="B69" s="10" t="s">
        <v>29</v>
      </c>
      <c r="C69" s="10" t="s">
        <v>17</v>
      </c>
      <c r="D69" s="16">
        <v>43452.368750000001</v>
      </c>
      <c r="E69" s="16">
        <v>43453.395833333336</v>
      </c>
      <c r="G69" s="16">
        <v>43467.79583333333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4154045</v>
      </c>
      <c r="B70" s="10" t="s">
        <v>29</v>
      </c>
      <c r="C70" s="10" t="s">
        <v>17</v>
      </c>
      <c r="D70" s="16">
        <v>43452.368750000001</v>
      </c>
      <c r="E70" s="16">
        <v>43453.395833333336</v>
      </c>
      <c r="G70" s="16">
        <v>43467.79583333333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367</v>
      </c>
      <c r="AH70" s="70"/>
      <c r="AI70" s="70"/>
      <c r="AJ70" s="70"/>
      <c r="AK70" s="70"/>
      <c r="AL70" s="70"/>
      <c r="AM70" s="70"/>
    </row>
    <row r="71" spans="1:39" x14ac:dyDescent="0.2">
      <c r="A71" s="10">
        <v>4154045</v>
      </c>
      <c r="B71" s="10" t="s">
        <v>29</v>
      </c>
      <c r="C71" s="10" t="s">
        <v>17</v>
      </c>
      <c r="D71" s="16">
        <v>43452.368750000001</v>
      </c>
      <c r="E71" s="16">
        <v>43453.395833333336</v>
      </c>
      <c r="G71" s="16">
        <v>43467.79583333333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300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4154045</v>
      </c>
      <c r="B72" s="10" t="s">
        <v>29</v>
      </c>
      <c r="C72" s="10" t="s">
        <v>17</v>
      </c>
      <c r="D72" s="16">
        <v>43452.368750000001</v>
      </c>
      <c r="E72" s="16">
        <v>43453.395833333336</v>
      </c>
      <c r="G72" s="16">
        <v>43467.79583333333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26</v>
      </c>
      <c r="M72" s="10">
        <v>20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0</v>
      </c>
      <c r="AI72" s="93"/>
      <c r="AJ72" s="93">
        <f>IF((M199-M102)/M296*100&lt;0,"NR",(M199-M102)/M296*100)</f>
        <v>17.647058823529413</v>
      </c>
      <c r="AK72" s="93"/>
      <c r="AL72" s="93">
        <f>IF((M296-M102)/M296*100&lt;0,"NR",(M296-M102)/M296*100)</f>
        <v>17.647058823529413</v>
      </c>
      <c r="AM72" s="93"/>
    </row>
    <row r="73" spans="1:39" x14ac:dyDescent="0.2">
      <c r="A73" s="10">
        <v>4154045</v>
      </c>
      <c r="B73" s="10" t="s">
        <v>29</v>
      </c>
      <c r="C73" s="10" t="s">
        <v>17</v>
      </c>
      <c r="D73" s="16">
        <v>43452.368750000001</v>
      </c>
      <c r="E73" s="16">
        <v>43453.395833333336</v>
      </c>
      <c r="G73" s="16">
        <v>43467.79583333333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26</v>
      </c>
      <c r="M73" s="10">
        <v>100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>
        <f>IF((M200-M103)/M297*100&lt;0,"NR",(M200-M103)/M297*100)</f>
        <v>0</v>
      </c>
      <c r="AK73" s="93"/>
      <c r="AL73" s="93" t="str">
        <f>IF((M297-M103)/M297*100&lt;0,"NR",(M297-M103)/M297*100)</f>
        <v>NR</v>
      </c>
      <c r="AM73" s="93"/>
    </row>
    <row r="74" spans="1:39" x14ac:dyDescent="0.2">
      <c r="A74" s="10">
        <v>4154045</v>
      </c>
      <c r="B74" s="10" t="s">
        <v>29</v>
      </c>
      <c r="C74" s="10" t="s">
        <v>17</v>
      </c>
      <c r="D74" s="16">
        <v>43452.368750000001</v>
      </c>
      <c r="E74" s="16">
        <v>43453.395833333336</v>
      </c>
      <c r="G74" s="16">
        <v>43467.79583333333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5.2631578947368416</v>
      </c>
      <c r="AI74" s="93"/>
      <c r="AJ74" s="93" t="str">
        <f>IF((M122-M25)/M219*100&lt;0,"NR",(M122-M25)/M219*100)</f>
        <v>NR</v>
      </c>
      <c r="AK74" s="93"/>
      <c r="AL74" s="93">
        <f>IF((M219-M25)/M219*100&lt;0,"NR",(M219-M25)/M219*100)</f>
        <v>0</v>
      </c>
      <c r="AM74" s="93"/>
    </row>
    <row r="75" spans="1:39" x14ac:dyDescent="0.2">
      <c r="A75" s="10">
        <v>4154045</v>
      </c>
      <c r="B75" s="10" t="s">
        <v>29</v>
      </c>
      <c r="C75" s="10" t="s">
        <v>17</v>
      </c>
      <c r="D75" s="16">
        <v>43452.368750000001</v>
      </c>
      <c r="E75" s="16">
        <v>43453.395833333336</v>
      </c>
      <c r="G75" s="16">
        <v>43467.79583333333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22</v>
      </c>
      <c r="M75" s="10">
        <v>390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4154045</v>
      </c>
      <c r="B76" s="10" t="s">
        <v>29</v>
      </c>
      <c r="C76" s="10" t="s">
        <v>17</v>
      </c>
      <c r="D76" s="16">
        <v>43452.368750000001</v>
      </c>
      <c r="E76" s="16">
        <v>43453.395833333336</v>
      </c>
      <c r="G76" s="16">
        <v>43467.79583333333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4154045</v>
      </c>
      <c r="B77" s="10" t="s">
        <v>29</v>
      </c>
      <c r="C77" s="10" t="s">
        <v>17</v>
      </c>
      <c r="D77" s="16">
        <v>43452.368750000001</v>
      </c>
      <c r="E77" s="16">
        <v>43453.395833333336</v>
      </c>
      <c r="G77" s="16">
        <v>43467.79583333333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22</v>
      </c>
      <c r="M77" s="10">
        <v>12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4154045</v>
      </c>
      <c r="B78" s="10" t="s">
        <v>29</v>
      </c>
      <c r="C78" s="10" t="s">
        <v>17</v>
      </c>
      <c r="D78" s="16">
        <v>43452.368750000001</v>
      </c>
      <c r="E78" s="16">
        <v>43453.395833333336</v>
      </c>
      <c r="G78" s="16">
        <v>43467.79583333333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370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4154045</v>
      </c>
      <c r="B79" s="10" t="s">
        <v>29</v>
      </c>
      <c r="C79" s="10" t="s">
        <v>17</v>
      </c>
      <c r="D79" s="16">
        <v>43452.368750000001</v>
      </c>
      <c r="E79" s="16">
        <v>43453.395833333336</v>
      </c>
      <c r="G79" s="16">
        <v>43467.79583333333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4154045</v>
      </c>
      <c r="B80" s="10" t="s">
        <v>29</v>
      </c>
      <c r="C80" s="10" t="s">
        <v>17</v>
      </c>
      <c r="D80" s="16">
        <v>43452.368750000001</v>
      </c>
      <c r="E80" s="16">
        <v>43453.395833333336</v>
      </c>
      <c r="G80" s="16">
        <v>43467.79583333333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4154045</v>
      </c>
      <c r="B81" s="10" t="s">
        <v>29</v>
      </c>
      <c r="C81" s="10" t="s">
        <v>17</v>
      </c>
      <c r="D81" s="16">
        <v>43452.368750000001</v>
      </c>
      <c r="E81" s="16">
        <v>43453.395833333336</v>
      </c>
      <c r="G81" s="16">
        <v>43467.79583333333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22</v>
      </c>
      <c r="M81" s="10">
        <v>11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4154045</v>
      </c>
      <c r="B82" s="10" t="s">
        <v>29</v>
      </c>
      <c r="C82" s="10" t="s">
        <v>17</v>
      </c>
      <c r="D82" s="16">
        <v>43452.368750000001</v>
      </c>
      <c r="E82" s="16">
        <v>43453.395833333336</v>
      </c>
      <c r="G82" s="16">
        <v>43467.79583333333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26</v>
      </c>
      <c r="M82" s="10">
        <v>5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4154045</v>
      </c>
      <c r="B83" s="10" t="s">
        <v>29</v>
      </c>
      <c r="C83" s="10" t="s">
        <v>17</v>
      </c>
      <c r="D83" s="16">
        <v>43452.368750000001</v>
      </c>
      <c r="E83" s="16">
        <v>43453.395833333336</v>
      </c>
      <c r="G83" s="16">
        <v>43467.79583333333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4154045</v>
      </c>
      <c r="B84" s="10" t="s">
        <v>29</v>
      </c>
      <c r="C84" s="10" t="s">
        <v>17</v>
      </c>
      <c r="D84" s="16">
        <v>43452.368750000001</v>
      </c>
      <c r="E84" s="16">
        <v>43453.395833333336</v>
      </c>
      <c r="G84" s="16">
        <v>43467.79583333333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4154045</v>
      </c>
      <c r="B85" s="10" t="s">
        <v>29</v>
      </c>
      <c r="C85" s="10" t="s">
        <v>17</v>
      </c>
      <c r="D85" s="16">
        <v>43452.368750000001</v>
      </c>
      <c r="E85" s="16">
        <v>43453.395833333336</v>
      </c>
      <c r="G85" s="16">
        <v>43467.79583333333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62000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4154045</v>
      </c>
      <c r="B86" s="10" t="s">
        <v>29</v>
      </c>
      <c r="C86" s="10" t="s">
        <v>17</v>
      </c>
      <c r="D86" s="16">
        <v>43452.368750000001</v>
      </c>
      <c r="E86" s="16">
        <v>43453.395833333336</v>
      </c>
      <c r="G86" s="16">
        <v>43467.79583333333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4154045</v>
      </c>
      <c r="B87" s="10" t="s">
        <v>29</v>
      </c>
      <c r="C87" s="10" t="s">
        <v>17</v>
      </c>
      <c r="D87" s="16">
        <v>43452.368750000001</v>
      </c>
      <c r="E87" s="16">
        <v>43453.395833333336</v>
      </c>
      <c r="G87" s="16">
        <v>43467.79583333333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4154045</v>
      </c>
      <c r="B88" s="10" t="s">
        <v>29</v>
      </c>
      <c r="C88" s="10" t="s">
        <v>17</v>
      </c>
      <c r="D88" s="16">
        <v>43452.368750000001</v>
      </c>
      <c r="E88" s="16">
        <v>43453.395833333336</v>
      </c>
      <c r="G88" s="16">
        <v>43467.79583333333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4154045</v>
      </c>
      <c r="B89" s="10" t="s">
        <v>29</v>
      </c>
      <c r="C89" s="10" t="s">
        <v>17</v>
      </c>
      <c r="D89" s="16">
        <v>43452.368750000001</v>
      </c>
      <c r="E89" s="16">
        <v>43453.395833333336</v>
      </c>
      <c r="G89" s="16">
        <v>43467.79583333333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22</v>
      </c>
      <c r="M89" s="10">
        <v>300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4154045</v>
      </c>
      <c r="B90" s="10" t="s">
        <v>29</v>
      </c>
      <c r="C90" s="10" t="s">
        <v>17</v>
      </c>
      <c r="D90" s="16">
        <v>43452.368750000001</v>
      </c>
      <c r="E90" s="16">
        <v>43453.395833333336</v>
      </c>
      <c r="G90" s="16">
        <v>43467.79583333333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4154045</v>
      </c>
      <c r="B91" s="10" t="s">
        <v>29</v>
      </c>
      <c r="C91" s="10" t="s">
        <v>17</v>
      </c>
      <c r="D91" s="16">
        <v>43452.368750000001</v>
      </c>
      <c r="E91" s="16">
        <v>43453.395833333336</v>
      </c>
      <c r="G91" s="16">
        <v>43467.79583333333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4154045</v>
      </c>
      <c r="B92" s="10" t="s">
        <v>29</v>
      </c>
      <c r="C92" s="10" t="s">
        <v>17</v>
      </c>
      <c r="D92" s="16">
        <v>43452.368750000001</v>
      </c>
      <c r="E92" s="16">
        <v>43453.395833333336</v>
      </c>
      <c r="G92" s="16">
        <v>43467.79583333333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1600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4154045</v>
      </c>
      <c r="B93" s="10" t="s">
        <v>29</v>
      </c>
      <c r="C93" s="10" t="s">
        <v>17</v>
      </c>
      <c r="D93" s="16">
        <v>43452.368750000001</v>
      </c>
      <c r="E93" s="16">
        <v>43453.395833333336</v>
      </c>
      <c r="G93" s="16">
        <v>43467.79583333333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4154045</v>
      </c>
      <c r="B94" s="10" t="s">
        <v>29</v>
      </c>
      <c r="C94" s="10" t="s">
        <v>17</v>
      </c>
      <c r="D94" s="16">
        <v>43452.368750000001</v>
      </c>
      <c r="E94" s="16">
        <v>43453.395833333336</v>
      </c>
      <c r="G94" s="16">
        <v>43467.79583333333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4154045</v>
      </c>
      <c r="B95" s="10" t="s">
        <v>29</v>
      </c>
      <c r="C95" s="10" t="s">
        <v>17</v>
      </c>
      <c r="D95" s="16">
        <v>43452.368750000001</v>
      </c>
      <c r="E95" s="16">
        <v>43453.395833333336</v>
      </c>
      <c r="G95" s="16">
        <v>43467.79583333333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4154045</v>
      </c>
      <c r="B96" s="10" t="s">
        <v>29</v>
      </c>
      <c r="C96" s="10" t="s">
        <v>17</v>
      </c>
      <c r="D96" s="16">
        <v>43452.368750000001</v>
      </c>
      <c r="E96" s="16">
        <v>43453.395833333336</v>
      </c>
      <c r="G96" s="16">
        <v>43467.79583333333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26</v>
      </c>
      <c r="M96" s="10">
        <v>10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4154045</v>
      </c>
      <c r="B97" s="10" t="s">
        <v>29</v>
      </c>
      <c r="C97" s="10" t="s">
        <v>17</v>
      </c>
      <c r="D97" s="16">
        <v>43452.368750000001</v>
      </c>
      <c r="E97" s="16">
        <v>43453.395833333336</v>
      </c>
      <c r="G97" s="16">
        <v>43467.79583333333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900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4154045</v>
      </c>
      <c r="B98" s="10" t="s">
        <v>29</v>
      </c>
      <c r="C98" s="10" t="s">
        <v>17</v>
      </c>
      <c r="D98" s="16">
        <v>43452.368750000001</v>
      </c>
      <c r="E98" s="16">
        <v>43453.395833333336</v>
      </c>
      <c r="G98" s="16">
        <v>43467.79583333333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4154045</v>
      </c>
      <c r="B99" s="10" t="s">
        <v>29</v>
      </c>
      <c r="C99" s="10" t="s">
        <v>17</v>
      </c>
      <c r="D99" s="16">
        <v>43452.368750000001</v>
      </c>
      <c r="E99" s="16">
        <v>43453.395833333336</v>
      </c>
      <c r="G99" s="16">
        <v>43467.79583333333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4154045</v>
      </c>
      <c r="B100" s="10" t="s">
        <v>29</v>
      </c>
      <c r="C100" s="10" t="s">
        <v>17</v>
      </c>
      <c r="D100" s="16">
        <v>43452.368750000001</v>
      </c>
      <c r="E100" s="16">
        <v>43453.395833333336</v>
      </c>
      <c r="G100" s="16">
        <v>43467.79583333333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26</v>
      </c>
      <c r="M100" s="10">
        <v>10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4154045</v>
      </c>
      <c r="B101" s="10" t="s">
        <v>29</v>
      </c>
      <c r="C101" s="10" t="s">
        <v>17</v>
      </c>
      <c r="D101" s="16">
        <v>43452.368750000001</v>
      </c>
      <c r="E101" s="16">
        <v>43453.395833333336</v>
      </c>
      <c r="G101" s="16">
        <v>43467.79583333333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630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4154045</v>
      </c>
      <c r="B102" s="10" t="s">
        <v>29</v>
      </c>
      <c r="C102" s="10" t="s">
        <v>17</v>
      </c>
      <c r="D102" s="16">
        <v>43452.368750000001</v>
      </c>
      <c r="E102" s="16">
        <v>43453.395833333336</v>
      </c>
      <c r="G102" s="16">
        <v>43467.79583333333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140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4154045</v>
      </c>
      <c r="B103" s="10" t="s">
        <v>29</v>
      </c>
      <c r="C103" s="10" t="s">
        <v>17</v>
      </c>
      <c r="D103" s="16">
        <v>43452.368750000001</v>
      </c>
      <c r="E103" s="16">
        <v>43453.395833333336</v>
      </c>
      <c r="G103" s="16">
        <v>43467.79583333333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110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4154045</v>
      </c>
      <c r="B104" s="10" t="s">
        <v>29</v>
      </c>
      <c r="C104" s="10" t="s">
        <v>17</v>
      </c>
      <c r="D104" s="16">
        <v>43452.368750000001</v>
      </c>
      <c r="E104" s="16">
        <v>43453.395833333336</v>
      </c>
      <c r="G104" s="16">
        <v>43467.79583333333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368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4154046</v>
      </c>
      <c r="B105" s="10" t="s">
        <v>24</v>
      </c>
      <c r="C105" s="10" t="s">
        <v>17</v>
      </c>
      <c r="D105" s="16">
        <v>43452.359027777777</v>
      </c>
      <c r="E105" s="16">
        <v>43453.395833333336</v>
      </c>
      <c r="G105" s="16">
        <v>43468.001388888886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2900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4154046</v>
      </c>
      <c r="B106" s="10" t="s">
        <v>24</v>
      </c>
      <c r="C106" s="10" t="s">
        <v>17</v>
      </c>
      <c r="D106" s="16">
        <v>43452.359027777777</v>
      </c>
      <c r="E106" s="16">
        <v>43453.395833333336</v>
      </c>
      <c r="G106" s="16">
        <v>43468.001388888886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4154046</v>
      </c>
      <c r="B107" s="10" t="s">
        <v>24</v>
      </c>
      <c r="C107" s="10" t="s">
        <v>17</v>
      </c>
      <c r="D107" s="16">
        <v>43452.359027777777</v>
      </c>
      <c r="E107" s="16">
        <v>43453.395833333336</v>
      </c>
      <c r="G107" s="16">
        <v>43468.001388888886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16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0</v>
      </c>
      <c r="AI107" s="98"/>
      <c r="AJ107" s="98">
        <f>IF((M151-M54)/M248*100&lt;0,"NR",(M151-M54)/M248*100)</f>
        <v>0</v>
      </c>
      <c r="AK107" s="98"/>
      <c r="AL107" s="98">
        <f>IF((M248-M54)/M248*100&lt;0,"NR",(M248-M54)/M248*100)</f>
        <v>0</v>
      </c>
      <c r="AM107" s="98"/>
    </row>
    <row r="108" spans="1:39" x14ac:dyDescent="0.2">
      <c r="A108" s="10">
        <v>4154046</v>
      </c>
      <c r="B108" s="10" t="s">
        <v>24</v>
      </c>
      <c r="C108" s="10" t="s">
        <v>17</v>
      </c>
      <c r="D108" s="16">
        <v>43452.359027777777</v>
      </c>
      <c r="E108" s="16">
        <v>43453.395833333336</v>
      </c>
      <c r="G108" s="16">
        <v>43468.001388888886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10000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21.052631578947366</v>
      </c>
      <c r="AI108" s="98"/>
      <c r="AJ108" s="98" t="str">
        <f>IF((M152-M55)/M249*100&lt;0,"NR",(M152-M55)/M249*100)</f>
        <v>NR</v>
      </c>
      <c r="AK108" s="98"/>
      <c r="AL108" s="98">
        <f>IF((M249-M55)/M249*100&lt;0,"NR",(M249-M55)/M249*100)</f>
        <v>0</v>
      </c>
      <c r="AM108" s="98"/>
    </row>
    <row r="109" spans="1:39" x14ac:dyDescent="0.2">
      <c r="A109" s="10">
        <v>4154046</v>
      </c>
      <c r="B109" s="10" t="s">
        <v>24</v>
      </c>
      <c r="C109" s="10" t="s">
        <v>17</v>
      </c>
      <c r="D109" s="16">
        <v>43452.359027777777</v>
      </c>
      <c r="E109" s="16">
        <v>43453.395833333336</v>
      </c>
      <c r="G109" s="16">
        <v>43468.001388888886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4154046</v>
      </c>
      <c r="B110" s="10" t="s">
        <v>24</v>
      </c>
      <c r="C110" s="10" t="s">
        <v>17</v>
      </c>
      <c r="D110" s="16">
        <v>43452.359027777777</v>
      </c>
      <c r="E110" s="16">
        <v>43453.395833333336</v>
      </c>
      <c r="G110" s="16">
        <v>43468.001388888886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4154046</v>
      </c>
      <c r="B111" s="10" t="s">
        <v>24</v>
      </c>
      <c r="C111" s="10" t="s">
        <v>17</v>
      </c>
      <c r="D111" s="16">
        <v>43452.359027777777</v>
      </c>
      <c r="E111" s="16">
        <v>43453.395833333336</v>
      </c>
      <c r="G111" s="16">
        <v>43468.001388888886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570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4154046</v>
      </c>
      <c r="B112" s="10" t="s">
        <v>24</v>
      </c>
      <c r="C112" s="10" t="s">
        <v>17</v>
      </c>
      <c r="D112" s="16">
        <v>43452.359027777777</v>
      </c>
      <c r="E112" s="16">
        <v>43453.395833333336</v>
      </c>
      <c r="G112" s="16">
        <v>43468.001388888886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47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4154046</v>
      </c>
      <c r="B113" s="10" t="s">
        <v>24</v>
      </c>
      <c r="C113" s="10" t="s">
        <v>17</v>
      </c>
      <c r="D113" s="16">
        <v>43452.359027777777</v>
      </c>
      <c r="E113" s="16">
        <v>43453.395833333336</v>
      </c>
      <c r="G113" s="16">
        <v>43468.001388888886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4154046</v>
      </c>
      <c r="B114" s="10" t="s">
        <v>24</v>
      </c>
      <c r="C114" s="10" t="s">
        <v>17</v>
      </c>
      <c r="D114" s="16">
        <v>43452.359027777777</v>
      </c>
      <c r="E114" s="16">
        <v>43453.395833333336</v>
      </c>
      <c r="G114" s="16">
        <v>43468.001388888886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4154046</v>
      </c>
      <c r="B115" s="10" t="s">
        <v>24</v>
      </c>
      <c r="C115" s="10" t="s">
        <v>17</v>
      </c>
      <c r="D115" s="16">
        <v>43452.359027777777</v>
      </c>
      <c r="E115" s="16">
        <v>43453.395833333336</v>
      </c>
      <c r="G115" s="16">
        <v>43468.001388888886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4154046</v>
      </c>
      <c r="B116" s="10" t="s">
        <v>24</v>
      </c>
      <c r="C116" s="10" t="s">
        <v>17</v>
      </c>
      <c r="D116" s="16">
        <v>43452.359027777777</v>
      </c>
      <c r="E116" s="16">
        <v>43453.395833333336</v>
      </c>
      <c r="G116" s="16">
        <v>43468.001388888886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110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4154046</v>
      </c>
      <c r="B117" s="10" t="s">
        <v>24</v>
      </c>
      <c r="C117" s="10" t="s">
        <v>17</v>
      </c>
      <c r="D117" s="16">
        <v>43452.359027777777</v>
      </c>
      <c r="E117" s="16">
        <v>43453.395833333336</v>
      </c>
      <c r="G117" s="16">
        <v>43468.001388888886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4154046</v>
      </c>
      <c r="B118" s="10" t="s">
        <v>24</v>
      </c>
      <c r="C118" s="10" t="s">
        <v>17</v>
      </c>
      <c r="D118" s="16">
        <v>43452.359027777777</v>
      </c>
      <c r="E118" s="16">
        <v>43453.395833333336</v>
      </c>
      <c r="G118" s="16">
        <v>43468.001388888886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54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4154046</v>
      </c>
      <c r="B119" s="10" t="s">
        <v>24</v>
      </c>
      <c r="C119" s="10" t="s">
        <v>17</v>
      </c>
      <c r="D119" s="16">
        <v>43452.359027777777</v>
      </c>
      <c r="E119" s="16">
        <v>43453.395833333336</v>
      </c>
      <c r="G119" s="16">
        <v>43468.001388888886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4154046</v>
      </c>
      <c r="B120" s="10" t="s">
        <v>24</v>
      </c>
      <c r="C120" s="10" t="s">
        <v>17</v>
      </c>
      <c r="D120" s="16">
        <v>43452.359027777777</v>
      </c>
      <c r="E120" s="16">
        <v>43453.395833333336</v>
      </c>
      <c r="G120" s="16">
        <v>43468.001388888886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690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4154046</v>
      </c>
      <c r="B121" s="10" t="s">
        <v>24</v>
      </c>
      <c r="C121" s="10" t="s">
        <v>17</v>
      </c>
      <c r="D121" s="16">
        <v>43452.359027777777</v>
      </c>
      <c r="E121" s="16">
        <v>43453.395833333336</v>
      </c>
      <c r="G121" s="16">
        <v>43468.001388888886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4154046</v>
      </c>
      <c r="B122" s="10" t="s">
        <v>24</v>
      </c>
      <c r="C122" s="10" t="s">
        <v>17</v>
      </c>
      <c r="D122" s="16">
        <v>43452.359027777777</v>
      </c>
      <c r="E122" s="16">
        <v>43453.395833333336</v>
      </c>
      <c r="G122" s="16">
        <v>43468.001388888886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180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4154046</v>
      </c>
      <c r="B123" s="10" t="s">
        <v>24</v>
      </c>
      <c r="C123" s="10" t="s">
        <v>17</v>
      </c>
      <c r="D123" s="16">
        <v>43452.359027777777</v>
      </c>
      <c r="E123" s="16">
        <v>43453.395833333336</v>
      </c>
      <c r="G123" s="16">
        <v>43468.001388888886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17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4154046</v>
      </c>
      <c r="B124" s="10" t="s">
        <v>24</v>
      </c>
      <c r="C124" s="10" t="s">
        <v>17</v>
      </c>
      <c r="D124" s="16">
        <v>43452.359027777777</v>
      </c>
      <c r="E124" s="16">
        <v>43453.395833333336</v>
      </c>
      <c r="G124" s="16">
        <v>43468.001388888886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4154046</v>
      </c>
      <c r="B125" s="10" t="s">
        <v>24</v>
      </c>
      <c r="C125" s="10" t="s">
        <v>17</v>
      </c>
      <c r="D125" s="16">
        <v>43452.359027777777</v>
      </c>
      <c r="E125" s="16">
        <v>43453.395833333336</v>
      </c>
      <c r="G125" s="16">
        <v>43468.001388888886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4154046</v>
      </c>
      <c r="B126" s="10" t="s">
        <v>24</v>
      </c>
      <c r="C126" s="10" t="s">
        <v>17</v>
      </c>
      <c r="D126" s="16">
        <v>43452.359027777777</v>
      </c>
      <c r="E126" s="16">
        <v>43453.395833333336</v>
      </c>
      <c r="G126" s="16">
        <v>43468.001388888886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4154046</v>
      </c>
      <c r="B127" s="10" t="s">
        <v>24</v>
      </c>
      <c r="C127" s="10" t="s">
        <v>17</v>
      </c>
      <c r="D127" s="16">
        <v>43452.359027777777</v>
      </c>
      <c r="E127" s="16">
        <v>43453.395833333336</v>
      </c>
      <c r="G127" s="16">
        <v>43468.001388888886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770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4154046</v>
      </c>
      <c r="B128" s="10" t="s">
        <v>24</v>
      </c>
      <c r="C128" s="10" t="s">
        <v>17</v>
      </c>
      <c r="D128" s="16">
        <v>43452.359027777777</v>
      </c>
      <c r="E128" s="16">
        <v>43453.395833333336</v>
      </c>
      <c r="G128" s="16">
        <v>43468.001388888886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4154046</v>
      </c>
      <c r="B129" s="10" t="s">
        <v>24</v>
      </c>
      <c r="C129" s="10" t="s">
        <v>17</v>
      </c>
      <c r="D129" s="16">
        <v>43452.359027777777</v>
      </c>
      <c r="E129" s="16">
        <v>43453.395833333336</v>
      </c>
      <c r="G129" s="16">
        <v>43468.001388888886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140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4154046</v>
      </c>
      <c r="B130" s="10" t="s">
        <v>24</v>
      </c>
      <c r="C130" s="10" t="s">
        <v>17</v>
      </c>
      <c r="D130" s="16">
        <v>43452.359027777777</v>
      </c>
      <c r="E130" s="16">
        <v>43453.395833333336</v>
      </c>
      <c r="G130" s="16">
        <v>43468.001388888886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4154046</v>
      </c>
      <c r="B131" s="10" t="s">
        <v>24</v>
      </c>
      <c r="C131" s="10" t="s">
        <v>17</v>
      </c>
      <c r="D131" s="16">
        <v>43452.359027777777</v>
      </c>
      <c r="E131" s="16">
        <v>43453.395833333336</v>
      </c>
      <c r="G131" s="16">
        <v>43468.001388888886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4154046</v>
      </c>
      <c r="B132" s="10" t="s">
        <v>24</v>
      </c>
      <c r="C132" s="10" t="s">
        <v>17</v>
      </c>
      <c r="D132" s="16">
        <v>43452.359027777777</v>
      </c>
      <c r="E132" s="16">
        <v>43453.395833333336</v>
      </c>
      <c r="G132" s="16">
        <v>43468.001388888886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260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4154046</v>
      </c>
      <c r="B133" s="10" t="s">
        <v>24</v>
      </c>
      <c r="C133" s="10" t="s">
        <v>17</v>
      </c>
      <c r="D133" s="16">
        <v>43452.359027777777</v>
      </c>
      <c r="E133" s="16">
        <v>43453.395833333336</v>
      </c>
      <c r="G133" s="16">
        <v>43468.001388888886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20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4154046</v>
      </c>
      <c r="B134" s="10" t="s">
        <v>24</v>
      </c>
      <c r="C134" s="10" t="s">
        <v>17</v>
      </c>
      <c r="D134" s="16">
        <v>43452.359027777777</v>
      </c>
      <c r="E134" s="16">
        <v>43453.395833333336</v>
      </c>
      <c r="G134" s="16">
        <v>43468.001388888886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4154046</v>
      </c>
      <c r="B135" s="10" t="s">
        <v>24</v>
      </c>
      <c r="C135" s="10" t="s">
        <v>17</v>
      </c>
      <c r="D135" s="16">
        <v>43452.359027777777</v>
      </c>
      <c r="E135" s="16">
        <v>43453.395833333336</v>
      </c>
      <c r="G135" s="16">
        <v>43468.001388888886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4154046</v>
      </c>
      <c r="B136" s="10" t="s">
        <v>24</v>
      </c>
      <c r="C136" s="10" t="s">
        <v>17</v>
      </c>
      <c r="D136" s="16">
        <v>43452.359027777777</v>
      </c>
      <c r="E136" s="16">
        <v>43453.395833333336</v>
      </c>
      <c r="G136" s="16">
        <v>43468.001388888886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4154046</v>
      </c>
      <c r="B137" s="10" t="s">
        <v>24</v>
      </c>
      <c r="C137" s="10" t="s">
        <v>17</v>
      </c>
      <c r="D137" s="16">
        <v>43452.359027777777</v>
      </c>
      <c r="E137" s="16">
        <v>43453.395833333336</v>
      </c>
      <c r="G137" s="16">
        <v>43468.001388888886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22</v>
      </c>
      <c r="M137" s="10">
        <v>5.0999999999999996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4154046</v>
      </c>
      <c r="B138" s="10" t="s">
        <v>24</v>
      </c>
      <c r="C138" s="10" t="s">
        <v>17</v>
      </c>
      <c r="D138" s="16">
        <v>43452.359027777777</v>
      </c>
      <c r="E138" s="16">
        <v>43453.395833333336</v>
      </c>
      <c r="G138" s="16">
        <v>43468.001388888886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26</v>
      </c>
      <c r="M138" s="10">
        <v>5</v>
      </c>
      <c r="N138" s="10" t="s">
        <v>33</v>
      </c>
      <c r="O138" s="10">
        <v>5</v>
      </c>
      <c r="P138" s="10">
        <v>1</v>
      </c>
      <c r="AG138" s="70" t="s">
        <v>369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4154046</v>
      </c>
      <c r="B139" s="10" t="s">
        <v>24</v>
      </c>
      <c r="C139" s="10" t="s">
        <v>17</v>
      </c>
      <c r="D139" s="16">
        <v>43452.359027777777</v>
      </c>
      <c r="E139" s="16">
        <v>43453.395833333336</v>
      </c>
      <c r="G139" s="16">
        <v>43468.001388888886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22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4154046</v>
      </c>
      <c r="B140" s="10" t="s">
        <v>24</v>
      </c>
      <c r="C140" s="10" t="s">
        <v>17</v>
      </c>
      <c r="D140" s="16">
        <v>43452.359027777777</v>
      </c>
      <c r="E140" s="16">
        <v>43453.395833333336</v>
      </c>
      <c r="G140" s="16">
        <v>43468.001388888886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1100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4154046</v>
      </c>
      <c r="B141" s="10" t="s">
        <v>24</v>
      </c>
      <c r="C141" s="10" t="s">
        <v>17</v>
      </c>
      <c r="D141" s="16">
        <v>43452.359027777777</v>
      </c>
      <c r="E141" s="16">
        <v>43453.395833333336</v>
      </c>
      <c r="G141" s="16">
        <v>43468.001388888886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640</v>
      </c>
      <c r="N141" s="10" t="s">
        <v>33</v>
      </c>
      <c r="O141" s="10">
        <v>10</v>
      </c>
      <c r="P141" s="10">
        <v>1</v>
      </c>
      <c r="AG141" s="17" t="s">
        <v>233</v>
      </c>
      <c r="AH141" s="93" t="str">
        <f>IF((M213-M116)/M116*100&lt;0,"NR",(M213-M116)/M116*100)</f>
        <v>NR</v>
      </c>
      <c r="AI141" s="93"/>
      <c r="AJ141" s="93">
        <f>IF((M116-M19)/M213*100&lt;0,"NR",(M116-M19)/M213*100)</f>
        <v>240</v>
      </c>
      <c r="AK141" s="93"/>
      <c r="AL141" s="93" t="str">
        <f>IF((M213-M19)/M213*100&lt;0,"NR",(M213-M19)/M213*100)</f>
        <v>NR</v>
      </c>
      <c r="AM141" s="93"/>
    </row>
    <row r="142" spans="1:39" x14ac:dyDescent="0.2">
      <c r="A142" s="10">
        <v>4154046</v>
      </c>
      <c r="B142" s="10" t="s">
        <v>24</v>
      </c>
      <c r="C142" s="10" t="s">
        <v>17</v>
      </c>
      <c r="D142" s="16">
        <v>43452.359027777777</v>
      </c>
      <c r="E142" s="16">
        <v>43453.395833333336</v>
      </c>
      <c r="G142" s="16">
        <v>43468.001388888886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21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104</v>
      </c>
      <c r="AK142" s="93"/>
      <c r="AL142" s="93">
        <f>IF((M294-M100)/M294*100&lt;0,"NR",(M294-M100)/M294*100)</f>
        <v>96</v>
      </c>
      <c r="AM142" s="93"/>
    </row>
    <row r="143" spans="1:39" x14ac:dyDescent="0.2">
      <c r="A143" s="10">
        <v>4154046</v>
      </c>
      <c r="B143" s="10" t="s">
        <v>24</v>
      </c>
      <c r="C143" s="10" t="s">
        <v>17</v>
      </c>
      <c r="D143" s="16">
        <v>43452.359027777777</v>
      </c>
      <c r="E143" s="16">
        <v>43453.395833333336</v>
      </c>
      <c r="G143" s="16">
        <v>43468.001388888886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64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2.8169014084507045</v>
      </c>
      <c r="AI143" s="93"/>
      <c r="AJ143" s="93" t="str">
        <f>IF((M120-M23)/M217*100&lt;0,"NR",(M120-M23)/M217*100)</f>
        <v>NR</v>
      </c>
      <c r="AK143" s="93"/>
      <c r="AL143" s="93" t="str">
        <f>IF((M217-M23)/M217*100&lt;0,"NR",(M217-M23)/M217*100)</f>
        <v>NR</v>
      </c>
      <c r="AM143" s="93"/>
    </row>
    <row r="144" spans="1:39" x14ac:dyDescent="0.2">
      <c r="A144" s="10">
        <v>4154046</v>
      </c>
      <c r="B144" s="10" t="s">
        <v>24</v>
      </c>
      <c r="C144" s="10" t="s">
        <v>17</v>
      </c>
      <c r="D144" s="16">
        <v>43452.359027777777</v>
      </c>
      <c r="E144" s="16">
        <v>43453.395833333336</v>
      </c>
      <c r="G144" s="16">
        <v>43468.001388888886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 t="str">
        <f>IF((M247-M150)/M247*100&lt;0,"NR",(M247-M150)/M247*100)</f>
        <v>NR</v>
      </c>
      <c r="AI144" s="93"/>
      <c r="AJ144" s="93">
        <f>IF((M150-M53)/M247*100&lt;0,"NR",(M150-M53)/M247*100)</f>
        <v>11.25</v>
      </c>
      <c r="AK144" s="93"/>
      <c r="AL144" s="93" t="str">
        <f>IF((M247-M53)/M247*100&lt;0,"NR",(M247-M53)/M247*100)</f>
        <v>NR</v>
      </c>
      <c r="AM144" s="93"/>
    </row>
    <row r="145" spans="1:16" x14ac:dyDescent="0.2">
      <c r="A145" s="10">
        <v>4154046</v>
      </c>
      <c r="B145" s="10" t="s">
        <v>24</v>
      </c>
      <c r="C145" s="10" t="s">
        <v>17</v>
      </c>
      <c r="D145" s="16">
        <v>43452.359027777777</v>
      </c>
      <c r="E145" s="16">
        <v>43453.395833333336</v>
      </c>
      <c r="G145" s="16">
        <v>43468.001388888886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4154046</v>
      </c>
      <c r="B146" s="10" t="s">
        <v>24</v>
      </c>
      <c r="C146" s="10" t="s">
        <v>17</v>
      </c>
      <c r="D146" s="16">
        <v>43452.359027777777</v>
      </c>
      <c r="E146" s="16">
        <v>43453.395833333336</v>
      </c>
      <c r="G146" s="16">
        <v>43468.001388888886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59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4154046</v>
      </c>
      <c r="B147" s="10" t="s">
        <v>24</v>
      </c>
      <c r="C147" s="10" t="s">
        <v>17</v>
      </c>
      <c r="D147" s="16">
        <v>43452.359027777777</v>
      </c>
      <c r="E147" s="16">
        <v>43453.395833333336</v>
      </c>
      <c r="G147" s="16">
        <v>43468.001388888886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4154046</v>
      </c>
      <c r="B148" s="10" t="s">
        <v>24</v>
      </c>
      <c r="C148" s="10" t="s">
        <v>17</v>
      </c>
      <c r="D148" s="16">
        <v>43452.359027777777</v>
      </c>
      <c r="E148" s="16">
        <v>43453.395833333336</v>
      </c>
      <c r="G148" s="16">
        <v>43468.001388888886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4154046</v>
      </c>
      <c r="B149" s="10" t="s">
        <v>24</v>
      </c>
      <c r="C149" s="10" t="s">
        <v>17</v>
      </c>
      <c r="D149" s="16">
        <v>43452.359027777777</v>
      </c>
      <c r="E149" s="16">
        <v>43453.395833333336</v>
      </c>
      <c r="G149" s="16">
        <v>43468.001388888886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4154046</v>
      </c>
      <c r="B150" s="10" t="s">
        <v>24</v>
      </c>
      <c r="C150" s="10" t="s">
        <v>17</v>
      </c>
      <c r="D150" s="16">
        <v>43452.359027777777</v>
      </c>
      <c r="E150" s="16">
        <v>43453.395833333336</v>
      </c>
      <c r="G150" s="16">
        <v>43468.001388888886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92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4154046</v>
      </c>
      <c r="B151" s="10" t="s">
        <v>24</v>
      </c>
      <c r="C151" s="10" t="s">
        <v>17</v>
      </c>
      <c r="D151" s="16">
        <v>43452.359027777777</v>
      </c>
      <c r="E151" s="16">
        <v>43453.395833333336</v>
      </c>
      <c r="G151" s="16">
        <v>43468.001388888886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1800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4154046</v>
      </c>
      <c r="B152" s="10" t="s">
        <v>24</v>
      </c>
      <c r="C152" s="10" t="s">
        <v>17</v>
      </c>
      <c r="D152" s="16">
        <v>43452.359027777777</v>
      </c>
      <c r="E152" s="16">
        <v>43453.395833333336</v>
      </c>
      <c r="G152" s="16">
        <v>43468.001388888886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150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4154046</v>
      </c>
      <c r="B153" s="10" t="s">
        <v>24</v>
      </c>
      <c r="C153" s="10" t="s">
        <v>17</v>
      </c>
      <c r="D153" s="16">
        <v>43452.359027777777</v>
      </c>
      <c r="E153" s="16">
        <v>43453.395833333336</v>
      </c>
      <c r="G153" s="16">
        <v>43468.001388888886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1900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4154046</v>
      </c>
      <c r="B154" s="10" t="s">
        <v>24</v>
      </c>
      <c r="C154" s="10" t="s">
        <v>17</v>
      </c>
      <c r="D154" s="16">
        <v>43452.359027777777</v>
      </c>
      <c r="E154" s="16">
        <v>43453.395833333336</v>
      </c>
      <c r="G154" s="16">
        <v>43468.001388888886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26</v>
      </c>
      <c r="M154" s="10">
        <v>5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4154046</v>
      </c>
      <c r="B155" s="10" t="s">
        <v>24</v>
      </c>
      <c r="C155" s="10" t="s">
        <v>17</v>
      </c>
      <c r="D155" s="16">
        <v>43452.359027777777</v>
      </c>
      <c r="E155" s="16">
        <v>43453.395833333336</v>
      </c>
      <c r="G155" s="16">
        <v>43468.001388888886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4154046</v>
      </c>
      <c r="B156" s="10" t="s">
        <v>24</v>
      </c>
      <c r="C156" s="10" t="s">
        <v>17</v>
      </c>
      <c r="D156" s="16">
        <v>43452.359027777777</v>
      </c>
      <c r="E156" s="16">
        <v>43453.395833333336</v>
      </c>
      <c r="G156" s="16">
        <v>43468.001388888886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4154046</v>
      </c>
      <c r="B157" s="10" t="s">
        <v>24</v>
      </c>
      <c r="C157" s="10" t="s">
        <v>17</v>
      </c>
      <c r="D157" s="16">
        <v>43452.359027777777</v>
      </c>
      <c r="E157" s="16">
        <v>43453.395833333336</v>
      </c>
      <c r="G157" s="16">
        <v>43468.001388888886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29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4154046</v>
      </c>
      <c r="B158" s="10" t="s">
        <v>24</v>
      </c>
      <c r="C158" s="10" t="s">
        <v>17</v>
      </c>
      <c r="D158" s="16">
        <v>43452.359027777777</v>
      </c>
      <c r="E158" s="16">
        <v>43453.395833333336</v>
      </c>
      <c r="G158" s="16">
        <v>43468.001388888886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47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4154046</v>
      </c>
      <c r="B159" s="10" t="s">
        <v>24</v>
      </c>
      <c r="C159" s="10" t="s">
        <v>17</v>
      </c>
      <c r="D159" s="16">
        <v>43452.359027777777</v>
      </c>
      <c r="E159" s="16">
        <v>43453.395833333336</v>
      </c>
      <c r="G159" s="16">
        <v>43468.001388888886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400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4154046</v>
      </c>
      <c r="B160" s="10" t="s">
        <v>24</v>
      </c>
      <c r="C160" s="10" t="s">
        <v>17</v>
      </c>
      <c r="D160" s="16">
        <v>43452.359027777777</v>
      </c>
      <c r="E160" s="16">
        <v>43453.395833333336</v>
      </c>
      <c r="G160" s="16">
        <v>43468.001388888886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4154046</v>
      </c>
      <c r="B161" s="10" t="s">
        <v>24</v>
      </c>
      <c r="C161" s="10" t="s">
        <v>17</v>
      </c>
      <c r="D161" s="16">
        <v>43452.359027777777</v>
      </c>
      <c r="E161" s="16">
        <v>43453.395833333336</v>
      </c>
      <c r="G161" s="16">
        <v>43468.001388888886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4154046</v>
      </c>
      <c r="B162" s="10" t="s">
        <v>24</v>
      </c>
      <c r="C162" s="10" t="s">
        <v>17</v>
      </c>
      <c r="D162" s="16">
        <v>43452.359027777777</v>
      </c>
      <c r="E162" s="16">
        <v>43453.395833333336</v>
      </c>
      <c r="G162" s="16">
        <v>43468.001388888886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1200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4154046</v>
      </c>
      <c r="B163" s="10" t="s">
        <v>24</v>
      </c>
      <c r="C163" s="10" t="s">
        <v>17</v>
      </c>
      <c r="D163" s="16">
        <v>43452.359027777777</v>
      </c>
      <c r="E163" s="16">
        <v>43453.395833333336</v>
      </c>
      <c r="G163" s="16">
        <v>43468.001388888886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4154046</v>
      </c>
      <c r="B164" s="10" t="s">
        <v>24</v>
      </c>
      <c r="C164" s="10" t="s">
        <v>17</v>
      </c>
      <c r="D164" s="16">
        <v>43452.359027777777</v>
      </c>
      <c r="E164" s="16">
        <v>43453.395833333336</v>
      </c>
      <c r="G164" s="16">
        <v>43468.001388888886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14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4154046</v>
      </c>
      <c r="B165" s="10" t="s">
        <v>24</v>
      </c>
      <c r="C165" s="10" t="s">
        <v>17</v>
      </c>
      <c r="D165" s="16">
        <v>43452.359027777777</v>
      </c>
      <c r="E165" s="16">
        <v>43453.395833333336</v>
      </c>
      <c r="G165" s="16">
        <v>43468.001388888886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4154046</v>
      </c>
      <c r="B166" s="10" t="s">
        <v>24</v>
      </c>
      <c r="C166" s="10" t="s">
        <v>17</v>
      </c>
      <c r="D166" s="16">
        <v>43452.359027777777</v>
      </c>
      <c r="E166" s="16">
        <v>43453.395833333336</v>
      </c>
      <c r="G166" s="16">
        <v>43468.001388888886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4154046</v>
      </c>
      <c r="B167" s="10" t="s">
        <v>24</v>
      </c>
      <c r="C167" s="10" t="s">
        <v>17</v>
      </c>
      <c r="D167" s="16">
        <v>43452.359027777777</v>
      </c>
      <c r="E167" s="16">
        <v>43453.395833333336</v>
      </c>
      <c r="G167" s="16">
        <v>43468.001388888886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4154046</v>
      </c>
      <c r="B168" s="10" t="s">
        <v>24</v>
      </c>
      <c r="C168" s="10" t="s">
        <v>17</v>
      </c>
      <c r="D168" s="16">
        <v>43452.359027777777</v>
      </c>
      <c r="E168" s="16">
        <v>43453.395833333336</v>
      </c>
      <c r="G168" s="16">
        <v>43468.001388888886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26</v>
      </c>
      <c r="M168" s="10">
        <v>10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4154046</v>
      </c>
      <c r="B169" s="10" t="s">
        <v>24</v>
      </c>
      <c r="C169" s="10" t="s">
        <v>17</v>
      </c>
      <c r="D169" s="16">
        <v>43452.359027777777</v>
      </c>
      <c r="E169" s="16">
        <v>43453.395833333336</v>
      </c>
      <c r="G169" s="16">
        <v>43468.001388888886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37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4154046</v>
      </c>
      <c r="B170" s="10" t="s">
        <v>24</v>
      </c>
      <c r="C170" s="10" t="s">
        <v>17</v>
      </c>
      <c r="D170" s="16">
        <v>43452.359027777777</v>
      </c>
      <c r="E170" s="16">
        <v>43453.395833333336</v>
      </c>
      <c r="G170" s="16">
        <v>43468.001388888886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26</v>
      </c>
      <c r="M170" s="10">
        <v>100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4154046</v>
      </c>
      <c r="B171" s="10" t="s">
        <v>24</v>
      </c>
      <c r="C171" s="10" t="s">
        <v>17</v>
      </c>
      <c r="D171" s="16">
        <v>43452.359027777777</v>
      </c>
      <c r="E171" s="16">
        <v>43453.395833333336</v>
      </c>
      <c r="G171" s="16">
        <v>43468.001388888886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4154046</v>
      </c>
      <c r="B172" s="10" t="s">
        <v>24</v>
      </c>
      <c r="C172" s="10" t="s">
        <v>17</v>
      </c>
      <c r="D172" s="16">
        <v>43452.359027777777</v>
      </c>
      <c r="E172" s="16">
        <v>43453.395833333336</v>
      </c>
      <c r="G172" s="16">
        <v>43468.001388888886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4154046</v>
      </c>
      <c r="B173" s="10" t="s">
        <v>24</v>
      </c>
      <c r="C173" s="10" t="s">
        <v>17</v>
      </c>
      <c r="D173" s="16">
        <v>43452.359027777777</v>
      </c>
      <c r="E173" s="16">
        <v>43453.395833333336</v>
      </c>
      <c r="G173" s="16">
        <v>43468.001388888886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4154046</v>
      </c>
      <c r="B174" s="10" t="s">
        <v>24</v>
      </c>
      <c r="C174" s="10" t="s">
        <v>17</v>
      </c>
      <c r="D174" s="16">
        <v>43452.359027777777</v>
      </c>
      <c r="E174" s="16">
        <v>43453.395833333336</v>
      </c>
      <c r="G174" s="16">
        <v>43468.001388888886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4154046</v>
      </c>
      <c r="B175" s="10" t="s">
        <v>24</v>
      </c>
      <c r="C175" s="10" t="s">
        <v>17</v>
      </c>
      <c r="D175" s="16">
        <v>43452.359027777777</v>
      </c>
      <c r="E175" s="16">
        <v>43453.395833333336</v>
      </c>
      <c r="G175" s="16">
        <v>43468.001388888886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330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4154046</v>
      </c>
      <c r="B176" s="10" t="s">
        <v>24</v>
      </c>
      <c r="C176" s="10" t="s">
        <v>17</v>
      </c>
      <c r="D176" s="16">
        <v>43452.359027777777</v>
      </c>
      <c r="E176" s="16">
        <v>43453.395833333336</v>
      </c>
      <c r="G176" s="16">
        <v>43468.001388888886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4154046</v>
      </c>
      <c r="B177" s="10" t="s">
        <v>24</v>
      </c>
      <c r="C177" s="10" t="s">
        <v>17</v>
      </c>
      <c r="D177" s="16">
        <v>43452.359027777777</v>
      </c>
      <c r="E177" s="16">
        <v>43453.395833333336</v>
      </c>
      <c r="G177" s="16">
        <v>43468.001388888886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4154046</v>
      </c>
      <c r="B178" s="10" t="s">
        <v>24</v>
      </c>
      <c r="C178" s="10" t="s">
        <v>17</v>
      </c>
      <c r="D178" s="16">
        <v>43452.359027777777</v>
      </c>
      <c r="E178" s="16">
        <v>43453.395833333336</v>
      </c>
      <c r="G178" s="16">
        <v>43468.001388888886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4154046</v>
      </c>
      <c r="B179" s="10" t="s">
        <v>24</v>
      </c>
      <c r="C179" s="10" t="s">
        <v>17</v>
      </c>
      <c r="D179" s="16">
        <v>43452.359027777777</v>
      </c>
      <c r="E179" s="16">
        <v>43453.395833333336</v>
      </c>
      <c r="G179" s="16">
        <v>43468.001388888886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26</v>
      </c>
      <c r="M179" s="10">
        <v>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4154046</v>
      </c>
      <c r="B180" s="10" t="s">
        <v>24</v>
      </c>
      <c r="C180" s="10" t="s">
        <v>17</v>
      </c>
      <c r="D180" s="16">
        <v>43452.359027777777</v>
      </c>
      <c r="E180" s="16">
        <v>43453.395833333336</v>
      </c>
      <c r="G180" s="16">
        <v>43468.001388888886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4154046</v>
      </c>
      <c r="B181" s="10" t="s">
        <v>24</v>
      </c>
      <c r="C181" s="10" t="s">
        <v>17</v>
      </c>
      <c r="D181" s="16">
        <v>43452.359027777777</v>
      </c>
      <c r="E181" s="16">
        <v>43453.395833333336</v>
      </c>
      <c r="G181" s="16">
        <v>43468.001388888886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4154046</v>
      </c>
      <c r="B182" s="10" t="s">
        <v>24</v>
      </c>
      <c r="C182" s="10" t="s">
        <v>17</v>
      </c>
      <c r="D182" s="16">
        <v>43452.359027777777</v>
      </c>
      <c r="E182" s="16">
        <v>43453.395833333336</v>
      </c>
      <c r="G182" s="16">
        <v>43468.001388888886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59000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4154046</v>
      </c>
      <c r="B183" s="10" t="s">
        <v>24</v>
      </c>
      <c r="C183" s="10" t="s">
        <v>17</v>
      </c>
      <c r="D183" s="16">
        <v>43452.359027777777</v>
      </c>
      <c r="E183" s="16">
        <v>43453.395833333336</v>
      </c>
      <c r="G183" s="16">
        <v>43468.001388888886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4154046</v>
      </c>
      <c r="B184" s="10" t="s">
        <v>24</v>
      </c>
      <c r="C184" s="10" t="s">
        <v>17</v>
      </c>
      <c r="D184" s="16">
        <v>43452.359027777777</v>
      </c>
      <c r="E184" s="16">
        <v>43453.395833333336</v>
      </c>
      <c r="G184" s="16">
        <v>43468.001388888886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4154046</v>
      </c>
      <c r="B185" s="10" t="s">
        <v>24</v>
      </c>
      <c r="C185" s="10" t="s">
        <v>17</v>
      </c>
      <c r="D185" s="16">
        <v>43452.359027777777</v>
      </c>
      <c r="E185" s="16">
        <v>43453.395833333336</v>
      </c>
      <c r="G185" s="16">
        <v>43468.001388888886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4154046</v>
      </c>
      <c r="B186" s="10" t="s">
        <v>24</v>
      </c>
      <c r="C186" s="10" t="s">
        <v>17</v>
      </c>
      <c r="D186" s="16">
        <v>43452.359027777777</v>
      </c>
      <c r="E186" s="16">
        <v>43453.395833333336</v>
      </c>
      <c r="G186" s="16">
        <v>43468.001388888886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22</v>
      </c>
      <c r="M186" s="10">
        <v>360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4154046</v>
      </c>
      <c r="B187" s="10" t="s">
        <v>24</v>
      </c>
      <c r="C187" s="10" t="s">
        <v>17</v>
      </c>
      <c r="D187" s="16">
        <v>43452.359027777777</v>
      </c>
      <c r="E187" s="16">
        <v>43453.395833333336</v>
      </c>
      <c r="G187" s="16">
        <v>43468.001388888886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4154046</v>
      </c>
      <c r="B188" s="10" t="s">
        <v>24</v>
      </c>
      <c r="C188" s="10" t="s">
        <v>17</v>
      </c>
      <c r="D188" s="16">
        <v>43452.359027777777</v>
      </c>
      <c r="E188" s="16">
        <v>43453.395833333336</v>
      </c>
      <c r="G188" s="16">
        <v>43468.001388888886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4154046</v>
      </c>
      <c r="B189" s="10" t="s">
        <v>24</v>
      </c>
      <c r="C189" s="10" t="s">
        <v>17</v>
      </c>
      <c r="D189" s="16">
        <v>43452.359027777777</v>
      </c>
      <c r="E189" s="16">
        <v>43453.395833333336</v>
      </c>
      <c r="G189" s="16">
        <v>43468.001388888886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1900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4154046</v>
      </c>
      <c r="B190" s="10" t="s">
        <v>24</v>
      </c>
      <c r="C190" s="10" t="s">
        <v>17</v>
      </c>
      <c r="D190" s="16">
        <v>43452.359027777777</v>
      </c>
      <c r="E190" s="16">
        <v>43453.395833333336</v>
      </c>
      <c r="G190" s="16">
        <v>43468.001388888886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4154046</v>
      </c>
      <c r="B191" s="10" t="s">
        <v>24</v>
      </c>
      <c r="C191" s="10" t="s">
        <v>17</v>
      </c>
      <c r="D191" s="16">
        <v>43452.359027777777</v>
      </c>
      <c r="E191" s="16">
        <v>43453.395833333336</v>
      </c>
      <c r="G191" s="16">
        <v>43468.001388888886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4154046</v>
      </c>
      <c r="B192" s="10" t="s">
        <v>24</v>
      </c>
      <c r="C192" s="10" t="s">
        <v>17</v>
      </c>
      <c r="D192" s="16">
        <v>43452.359027777777</v>
      </c>
      <c r="E192" s="16">
        <v>43453.395833333336</v>
      </c>
      <c r="G192" s="16">
        <v>43468.001388888886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4154046</v>
      </c>
      <c r="B193" s="10" t="s">
        <v>24</v>
      </c>
      <c r="C193" s="10" t="s">
        <v>17</v>
      </c>
      <c r="D193" s="16">
        <v>43452.359027777777</v>
      </c>
      <c r="E193" s="16">
        <v>43453.395833333336</v>
      </c>
      <c r="G193" s="16">
        <v>43468.001388888886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26</v>
      </c>
      <c r="M193" s="10">
        <v>10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4154046</v>
      </c>
      <c r="B194" s="10" t="s">
        <v>24</v>
      </c>
      <c r="C194" s="10" t="s">
        <v>17</v>
      </c>
      <c r="D194" s="16">
        <v>43452.359027777777</v>
      </c>
      <c r="E194" s="16">
        <v>43453.395833333336</v>
      </c>
      <c r="G194" s="16">
        <v>43468.001388888886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770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4154046</v>
      </c>
      <c r="B195" s="10" t="s">
        <v>24</v>
      </c>
      <c r="C195" s="10" t="s">
        <v>17</v>
      </c>
      <c r="D195" s="16">
        <v>43452.359027777777</v>
      </c>
      <c r="E195" s="16">
        <v>43453.395833333336</v>
      </c>
      <c r="G195" s="16">
        <v>43468.001388888886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4154046</v>
      </c>
      <c r="B196" s="10" t="s">
        <v>24</v>
      </c>
      <c r="C196" s="10" t="s">
        <v>17</v>
      </c>
      <c r="D196" s="16">
        <v>43452.359027777777</v>
      </c>
      <c r="E196" s="16">
        <v>43453.395833333336</v>
      </c>
      <c r="G196" s="16">
        <v>43468.001388888886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4154046</v>
      </c>
      <c r="B197" s="10" t="s">
        <v>24</v>
      </c>
      <c r="C197" s="10" t="s">
        <v>17</v>
      </c>
      <c r="D197" s="16">
        <v>43452.359027777777</v>
      </c>
      <c r="E197" s="16">
        <v>43453.395833333336</v>
      </c>
      <c r="G197" s="16">
        <v>43468.001388888886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270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4154046</v>
      </c>
      <c r="B198" s="10" t="s">
        <v>24</v>
      </c>
      <c r="C198" s="10" t="s">
        <v>17</v>
      </c>
      <c r="D198" s="16">
        <v>43452.359027777777</v>
      </c>
      <c r="E198" s="16">
        <v>43453.395833333336</v>
      </c>
      <c r="G198" s="16">
        <v>43468.001388888886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690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4154046</v>
      </c>
      <c r="B199" s="10" t="s">
        <v>24</v>
      </c>
      <c r="C199" s="10" t="s">
        <v>17</v>
      </c>
      <c r="D199" s="16">
        <v>43452.359027777777</v>
      </c>
      <c r="E199" s="16">
        <v>43453.395833333336</v>
      </c>
      <c r="G199" s="16">
        <v>43468.001388888886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170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4154046</v>
      </c>
      <c r="B200" s="10" t="s">
        <v>24</v>
      </c>
      <c r="C200" s="10" t="s">
        <v>17</v>
      </c>
      <c r="D200" s="16">
        <v>43452.359027777777</v>
      </c>
      <c r="E200" s="16">
        <v>43453.395833333336</v>
      </c>
      <c r="G200" s="16">
        <v>43468.001388888886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110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4154046</v>
      </c>
      <c r="B201" s="10" t="s">
        <v>24</v>
      </c>
      <c r="C201" s="10" t="s">
        <v>17</v>
      </c>
      <c r="D201" s="16">
        <v>43452.359027777777</v>
      </c>
      <c r="E201" s="16">
        <v>43453.395833333336</v>
      </c>
      <c r="G201" s="16">
        <v>43468.001388888886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26</v>
      </c>
      <c r="M201" s="10">
        <v>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4154047</v>
      </c>
      <c r="B202" s="10" t="s">
        <v>16</v>
      </c>
      <c r="C202" s="10" t="s">
        <v>17</v>
      </c>
      <c r="D202" s="16">
        <v>43452.364583333336</v>
      </c>
      <c r="E202" s="16">
        <v>43453.395833333336</v>
      </c>
      <c r="G202" s="16">
        <v>43468.017361111109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12000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4154047</v>
      </c>
      <c r="B203" s="10" t="s">
        <v>16</v>
      </c>
      <c r="C203" s="10" t="s">
        <v>17</v>
      </c>
      <c r="D203" s="16">
        <v>43452.364583333336</v>
      </c>
      <c r="E203" s="16">
        <v>43453.395833333336</v>
      </c>
      <c r="G203" s="16">
        <v>43468.017361111109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4154047</v>
      </c>
      <c r="B204" s="10" t="s">
        <v>16</v>
      </c>
      <c r="C204" s="10" t="s">
        <v>17</v>
      </c>
      <c r="D204" s="16">
        <v>43452.364583333336</v>
      </c>
      <c r="E204" s="16">
        <v>43453.395833333336</v>
      </c>
      <c r="G204" s="16">
        <v>43468.017361111109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26</v>
      </c>
      <c r="M204" s="10">
        <v>5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4154047</v>
      </c>
      <c r="B205" s="10" t="s">
        <v>16</v>
      </c>
      <c r="C205" s="10" t="s">
        <v>17</v>
      </c>
      <c r="D205" s="16">
        <v>43452.364583333336</v>
      </c>
      <c r="E205" s="16">
        <v>43453.395833333336</v>
      </c>
      <c r="G205" s="16">
        <v>43468.017361111109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9500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4154047</v>
      </c>
      <c r="B206" s="10" t="s">
        <v>16</v>
      </c>
      <c r="C206" s="10" t="s">
        <v>17</v>
      </c>
      <c r="D206" s="16">
        <v>43452.364583333336</v>
      </c>
      <c r="E206" s="16">
        <v>43453.395833333336</v>
      </c>
      <c r="G206" s="16">
        <v>43468.017361111109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18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4154047</v>
      </c>
      <c r="B207" s="10" t="s">
        <v>16</v>
      </c>
      <c r="C207" s="10" t="s">
        <v>17</v>
      </c>
      <c r="D207" s="16">
        <v>43452.364583333336</v>
      </c>
      <c r="E207" s="16">
        <v>43453.395833333336</v>
      </c>
      <c r="G207" s="16">
        <v>43468.017361111109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4154047</v>
      </c>
      <c r="B208" s="10" t="s">
        <v>16</v>
      </c>
      <c r="C208" s="10" t="s">
        <v>17</v>
      </c>
      <c r="D208" s="16">
        <v>43452.364583333336</v>
      </c>
      <c r="E208" s="16">
        <v>43453.395833333336</v>
      </c>
      <c r="G208" s="16">
        <v>43468.017361111109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960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4154047</v>
      </c>
      <c r="B209" s="10" t="s">
        <v>16</v>
      </c>
      <c r="C209" s="10" t="s">
        <v>17</v>
      </c>
      <c r="D209" s="16">
        <v>43452.364583333336</v>
      </c>
      <c r="E209" s="16">
        <v>43453.395833333336</v>
      </c>
      <c r="G209" s="16">
        <v>43468.017361111109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44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4154047</v>
      </c>
      <c r="B210" s="10" t="s">
        <v>16</v>
      </c>
      <c r="C210" s="10" t="s">
        <v>17</v>
      </c>
      <c r="D210" s="16">
        <v>43452.364583333336</v>
      </c>
      <c r="E210" s="16">
        <v>43453.395833333336</v>
      </c>
      <c r="G210" s="16">
        <v>43468.017361111109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4154047</v>
      </c>
      <c r="B211" s="10" t="s">
        <v>16</v>
      </c>
      <c r="C211" s="10" t="s">
        <v>17</v>
      </c>
      <c r="D211" s="16">
        <v>43452.364583333336</v>
      </c>
      <c r="E211" s="16">
        <v>43453.395833333336</v>
      </c>
      <c r="G211" s="16">
        <v>43468.017361111109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4154047</v>
      </c>
      <c r="B212" s="10" t="s">
        <v>16</v>
      </c>
      <c r="C212" s="10" t="s">
        <v>17</v>
      </c>
      <c r="D212" s="16">
        <v>43452.364583333336</v>
      </c>
      <c r="E212" s="16">
        <v>43453.395833333336</v>
      </c>
      <c r="G212" s="16">
        <v>43468.017361111109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4154047</v>
      </c>
      <c r="B213" s="10" t="s">
        <v>16</v>
      </c>
      <c r="C213" s="10" t="s">
        <v>17</v>
      </c>
      <c r="D213" s="16">
        <v>43452.364583333336</v>
      </c>
      <c r="E213" s="16">
        <v>43453.395833333336</v>
      </c>
      <c r="G213" s="16">
        <v>43468.017361111109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26</v>
      </c>
      <c r="M213" s="10">
        <v>10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4154047</v>
      </c>
      <c r="B214" s="10" t="s">
        <v>16</v>
      </c>
      <c r="C214" s="10" t="s">
        <v>17</v>
      </c>
      <c r="D214" s="16">
        <v>43452.364583333336</v>
      </c>
      <c r="E214" s="16">
        <v>43453.395833333336</v>
      </c>
      <c r="G214" s="16">
        <v>43468.017361111109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4154047</v>
      </c>
      <c r="B215" s="10" t="s">
        <v>16</v>
      </c>
      <c r="C215" s="10" t="s">
        <v>17</v>
      </c>
      <c r="D215" s="16">
        <v>43452.364583333336</v>
      </c>
      <c r="E215" s="16">
        <v>43453.395833333336</v>
      </c>
      <c r="G215" s="16">
        <v>43468.017361111109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26</v>
      </c>
      <c r="M215" s="10">
        <v>5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4154047</v>
      </c>
      <c r="B216" s="10" t="s">
        <v>16</v>
      </c>
      <c r="C216" s="10" t="s">
        <v>17</v>
      </c>
      <c r="D216" s="16">
        <v>43452.364583333336</v>
      </c>
      <c r="E216" s="16">
        <v>43453.395833333336</v>
      </c>
      <c r="G216" s="16">
        <v>43468.017361111109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4154047</v>
      </c>
      <c r="B217" s="10" t="s">
        <v>16</v>
      </c>
      <c r="C217" s="10" t="s">
        <v>17</v>
      </c>
      <c r="D217" s="16">
        <v>43452.364583333336</v>
      </c>
      <c r="E217" s="16">
        <v>43453.395833333336</v>
      </c>
      <c r="G217" s="16">
        <v>43468.017361111109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710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4154047</v>
      </c>
      <c r="B218" s="10" t="s">
        <v>16</v>
      </c>
      <c r="C218" s="10" t="s">
        <v>17</v>
      </c>
      <c r="D218" s="16">
        <v>43452.364583333336</v>
      </c>
      <c r="E218" s="16">
        <v>43453.395833333336</v>
      </c>
      <c r="G218" s="16">
        <v>43468.017361111109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4154047</v>
      </c>
      <c r="B219" s="10" t="s">
        <v>16</v>
      </c>
      <c r="C219" s="10" t="s">
        <v>17</v>
      </c>
      <c r="D219" s="16">
        <v>43452.364583333336</v>
      </c>
      <c r="E219" s="16">
        <v>43453.395833333336</v>
      </c>
      <c r="G219" s="16">
        <v>43468.017361111109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190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4154047</v>
      </c>
      <c r="B220" s="10" t="s">
        <v>16</v>
      </c>
      <c r="C220" s="10" t="s">
        <v>17</v>
      </c>
      <c r="D220" s="16">
        <v>43452.364583333336</v>
      </c>
      <c r="E220" s="16">
        <v>43453.395833333336</v>
      </c>
      <c r="G220" s="16">
        <v>43468.017361111109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14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4154047</v>
      </c>
      <c r="B221" s="10" t="s">
        <v>16</v>
      </c>
      <c r="C221" s="10" t="s">
        <v>17</v>
      </c>
      <c r="D221" s="16">
        <v>43452.364583333336</v>
      </c>
      <c r="E221" s="16">
        <v>43453.395833333336</v>
      </c>
      <c r="G221" s="16">
        <v>43468.017361111109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4154047</v>
      </c>
      <c r="B222" s="10" t="s">
        <v>16</v>
      </c>
      <c r="C222" s="10" t="s">
        <v>17</v>
      </c>
      <c r="D222" s="16">
        <v>43452.364583333336</v>
      </c>
      <c r="E222" s="16">
        <v>43453.395833333336</v>
      </c>
      <c r="G222" s="16">
        <v>43468.017361111109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4154047</v>
      </c>
      <c r="B223" s="10" t="s">
        <v>16</v>
      </c>
      <c r="C223" s="10" t="s">
        <v>17</v>
      </c>
      <c r="D223" s="16">
        <v>43452.364583333336</v>
      </c>
      <c r="E223" s="16">
        <v>43453.395833333336</v>
      </c>
      <c r="G223" s="16">
        <v>43468.017361111109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4154047</v>
      </c>
      <c r="B224" s="10" t="s">
        <v>16</v>
      </c>
      <c r="C224" s="10" t="s">
        <v>17</v>
      </c>
      <c r="D224" s="16">
        <v>43452.364583333336</v>
      </c>
      <c r="E224" s="16">
        <v>43453.395833333336</v>
      </c>
      <c r="G224" s="16">
        <v>43468.017361111109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730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4154047</v>
      </c>
      <c r="B225" s="10" t="s">
        <v>16</v>
      </c>
      <c r="C225" s="10" t="s">
        <v>17</v>
      </c>
      <c r="D225" s="16">
        <v>43452.364583333336</v>
      </c>
      <c r="E225" s="16">
        <v>43453.395833333336</v>
      </c>
      <c r="G225" s="16">
        <v>43468.017361111109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4154047</v>
      </c>
      <c r="B226" s="10" t="s">
        <v>16</v>
      </c>
      <c r="C226" s="10" t="s">
        <v>17</v>
      </c>
      <c r="D226" s="16">
        <v>43452.364583333336</v>
      </c>
      <c r="E226" s="16">
        <v>43453.395833333336</v>
      </c>
      <c r="G226" s="16">
        <v>43468.017361111109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160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4154047</v>
      </c>
      <c r="B227" s="10" t="s">
        <v>16</v>
      </c>
      <c r="C227" s="10" t="s">
        <v>17</v>
      </c>
      <c r="D227" s="16">
        <v>43452.364583333336</v>
      </c>
      <c r="E227" s="16">
        <v>43453.395833333336</v>
      </c>
      <c r="G227" s="16">
        <v>43468.017361111109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4154047</v>
      </c>
      <c r="B228" s="10" t="s">
        <v>16</v>
      </c>
      <c r="C228" s="10" t="s">
        <v>17</v>
      </c>
      <c r="D228" s="16">
        <v>43452.364583333336</v>
      </c>
      <c r="E228" s="16">
        <v>43453.395833333336</v>
      </c>
      <c r="G228" s="16">
        <v>43468.017361111109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4154047</v>
      </c>
      <c r="B229" s="10" t="s">
        <v>16</v>
      </c>
      <c r="C229" s="10" t="s">
        <v>17</v>
      </c>
      <c r="D229" s="16">
        <v>43452.364583333336</v>
      </c>
      <c r="E229" s="16">
        <v>43453.395833333336</v>
      </c>
      <c r="G229" s="16">
        <v>43468.017361111109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270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4154047</v>
      </c>
      <c r="B230" s="10" t="s">
        <v>16</v>
      </c>
      <c r="C230" s="10" t="s">
        <v>17</v>
      </c>
      <c r="D230" s="16">
        <v>43452.364583333336</v>
      </c>
      <c r="E230" s="16">
        <v>43453.395833333336</v>
      </c>
      <c r="G230" s="16">
        <v>43468.017361111109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26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4154047</v>
      </c>
      <c r="B231" s="10" t="s">
        <v>16</v>
      </c>
      <c r="C231" s="10" t="s">
        <v>17</v>
      </c>
      <c r="D231" s="16">
        <v>43452.364583333336</v>
      </c>
      <c r="E231" s="16">
        <v>43453.395833333336</v>
      </c>
      <c r="G231" s="16">
        <v>43468.017361111109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4154047</v>
      </c>
      <c r="B232" s="10" t="s">
        <v>16</v>
      </c>
      <c r="C232" s="10" t="s">
        <v>17</v>
      </c>
      <c r="D232" s="16">
        <v>43452.364583333336</v>
      </c>
      <c r="E232" s="16">
        <v>43453.395833333336</v>
      </c>
      <c r="G232" s="16">
        <v>43468.017361111109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4154047</v>
      </c>
      <c r="B233" s="10" t="s">
        <v>16</v>
      </c>
      <c r="C233" s="10" t="s">
        <v>17</v>
      </c>
      <c r="D233" s="16">
        <v>43452.364583333336</v>
      </c>
      <c r="E233" s="16">
        <v>43453.395833333336</v>
      </c>
      <c r="G233" s="16">
        <v>43468.017361111109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4154047</v>
      </c>
      <c r="B234" s="10" t="s">
        <v>16</v>
      </c>
      <c r="C234" s="10" t="s">
        <v>17</v>
      </c>
      <c r="D234" s="16">
        <v>43452.364583333336</v>
      </c>
      <c r="E234" s="16">
        <v>43453.395833333336</v>
      </c>
      <c r="G234" s="16">
        <v>43468.017361111109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4154047</v>
      </c>
      <c r="B235" s="10" t="s">
        <v>16</v>
      </c>
      <c r="C235" s="10" t="s">
        <v>17</v>
      </c>
      <c r="D235" s="16">
        <v>43452.364583333336</v>
      </c>
      <c r="E235" s="16">
        <v>43453.395833333336</v>
      </c>
      <c r="G235" s="16">
        <v>43468.017361111109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360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4154047</v>
      </c>
      <c r="B236" s="10" t="s">
        <v>16</v>
      </c>
      <c r="C236" s="10" t="s">
        <v>17</v>
      </c>
      <c r="D236" s="16">
        <v>43452.364583333336</v>
      </c>
      <c r="E236" s="16">
        <v>43453.395833333336</v>
      </c>
      <c r="G236" s="16">
        <v>43468.017361111109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26</v>
      </c>
      <c r="M236" s="10">
        <v>20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4154047</v>
      </c>
      <c r="B237" s="10" t="s">
        <v>16</v>
      </c>
      <c r="C237" s="10" t="s">
        <v>17</v>
      </c>
      <c r="D237" s="16">
        <v>43452.364583333336</v>
      </c>
      <c r="E237" s="16">
        <v>43453.395833333336</v>
      </c>
      <c r="G237" s="16">
        <v>43468.017361111109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1000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4154047</v>
      </c>
      <c r="B238" s="10" t="s">
        <v>16</v>
      </c>
      <c r="C238" s="10" t="s">
        <v>17</v>
      </c>
      <c r="D238" s="16">
        <v>43452.364583333336</v>
      </c>
      <c r="E238" s="16">
        <v>43453.395833333336</v>
      </c>
      <c r="G238" s="16">
        <v>43468.017361111109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140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4154047</v>
      </c>
      <c r="B239" s="10" t="s">
        <v>16</v>
      </c>
      <c r="C239" s="10" t="s">
        <v>17</v>
      </c>
      <c r="D239" s="16">
        <v>43452.364583333336</v>
      </c>
      <c r="E239" s="16">
        <v>43453.395833333336</v>
      </c>
      <c r="G239" s="16">
        <v>43468.017361111109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21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4154047</v>
      </c>
      <c r="B240" s="10" t="s">
        <v>16</v>
      </c>
      <c r="C240" s="10" t="s">
        <v>17</v>
      </c>
      <c r="D240" s="16">
        <v>43452.364583333336</v>
      </c>
      <c r="E240" s="16">
        <v>43453.395833333336</v>
      </c>
      <c r="G240" s="16">
        <v>43468.017361111109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64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4154047</v>
      </c>
      <c r="B241" s="10" t="s">
        <v>16</v>
      </c>
      <c r="C241" s="10" t="s">
        <v>17</v>
      </c>
      <c r="D241" s="16">
        <v>43452.364583333336</v>
      </c>
      <c r="E241" s="16">
        <v>43453.395833333336</v>
      </c>
      <c r="G241" s="16">
        <v>43468.017361111109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4154047</v>
      </c>
      <c r="B242" s="10" t="s">
        <v>16</v>
      </c>
      <c r="C242" s="10" t="s">
        <v>17</v>
      </c>
      <c r="D242" s="16">
        <v>43452.364583333336</v>
      </c>
      <c r="E242" s="16">
        <v>43453.395833333336</v>
      </c>
      <c r="G242" s="16">
        <v>43468.017361111109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4154047</v>
      </c>
      <c r="B243" s="10" t="s">
        <v>16</v>
      </c>
      <c r="C243" s="10" t="s">
        <v>17</v>
      </c>
      <c r="D243" s="16">
        <v>43452.364583333336</v>
      </c>
      <c r="E243" s="16">
        <v>43453.395833333336</v>
      </c>
      <c r="G243" s="16">
        <v>43468.017361111109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520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4154047</v>
      </c>
      <c r="B244" s="10" t="s">
        <v>16</v>
      </c>
      <c r="C244" s="10" t="s">
        <v>17</v>
      </c>
      <c r="D244" s="16">
        <v>43452.364583333336</v>
      </c>
      <c r="E244" s="16">
        <v>43453.395833333336</v>
      </c>
      <c r="G244" s="16">
        <v>43468.017361111109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4154047</v>
      </c>
      <c r="B245" s="10" t="s">
        <v>16</v>
      </c>
      <c r="C245" s="10" t="s">
        <v>17</v>
      </c>
      <c r="D245" s="16">
        <v>43452.364583333336</v>
      </c>
      <c r="E245" s="16">
        <v>43453.395833333336</v>
      </c>
      <c r="G245" s="16">
        <v>43468.017361111109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4154047</v>
      </c>
      <c r="B246" s="10" t="s">
        <v>16</v>
      </c>
      <c r="C246" s="10" t="s">
        <v>17</v>
      </c>
      <c r="D246" s="16">
        <v>43452.364583333336</v>
      </c>
      <c r="E246" s="16">
        <v>43453.395833333336</v>
      </c>
      <c r="G246" s="16">
        <v>43468.017361111109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4154047</v>
      </c>
      <c r="B247" s="10" t="s">
        <v>16</v>
      </c>
      <c r="C247" s="10" t="s">
        <v>17</v>
      </c>
      <c r="D247" s="16">
        <v>43452.364583333336</v>
      </c>
      <c r="E247" s="16">
        <v>43453.395833333336</v>
      </c>
      <c r="G247" s="16">
        <v>43468.017361111109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80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4154047</v>
      </c>
      <c r="B248" s="10" t="s">
        <v>16</v>
      </c>
      <c r="C248" s="10" t="s">
        <v>17</v>
      </c>
      <c r="D248" s="16">
        <v>43452.364583333336</v>
      </c>
      <c r="E248" s="16">
        <v>43453.395833333336</v>
      </c>
      <c r="G248" s="16">
        <v>43468.017361111109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1800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4154047</v>
      </c>
      <c r="B249" s="10" t="s">
        <v>16</v>
      </c>
      <c r="C249" s="10" t="s">
        <v>17</v>
      </c>
      <c r="D249" s="16">
        <v>43452.364583333336</v>
      </c>
      <c r="E249" s="16">
        <v>43453.395833333336</v>
      </c>
      <c r="G249" s="16">
        <v>43468.017361111109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190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4154047</v>
      </c>
      <c r="B250" s="10" t="s">
        <v>16</v>
      </c>
      <c r="C250" s="10" t="s">
        <v>17</v>
      </c>
      <c r="D250" s="16">
        <v>43452.364583333336</v>
      </c>
      <c r="E250" s="16">
        <v>43453.395833333336</v>
      </c>
      <c r="G250" s="16">
        <v>43468.017361111109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1900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4154047</v>
      </c>
      <c r="B251" s="10" t="s">
        <v>16</v>
      </c>
      <c r="C251" s="10" t="s">
        <v>17</v>
      </c>
      <c r="D251" s="16">
        <v>43452.364583333336</v>
      </c>
      <c r="E251" s="16">
        <v>43453.395833333336</v>
      </c>
      <c r="G251" s="16">
        <v>43468.017361111109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26</v>
      </c>
      <c r="M251" s="10">
        <v>5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4154047</v>
      </c>
      <c r="B252" s="10" t="s">
        <v>16</v>
      </c>
      <c r="C252" s="10" t="s">
        <v>17</v>
      </c>
      <c r="D252" s="16">
        <v>43452.364583333336</v>
      </c>
      <c r="E252" s="16">
        <v>43453.395833333336</v>
      </c>
      <c r="G252" s="16">
        <v>43468.017361111109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4154047</v>
      </c>
      <c r="B253" s="10" t="s">
        <v>16</v>
      </c>
      <c r="C253" s="10" t="s">
        <v>17</v>
      </c>
      <c r="D253" s="16">
        <v>43452.364583333336</v>
      </c>
      <c r="E253" s="16">
        <v>43453.395833333336</v>
      </c>
      <c r="G253" s="16">
        <v>43468.017361111109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4154047</v>
      </c>
      <c r="B254" s="10" t="s">
        <v>16</v>
      </c>
      <c r="C254" s="10" t="s">
        <v>17</v>
      </c>
      <c r="D254" s="16">
        <v>43452.364583333336</v>
      </c>
      <c r="E254" s="16">
        <v>43453.395833333336</v>
      </c>
      <c r="G254" s="16">
        <v>43468.017361111109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27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4154047</v>
      </c>
      <c r="B255" s="10" t="s">
        <v>16</v>
      </c>
      <c r="C255" s="10" t="s">
        <v>17</v>
      </c>
      <c r="D255" s="16">
        <v>43452.364583333336</v>
      </c>
      <c r="E255" s="16">
        <v>43453.395833333336</v>
      </c>
      <c r="G255" s="16">
        <v>43468.017361111109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44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4154047</v>
      </c>
      <c r="B256" s="10" t="s">
        <v>16</v>
      </c>
      <c r="C256" s="10" t="s">
        <v>17</v>
      </c>
      <c r="D256" s="16">
        <v>43452.364583333336</v>
      </c>
      <c r="E256" s="16">
        <v>43453.395833333336</v>
      </c>
      <c r="G256" s="16">
        <v>43468.017361111109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460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4154047</v>
      </c>
      <c r="B257" s="10" t="s">
        <v>16</v>
      </c>
      <c r="C257" s="10" t="s">
        <v>17</v>
      </c>
      <c r="D257" s="16">
        <v>43452.364583333336</v>
      </c>
      <c r="E257" s="16">
        <v>43453.395833333336</v>
      </c>
      <c r="G257" s="16">
        <v>43468.017361111109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4154047</v>
      </c>
      <c r="B258" s="10" t="s">
        <v>16</v>
      </c>
      <c r="C258" s="10" t="s">
        <v>17</v>
      </c>
      <c r="D258" s="16">
        <v>43452.364583333336</v>
      </c>
      <c r="E258" s="16">
        <v>43453.395833333336</v>
      </c>
      <c r="G258" s="16">
        <v>43468.017361111109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4154047</v>
      </c>
      <c r="B259" s="10" t="s">
        <v>16</v>
      </c>
      <c r="C259" s="10" t="s">
        <v>17</v>
      </c>
      <c r="D259" s="16">
        <v>43452.364583333336</v>
      </c>
      <c r="E259" s="16">
        <v>43453.395833333336</v>
      </c>
      <c r="G259" s="16">
        <v>43468.017361111109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1200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4154047</v>
      </c>
      <c r="B260" s="10" t="s">
        <v>16</v>
      </c>
      <c r="C260" s="10" t="s">
        <v>17</v>
      </c>
      <c r="D260" s="16">
        <v>43452.364583333336</v>
      </c>
      <c r="E260" s="16">
        <v>43453.395833333336</v>
      </c>
      <c r="G260" s="16">
        <v>43468.017361111109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4154047</v>
      </c>
      <c r="B261" s="10" t="s">
        <v>16</v>
      </c>
      <c r="C261" s="10" t="s">
        <v>17</v>
      </c>
      <c r="D261" s="16">
        <v>43452.364583333336</v>
      </c>
      <c r="E261" s="16">
        <v>43453.395833333336</v>
      </c>
      <c r="G261" s="16">
        <v>43468.017361111109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9.3000000000000007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4154047</v>
      </c>
      <c r="B262" s="10" t="s">
        <v>16</v>
      </c>
      <c r="C262" s="10" t="s">
        <v>17</v>
      </c>
      <c r="D262" s="16">
        <v>43452.364583333336</v>
      </c>
      <c r="E262" s="16">
        <v>43453.395833333336</v>
      </c>
      <c r="G262" s="16">
        <v>43468.017361111109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4154047</v>
      </c>
      <c r="B263" s="10" t="s">
        <v>16</v>
      </c>
      <c r="C263" s="10" t="s">
        <v>17</v>
      </c>
      <c r="D263" s="16">
        <v>43452.364583333336</v>
      </c>
      <c r="E263" s="16">
        <v>43453.395833333336</v>
      </c>
      <c r="G263" s="16">
        <v>43468.017361111109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4154047</v>
      </c>
      <c r="B264" s="10" t="s">
        <v>16</v>
      </c>
      <c r="C264" s="10" t="s">
        <v>17</v>
      </c>
      <c r="D264" s="16">
        <v>43452.364583333336</v>
      </c>
      <c r="E264" s="16">
        <v>43453.395833333336</v>
      </c>
      <c r="G264" s="16">
        <v>43468.017361111109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4154047</v>
      </c>
      <c r="B265" s="10" t="s">
        <v>16</v>
      </c>
      <c r="C265" s="10" t="s">
        <v>17</v>
      </c>
      <c r="D265" s="16">
        <v>43452.364583333336</v>
      </c>
      <c r="E265" s="16">
        <v>43453.395833333336</v>
      </c>
      <c r="G265" s="16">
        <v>43468.017361111109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410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4154047</v>
      </c>
      <c r="B266" s="10" t="s">
        <v>16</v>
      </c>
      <c r="C266" s="10" t="s">
        <v>17</v>
      </c>
      <c r="D266" s="16">
        <v>43452.364583333336</v>
      </c>
      <c r="E266" s="16">
        <v>43453.395833333336</v>
      </c>
      <c r="G266" s="16">
        <v>43468.017361111109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24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4154047</v>
      </c>
      <c r="B267" s="10" t="s">
        <v>16</v>
      </c>
      <c r="C267" s="10" t="s">
        <v>17</v>
      </c>
      <c r="D267" s="16">
        <v>43452.364583333336</v>
      </c>
      <c r="E267" s="16">
        <v>43453.395833333336</v>
      </c>
      <c r="G267" s="16">
        <v>43468.017361111109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26</v>
      </c>
      <c r="M267" s="10">
        <v>100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4154047</v>
      </c>
      <c r="B268" s="10" t="s">
        <v>16</v>
      </c>
      <c r="C268" s="10" t="s">
        <v>17</v>
      </c>
      <c r="D268" s="16">
        <v>43452.364583333336</v>
      </c>
      <c r="E268" s="16">
        <v>43453.395833333336</v>
      </c>
      <c r="G268" s="16">
        <v>43468.017361111109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4154047</v>
      </c>
      <c r="B269" s="10" t="s">
        <v>16</v>
      </c>
      <c r="C269" s="10" t="s">
        <v>17</v>
      </c>
      <c r="D269" s="16">
        <v>43452.364583333336</v>
      </c>
      <c r="E269" s="16">
        <v>43453.395833333336</v>
      </c>
      <c r="G269" s="16">
        <v>43468.017361111109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4154047</v>
      </c>
      <c r="B270" s="10" t="s">
        <v>16</v>
      </c>
      <c r="C270" s="10" t="s">
        <v>17</v>
      </c>
      <c r="D270" s="16">
        <v>43452.364583333336</v>
      </c>
      <c r="E270" s="16">
        <v>43453.395833333336</v>
      </c>
      <c r="G270" s="16">
        <v>43468.017361111109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4154047</v>
      </c>
      <c r="B271" s="10" t="s">
        <v>16</v>
      </c>
      <c r="C271" s="10" t="s">
        <v>17</v>
      </c>
      <c r="D271" s="16">
        <v>43452.364583333336</v>
      </c>
      <c r="E271" s="16">
        <v>43453.395833333336</v>
      </c>
      <c r="G271" s="16">
        <v>43468.017361111109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4154047</v>
      </c>
      <c r="B272" s="10" t="s">
        <v>16</v>
      </c>
      <c r="C272" s="10" t="s">
        <v>17</v>
      </c>
      <c r="D272" s="16">
        <v>43452.364583333336</v>
      </c>
      <c r="E272" s="16">
        <v>43453.395833333336</v>
      </c>
      <c r="G272" s="16">
        <v>43468.017361111109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320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4154047</v>
      </c>
      <c r="B273" s="10" t="s">
        <v>16</v>
      </c>
      <c r="C273" s="10" t="s">
        <v>17</v>
      </c>
      <c r="D273" s="16">
        <v>43452.364583333336</v>
      </c>
      <c r="E273" s="16">
        <v>43453.395833333336</v>
      </c>
      <c r="G273" s="16">
        <v>43468.017361111109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4154047</v>
      </c>
      <c r="B274" s="10" t="s">
        <v>16</v>
      </c>
      <c r="C274" s="10" t="s">
        <v>17</v>
      </c>
      <c r="D274" s="16">
        <v>43452.364583333336</v>
      </c>
      <c r="E274" s="16">
        <v>43453.395833333336</v>
      </c>
      <c r="G274" s="16">
        <v>43468.017361111109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4154047</v>
      </c>
      <c r="B275" s="10" t="s">
        <v>16</v>
      </c>
      <c r="C275" s="10" t="s">
        <v>17</v>
      </c>
      <c r="D275" s="16">
        <v>43452.364583333336</v>
      </c>
      <c r="E275" s="16">
        <v>43453.395833333336</v>
      </c>
      <c r="G275" s="16">
        <v>43468.017361111109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26</v>
      </c>
      <c r="M275" s="10">
        <v>5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4154047</v>
      </c>
      <c r="B276" s="10" t="s">
        <v>16</v>
      </c>
      <c r="C276" s="10" t="s">
        <v>17</v>
      </c>
      <c r="D276" s="16">
        <v>43452.364583333336</v>
      </c>
      <c r="E276" s="16">
        <v>43453.395833333336</v>
      </c>
      <c r="G276" s="16">
        <v>43468.017361111109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26</v>
      </c>
      <c r="M276" s="10">
        <v>5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4154047</v>
      </c>
      <c r="B277" s="10" t="s">
        <v>16</v>
      </c>
      <c r="C277" s="10" t="s">
        <v>17</v>
      </c>
      <c r="D277" s="16">
        <v>43452.364583333336</v>
      </c>
      <c r="E277" s="16">
        <v>43453.395833333336</v>
      </c>
      <c r="G277" s="16">
        <v>43468.017361111109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4154047</v>
      </c>
      <c r="B278" s="10" t="s">
        <v>16</v>
      </c>
      <c r="C278" s="10" t="s">
        <v>17</v>
      </c>
      <c r="D278" s="16">
        <v>43452.364583333336</v>
      </c>
      <c r="E278" s="16">
        <v>43453.395833333336</v>
      </c>
      <c r="G278" s="16">
        <v>43468.017361111109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4154047</v>
      </c>
      <c r="B279" s="10" t="s">
        <v>16</v>
      </c>
      <c r="C279" s="10" t="s">
        <v>17</v>
      </c>
      <c r="D279" s="16">
        <v>43452.364583333336</v>
      </c>
      <c r="E279" s="16">
        <v>43453.395833333336</v>
      </c>
      <c r="G279" s="16">
        <v>43468.017361111109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75000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4154047</v>
      </c>
      <c r="B280" s="10" t="s">
        <v>16</v>
      </c>
      <c r="C280" s="10" t="s">
        <v>17</v>
      </c>
      <c r="D280" s="16">
        <v>43452.364583333336</v>
      </c>
      <c r="E280" s="16">
        <v>43453.395833333336</v>
      </c>
      <c r="G280" s="16">
        <v>43468.017361111109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4154047</v>
      </c>
      <c r="B281" s="10" t="s">
        <v>16</v>
      </c>
      <c r="C281" s="10" t="s">
        <v>17</v>
      </c>
      <c r="D281" s="16">
        <v>43452.364583333336</v>
      </c>
      <c r="E281" s="16">
        <v>43453.395833333336</v>
      </c>
      <c r="G281" s="16">
        <v>43468.017361111109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4154047</v>
      </c>
      <c r="B282" s="10" t="s">
        <v>16</v>
      </c>
      <c r="C282" s="10" t="s">
        <v>17</v>
      </c>
      <c r="D282" s="16">
        <v>43452.364583333336</v>
      </c>
      <c r="E282" s="16">
        <v>43453.395833333336</v>
      </c>
      <c r="G282" s="16">
        <v>43468.017361111109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4154047</v>
      </c>
      <c r="B283" s="10" t="s">
        <v>16</v>
      </c>
      <c r="C283" s="10" t="s">
        <v>17</v>
      </c>
      <c r="D283" s="16">
        <v>43452.364583333336</v>
      </c>
      <c r="E283" s="16">
        <v>43453.395833333336</v>
      </c>
      <c r="G283" s="16">
        <v>43468.017361111109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22</v>
      </c>
      <c r="M283" s="10">
        <v>410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4154047</v>
      </c>
      <c r="B284" s="10" t="s">
        <v>16</v>
      </c>
      <c r="C284" s="10" t="s">
        <v>17</v>
      </c>
      <c r="D284" s="16">
        <v>43452.364583333336</v>
      </c>
      <c r="E284" s="16">
        <v>43453.395833333336</v>
      </c>
      <c r="G284" s="16">
        <v>43468.017361111109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4154047</v>
      </c>
      <c r="B285" s="10" t="s">
        <v>16</v>
      </c>
      <c r="C285" s="10" t="s">
        <v>17</v>
      </c>
      <c r="D285" s="16">
        <v>43452.364583333336</v>
      </c>
      <c r="E285" s="16">
        <v>43453.395833333336</v>
      </c>
      <c r="G285" s="16">
        <v>43468.017361111109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4154047</v>
      </c>
      <c r="B286" s="10" t="s">
        <v>16</v>
      </c>
      <c r="C286" s="10" t="s">
        <v>17</v>
      </c>
      <c r="D286" s="16">
        <v>43452.364583333336</v>
      </c>
      <c r="E286" s="16">
        <v>43453.395833333336</v>
      </c>
      <c r="G286" s="16">
        <v>43468.017361111109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1500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4154047</v>
      </c>
      <c r="B287" s="10" t="s">
        <v>16</v>
      </c>
      <c r="C287" s="10" t="s">
        <v>17</v>
      </c>
      <c r="D287" s="16">
        <v>43452.364583333336</v>
      </c>
      <c r="E287" s="16">
        <v>43453.395833333336</v>
      </c>
      <c r="G287" s="16">
        <v>43468.017361111109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4154047</v>
      </c>
      <c r="B288" s="10" t="s">
        <v>16</v>
      </c>
      <c r="C288" s="10" t="s">
        <v>17</v>
      </c>
      <c r="D288" s="16">
        <v>43452.364583333336</v>
      </c>
      <c r="E288" s="16">
        <v>43453.395833333336</v>
      </c>
      <c r="G288" s="16">
        <v>43468.017361111109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4154047</v>
      </c>
      <c r="B289" s="10" t="s">
        <v>16</v>
      </c>
      <c r="C289" s="10" t="s">
        <v>17</v>
      </c>
      <c r="D289" s="16">
        <v>43452.364583333336</v>
      </c>
      <c r="E289" s="16">
        <v>43453.395833333336</v>
      </c>
      <c r="G289" s="16">
        <v>43468.017361111109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4154047</v>
      </c>
      <c r="B290" s="10" t="s">
        <v>16</v>
      </c>
      <c r="C290" s="10" t="s">
        <v>17</v>
      </c>
      <c r="D290" s="16">
        <v>43452.364583333336</v>
      </c>
      <c r="E290" s="16">
        <v>43453.395833333336</v>
      </c>
      <c r="G290" s="16">
        <v>43468.017361111109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26</v>
      </c>
      <c r="M290" s="10">
        <v>10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4154047</v>
      </c>
      <c r="B291" s="10" t="s">
        <v>16</v>
      </c>
      <c r="C291" s="10" t="s">
        <v>17</v>
      </c>
      <c r="D291" s="16">
        <v>43452.364583333336</v>
      </c>
      <c r="E291" s="16">
        <v>43453.395833333336</v>
      </c>
      <c r="G291" s="16">
        <v>43468.017361111109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920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4154047</v>
      </c>
      <c r="B292" s="10" t="s">
        <v>16</v>
      </c>
      <c r="C292" s="10" t="s">
        <v>17</v>
      </c>
      <c r="D292" s="16">
        <v>43452.364583333336</v>
      </c>
      <c r="E292" s="16">
        <v>43453.395833333336</v>
      </c>
      <c r="G292" s="16">
        <v>43468.017361111109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4154047</v>
      </c>
      <c r="B293" s="10" t="s">
        <v>16</v>
      </c>
      <c r="C293" s="10" t="s">
        <v>17</v>
      </c>
      <c r="D293" s="16">
        <v>43452.364583333336</v>
      </c>
      <c r="E293" s="16">
        <v>43453.395833333336</v>
      </c>
      <c r="G293" s="16">
        <v>43468.017361111109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4154047</v>
      </c>
      <c r="B294" s="10" t="s">
        <v>16</v>
      </c>
      <c r="C294" s="10" t="s">
        <v>17</v>
      </c>
      <c r="D294" s="16">
        <v>43452.364583333336</v>
      </c>
      <c r="E294" s="16">
        <v>43453.395833333336</v>
      </c>
      <c r="G294" s="16">
        <v>43468.017361111109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250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4154047</v>
      </c>
      <c r="B295" s="10" t="s">
        <v>16</v>
      </c>
      <c r="C295" s="10" t="s">
        <v>17</v>
      </c>
      <c r="D295" s="16">
        <v>43452.364583333336</v>
      </c>
      <c r="E295" s="16">
        <v>43453.395833333336</v>
      </c>
      <c r="G295" s="16">
        <v>43468.017361111109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670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4154047</v>
      </c>
      <c r="B296" s="10" t="s">
        <v>16</v>
      </c>
      <c r="C296" s="10" t="s">
        <v>17</v>
      </c>
      <c r="D296" s="16">
        <v>43452.364583333336</v>
      </c>
      <c r="E296" s="16">
        <v>43453.395833333336</v>
      </c>
      <c r="G296" s="16">
        <v>43468.017361111109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170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4154047</v>
      </c>
      <c r="B297" s="10" t="s">
        <v>16</v>
      </c>
      <c r="C297" s="10" t="s">
        <v>17</v>
      </c>
      <c r="D297" s="16">
        <v>43452.364583333336</v>
      </c>
      <c r="E297" s="16">
        <v>43453.395833333336</v>
      </c>
      <c r="G297" s="16">
        <v>43468.017361111109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26</v>
      </c>
      <c r="M297" s="10">
        <v>100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4154047</v>
      </c>
      <c r="B298" s="10" t="s">
        <v>16</v>
      </c>
      <c r="C298" s="10" t="s">
        <v>17</v>
      </c>
      <c r="D298" s="16">
        <v>43452.364583333336</v>
      </c>
      <c r="E298" s="16">
        <v>43453.395833333336</v>
      </c>
      <c r="G298" s="16">
        <v>43468.017361111109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26</v>
      </c>
      <c r="M298" s="10">
        <v>5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4154048</v>
      </c>
      <c r="B299" s="10" t="s">
        <v>364</v>
      </c>
      <c r="C299" s="10" t="s">
        <v>224</v>
      </c>
      <c r="D299" s="16">
        <v>43452.368750000001</v>
      </c>
      <c r="E299" s="16">
        <v>43453.395833333336</v>
      </c>
      <c r="G299" s="16">
        <v>43460.780555555553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4154048</v>
      </c>
      <c r="B300" s="10" t="s">
        <v>364</v>
      </c>
      <c r="C300" s="10" t="s">
        <v>224</v>
      </c>
      <c r="D300" s="16">
        <v>43452.368750000001</v>
      </c>
      <c r="E300" s="16">
        <v>43453.395833333336</v>
      </c>
      <c r="G300" s="16">
        <v>43460.780555555553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4154048</v>
      </c>
      <c r="B301" s="10" t="s">
        <v>364</v>
      </c>
      <c r="C301" s="10" t="s">
        <v>224</v>
      </c>
      <c r="D301" s="16">
        <v>43452.368750000001</v>
      </c>
      <c r="E301" s="16">
        <v>43453.395833333336</v>
      </c>
      <c r="G301" s="16">
        <v>43460.780555555553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4154048</v>
      </c>
      <c r="B302" s="10" t="s">
        <v>364</v>
      </c>
      <c r="C302" s="10" t="s">
        <v>224</v>
      </c>
      <c r="D302" s="16">
        <v>43452.368750000001</v>
      </c>
      <c r="E302" s="16">
        <v>43453.395833333336</v>
      </c>
      <c r="G302" s="16">
        <v>43460.780555555553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4154048</v>
      </c>
      <c r="B303" s="10" t="s">
        <v>364</v>
      </c>
      <c r="C303" s="10" t="s">
        <v>224</v>
      </c>
      <c r="D303" s="16">
        <v>43452.368750000001</v>
      </c>
      <c r="E303" s="16">
        <v>43453.395833333336</v>
      </c>
      <c r="G303" s="16">
        <v>43460.780555555553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4154048</v>
      </c>
      <c r="B304" s="10" t="s">
        <v>364</v>
      </c>
      <c r="C304" s="10" t="s">
        <v>224</v>
      </c>
      <c r="D304" s="16">
        <v>43452.368750000001</v>
      </c>
      <c r="E304" s="16">
        <v>43453.395833333336</v>
      </c>
      <c r="G304" s="16">
        <v>43460.780555555553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4154048</v>
      </c>
      <c r="B305" s="10" t="s">
        <v>364</v>
      </c>
      <c r="C305" s="10" t="s">
        <v>224</v>
      </c>
      <c r="D305" s="16">
        <v>43452.368750000001</v>
      </c>
      <c r="E305" s="16">
        <v>43453.395833333336</v>
      </c>
      <c r="G305" s="16">
        <v>43460.780555555553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4154048</v>
      </c>
      <c r="B306" s="10" t="s">
        <v>364</v>
      </c>
      <c r="C306" s="10" t="s">
        <v>224</v>
      </c>
      <c r="D306" s="16">
        <v>43452.368750000001</v>
      </c>
      <c r="E306" s="16">
        <v>43453.395833333336</v>
      </c>
      <c r="G306" s="16">
        <v>43460.780555555553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4154048</v>
      </c>
      <c r="B307" s="10" t="s">
        <v>364</v>
      </c>
      <c r="C307" s="10" t="s">
        <v>224</v>
      </c>
      <c r="D307" s="16">
        <v>43452.368750000001</v>
      </c>
      <c r="E307" s="16">
        <v>43453.395833333336</v>
      </c>
      <c r="G307" s="16">
        <v>43460.780555555553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4154048</v>
      </c>
      <c r="B308" s="10" t="s">
        <v>364</v>
      </c>
      <c r="C308" s="10" t="s">
        <v>224</v>
      </c>
      <c r="D308" s="16">
        <v>43452.368750000001</v>
      </c>
      <c r="E308" s="16">
        <v>43453.395833333336</v>
      </c>
      <c r="G308" s="16">
        <v>43460.780555555553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4154048</v>
      </c>
      <c r="B309" s="10" t="s">
        <v>364</v>
      </c>
      <c r="C309" s="10" t="s">
        <v>224</v>
      </c>
      <c r="D309" s="16">
        <v>43452.368750000001</v>
      </c>
      <c r="E309" s="16">
        <v>43453.395833333336</v>
      </c>
      <c r="G309" s="16">
        <v>43460.780555555553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4154048</v>
      </c>
      <c r="B310" s="10" t="s">
        <v>364</v>
      </c>
      <c r="C310" s="10" t="s">
        <v>224</v>
      </c>
      <c r="D310" s="16">
        <v>43452.368750000001</v>
      </c>
      <c r="E310" s="16">
        <v>43453.395833333336</v>
      </c>
      <c r="G310" s="16">
        <v>43460.780555555553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4154048</v>
      </c>
      <c r="B311" s="10" t="s">
        <v>364</v>
      </c>
      <c r="C311" s="10" t="s">
        <v>224</v>
      </c>
      <c r="D311" s="16">
        <v>43452.368750000001</v>
      </c>
      <c r="E311" s="16">
        <v>43453.395833333336</v>
      </c>
      <c r="G311" s="16">
        <v>43460.780555555553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4154048</v>
      </c>
      <c r="B312" s="10" t="s">
        <v>364</v>
      </c>
      <c r="C312" s="10" t="s">
        <v>224</v>
      </c>
      <c r="D312" s="16">
        <v>43452.368750000001</v>
      </c>
      <c r="E312" s="16">
        <v>43453.395833333336</v>
      </c>
      <c r="G312" s="16">
        <v>43460.780555555553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4154048</v>
      </c>
      <c r="B313" s="10" t="s">
        <v>364</v>
      </c>
      <c r="C313" s="10" t="s">
        <v>224</v>
      </c>
      <c r="D313" s="16">
        <v>43452.368750000001</v>
      </c>
      <c r="E313" s="16">
        <v>43453.395833333336</v>
      </c>
      <c r="G313" s="16">
        <v>43460.780555555553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4154048</v>
      </c>
      <c r="B314" s="10" t="s">
        <v>364</v>
      </c>
      <c r="C314" s="10" t="s">
        <v>224</v>
      </c>
      <c r="D314" s="16">
        <v>43452.368750000001</v>
      </c>
      <c r="E314" s="16">
        <v>43453.395833333336</v>
      </c>
      <c r="G314" s="16">
        <v>43460.780555555553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4154048</v>
      </c>
      <c r="B315" s="10" t="s">
        <v>364</v>
      </c>
      <c r="C315" s="10" t="s">
        <v>224</v>
      </c>
      <c r="D315" s="16">
        <v>43452.368750000001</v>
      </c>
      <c r="E315" s="16">
        <v>43453.395833333336</v>
      </c>
      <c r="G315" s="16">
        <v>43460.780555555553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4154048</v>
      </c>
      <c r="B316" s="10" t="s">
        <v>364</v>
      </c>
      <c r="C316" s="10" t="s">
        <v>224</v>
      </c>
      <c r="D316" s="16">
        <v>43452.368750000001</v>
      </c>
      <c r="E316" s="16">
        <v>43453.395833333336</v>
      </c>
      <c r="G316" s="16">
        <v>43460.780555555553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4154048</v>
      </c>
      <c r="B317" s="10" t="s">
        <v>364</v>
      </c>
      <c r="C317" s="10" t="s">
        <v>224</v>
      </c>
      <c r="D317" s="16">
        <v>43452.368750000001</v>
      </c>
      <c r="E317" s="16">
        <v>43453.395833333336</v>
      </c>
      <c r="G317" s="16">
        <v>43460.780555555553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4154048</v>
      </c>
      <c r="B318" s="10" t="s">
        <v>364</v>
      </c>
      <c r="C318" s="10" t="s">
        <v>224</v>
      </c>
      <c r="D318" s="16">
        <v>43452.368750000001</v>
      </c>
      <c r="E318" s="16">
        <v>43453.395833333336</v>
      </c>
      <c r="G318" s="16">
        <v>43460.780555555553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4154048</v>
      </c>
      <c r="B319" s="10" t="s">
        <v>364</v>
      </c>
      <c r="C319" s="10" t="s">
        <v>224</v>
      </c>
      <c r="D319" s="16">
        <v>43452.368750000001</v>
      </c>
      <c r="E319" s="16">
        <v>43453.395833333336</v>
      </c>
      <c r="G319" s="16">
        <v>43460.780555555553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4154048</v>
      </c>
      <c r="B320" s="10" t="s">
        <v>364</v>
      </c>
      <c r="C320" s="10" t="s">
        <v>224</v>
      </c>
      <c r="D320" s="16">
        <v>43452.368750000001</v>
      </c>
      <c r="E320" s="16">
        <v>43453.395833333336</v>
      </c>
      <c r="G320" s="16">
        <v>43460.780555555553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4154048</v>
      </c>
      <c r="B321" s="10" t="s">
        <v>364</v>
      </c>
      <c r="C321" s="10" t="s">
        <v>224</v>
      </c>
      <c r="D321" s="16">
        <v>43452.368750000001</v>
      </c>
      <c r="E321" s="16">
        <v>43453.395833333336</v>
      </c>
      <c r="G321" s="16">
        <v>43460.780555555553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4154048</v>
      </c>
      <c r="B322" s="10" t="s">
        <v>364</v>
      </c>
      <c r="C322" s="10" t="s">
        <v>224</v>
      </c>
      <c r="D322" s="16">
        <v>43452.368750000001</v>
      </c>
      <c r="E322" s="16">
        <v>43453.395833333336</v>
      </c>
      <c r="G322" s="16">
        <v>43460.780555555553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4154048</v>
      </c>
      <c r="B323" s="10" t="s">
        <v>364</v>
      </c>
      <c r="C323" s="10" t="s">
        <v>224</v>
      </c>
      <c r="D323" s="16">
        <v>43452.368750000001</v>
      </c>
      <c r="E323" s="16">
        <v>43453.395833333336</v>
      </c>
      <c r="G323" s="16">
        <v>43460.780555555553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4154048</v>
      </c>
      <c r="B324" s="10" t="s">
        <v>364</v>
      </c>
      <c r="C324" s="10" t="s">
        <v>224</v>
      </c>
      <c r="D324" s="16">
        <v>43452.368750000001</v>
      </c>
      <c r="E324" s="16">
        <v>43453.395833333336</v>
      </c>
      <c r="G324" s="16">
        <v>43460.780555555553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4154048</v>
      </c>
      <c r="B325" s="10" t="s">
        <v>364</v>
      </c>
      <c r="C325" s="10" t="s">
        <v>224</v>
      </c>
      <c r="D325" s="16">
        <v>43452.368750000001</v>
      </c>
      <c r="E325" s="16">
        <v>43453.395833333336</v>
      </c>
      <c r="G325" s="16">
        <v>43460.780555555553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4154048</v>
      </c>
      <c r="B326" s="10" t="s">
        <v>364</v>
      </c>
      <c r="C326" s="10" t="s">
        <v>224</v>
      </c>
      <c r="D326" s="16">
        <v>43452.368750000001</v>
      </c>
      <c r="E326" s="16">
        <v>43453.395833333336</v>
      </c>
      <c r="G326" s="16">
        <v>43460.780555555553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4154048</v>
      </c>
      <c r="B327" s="10" t="s">
        <v>364</v>
      </c>
      <c r="C327" s="10" t="s">
        <v>224</v>
      </c>
      <c r="D327" s="16">
        <v>43452.368750000001</v>
      </c>
      <c r="E327" s="16">
        <v>43453.395833333336</v>
      </c>
      <c r="G327" s="16">
        <v>43460.780555555553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4154048</v>
      </c>
      <c r="B328" s="10" t="s">
        <v>364</v>
      </c>
      <c r="C328" s="10" t="s">
        <v>224</v>
      </c>
      <c r="D328" s="16">
        <v>43452.368750000001</v>
      </c>
      <c r="E328" s="16">
        <v>43453.395833333336</v>
      </c>
      <c r="G328" s="16">
        <v>43460.780555555553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4154048</v>
      </c>
      <c r="B329" s="10" t="s">
        <v>364</v>
      </c>
      <c r="C329" s="10" t="s">
        <v>224</v>
      </c>
      <c r="D329" s="16">
        <v>43452.368750000001</v>
      </c>
      <c r="E329" s="16">
        <v>43453.395833333336</v>
      </c>
      <c r="G329" s="16">
        <v>43460.780555555553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4154048</v>
      </c>
      <c r="B330" s="10" t="s">
        <v>364</v>
      </c>
      <c r="C330" s="10" t="s">
        <v>224</v>
      </c>
      <c r="D330" s="16">
        <v>43452.368750000001</v>
      </c>
      <c r="E330" s="16">
        <v>43453.395833333336</v>
      </c>
      <c r="G330" s="16">
        <v>43460.780555555553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4154048</v>
      </c>
      <c r="B331" s="10" t="s">
        <v>364</v>
      </c>
      <c r="C331" s="10" t="s">
        <v>224</v>
      </c>
      <c r="D331" s="16">
        <v>43452.368750000001</v>
      </c>
      <c r="E331" s="16">
        <v>43453.395833333336</v>
      </c>
      <c r="G331" s="16">
        <v>43460.780555555553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4154048</v>
      </c>
      <c r="B332" s="10" t="s">
        <v>364</v>
      </c>
      <c r="C332" s="10" t="s">
        <v>224</v>
      </c>
      <c r="D332" s="16">
        <v>43452.368750000001</v>
      </c>
      <c r="E332" s="16">
        <v>43453.395833333336</v>
      </c>
      <c r="G332" s="16">
        <v>43460.780555555553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4154048</v>
      </c>
      <c r="B333" s="10" t="s">
        <v>364</v>
      </c>
      <c r="C333" s="10" t="s">
        <v>224</v>
      </c>
      <c r="D333" s="16">
        <v>43452.368750000001</v>
      </c>
      <c r="E333" s="16">
        <v>43453.395833333336</v>
      </c>
      <c r="G333" s="16">
        <v>43460.780555555553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4154048</v>
      </c>
      <c r="B334" s="10" t="s">
        <v>364</v>
      </c>
      <c r="C334" s="10" t="s">
        <v>224</v>
      </c>
      <c r="D334" s="16">
        <v>43452.368750000001</v>
      </c>
      <c r="E334" s="16">
        <v>43453.395833333336</v>
      </c>
      <c r="G334" s="16">
        <v>43460.780555555553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4154048</v>
      </c>
      <c r="B335" s="10" t="s">
        <v>364</v>
      </c>
      <c r="C335" s="10" t="s">
        <v>224</v>
      </c>
      <c r="D335" s="16">
        <v>43452.368750000001</v>
      </c>
      <c r="E335" s="16">
        <v>43453.395833333336</v>
      </c>
      <c r="G335" s="16">
        <v>43460.780555555553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4154048</v>
      </c>
      <c r="B336" s="10" t="s">
        <v>364</v>
      </c>
      <c r="C336" s="10" t="s">
        <v>224</v>
      </c>
      <c r="D336" s="16">
        <v>43452.368750000001</v>
      </c>
      <c r="E336" s="16">
        <v>43453.395833333336</v>
      </c>
      <c r="G336" s="16">
        <v>43460.780555555553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4154048</v>
      </c>
      <c r="B337" s="10" t="s">
        <v>364</v>
      </c>
      <c r="C337" s="10" t="s">
        <v>224</v>
      </c>
      <c r="D337" s="16">
        <v>43452.368750000001</v>
      </c>
      <c r="E337" s="16">
        <v>43453.395833333336</v>
      </c>
      <c r="G337" s="16">
        <v>43460.780555555553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4154048</v>
      </c>
      <c r="B338" s="10" t="s">
        <v>364</v>
      </c>
      <c r="C338" s="10" t="s">
        <v>224</v>
      </c>
      <c r="D338" s="16">
        <v>43452.368750000001</v>
      </c>
      <c r="E338" s="16">
        <v>43453.395833333336</v>
      </c>
      <c r="G338" s="16">
        <v>43460.780555555553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4154048</v>
      </c>
      <c r="B339" s="10" t="s">
        <v>364</v>
      </c>
      <c r="C339" s="10" t="s">
        <v>224</v>
      </c>
      <c r="D339" s="16">
        <v>43452.368750000001</v>
      </c>
      <c r="E339" s="16">
        <v>43453.395833333336</v>
      </c>
      <c r="G339" s="16">
        <v>43460.780555555553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4154048</v>
      </c>
      <c r="B340" s="10" t="s">
        <v>364</v>
      </c>
      <c r="C340" s="10" t="s">
        <v>224</v>
      </c>
      <c r="D340" s="16">
        <v>43452.368750000001</v>
      </c>
      <c r="E340" s="16">
        <v>43453.395833333336</v>
      </c>
      <c r="G340" s="16">
        <v>43460.780555555553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4154048</v>
      </c>
      <c r="B341" s="10" t="s">
        <v>364</v>
      </c>
      <c r="C341" s="10" t="s">
        <v>224</v>
      </c>
      <c r="D341" s="16">
        <v>43452.368750000001</v>
      </c>
      <c r="E341" s="16">
        <v>43453.395833333336</v>
      </c>
      <c r="G341" s="16">
        <v>43460.780555555553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4154048</v>
      </c>
      <c r="B342" s="10" t="s">
        <v>364</v>
      </c>
      <c r="C342" s="10" t="s">
        <v>224</v>
      </c>
      <c r="D342" s="16">
        <v>43452.368750000001</v>
      </c>
      <c r="E342" s="16">
        <v>43453.395833333336</v>
      </c>
      <c r="G342" s="16">
        <v>43460.780555555553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4154048</v>
      </c>
      <c r="B343" s="10" t="s">
        <v>364</v>
      </c>
      <c r="C343" s="10" t="s">
        <v>224</v>
      </c>
      <c r="D343" s="16">
        <v>43452.368750000001</v>
      </c>
      <c r="E343" s="16">
        <v>43453.395833333336</v>
      </c>
      <c r="G343" s="16">
        <v>43460.780555555553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4154048</v>
      </c>
      <c r="B344" s="10" t="s">
        <v>364</v>
      </c>
      <c r="C344" s="10" t="s">
        <v>224</v>
      </c>
      <c r="D344" s="16">
        <v>43452.368750000001</v>
      </c>
      <c r="E344" s="16">
        <v>43453.395833333336</v>
      </c>
      <c r="G344" s="16">
        <v>43460.780555555553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4154048</v>
      </c>
      <c r="B345" s="10" t="s">
        <v>364</v>
      </c>
      <c r="C345" s="10" t="s">
        <v>224</v>
      </c>
      <c r="D345" s="16">
        <v>43452.368750000001</v>
      </c>
      <c r="E345" s="16">
        <v>43453.395833333336</v>
      </c>
      <c r="G345" s="16">
        <v>43460.780555555553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11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4154048</v>
      </c>
      <c r="B346" s="10" t="s">
        <v>364</v>
      </c>
      <c r="C346" s="10" t="s">
        <v>224</v>
      </c>
      <c r="D346" s="16">
        <v>43452.368750000001</v>
      </c>
      <c r="E346" s="16">
        <v>43453.395833333336</v>
      </c>
      <c r="G346" s="16">
        <v>43460.780555555553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4154048</v>
      </c>
      <c r="B347" s="10" t="s">
        <v>364</v>
      </c>
      <c r="C347" s="10" t="s">
        <v>224</v>
      </c>
      <c r="D347" s="16">
        <v>43452.368750000001</v>
      </c>
      <c r="E347" s="16">
        <v>43453.395833333336</v>
      </c>
      <c r="G347" s="16">
        <v>43460.780555555553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4154048</v>
      </c>
      <c r="B348" s="10" t="s">
        <v>364</v>
      </c>
      <c r="C348" s="10" t="s">
        <v>224</v>
      </c>
      <c r="D348" s="16">
        <v>43452.368750000001</v>
      </c>
      <c r="E348" s="16">
        <v>43453.395833333336</v>
      </c>
      <c r="G348" s="16">
        <v>43460.780555555553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4154048</v>
      </c>
      <c r="B349" s="10" t="s">
        <v>364</v>
      </c>
      <c r="C349" s="10" t="s">
        <v>224</v>
      </c>
      <c r="D349" s="16">
        <v>43452.368750000001</v>
      </c>
      <c r="E349" s="16">
        <v>43453.395833333336</v>
      </c>
      <c r="G349" s="16">
        <v>43460.780555555553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4154048</v>
      </c>
      <c r="B350" s="10" t="s">
        <v>364</v>
      </c>
      <c r="C350" s="10" t="s">
        <v>224</v>
      </c>
      <c r="D350" s="16">
        <v>43452.368750000001</v>
      </c>
      <c r="E350" s="16">
        <v>43453.395833333336</v>
      </c>
      <c r="G350" s="16">
        <v>43460.780555555553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4154048</v>
      </c>
      <c r="B351" s="10" t="s">
        <v>364</v>
      </c>
      <c r="C351" s="10" t="s">
        <v>224</v>
      </c>
      <c r="D351" s="16">
        <v>43452.368750000001</v>
      </c>
      <c r="E351" s="16">
        <v>43453.395833333336</v>
      </c>
      <c r="G351" s="16">
        <v>43460.780555555553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4154048</v>
      </c>
      <c r="B352" s="10" t="s">
        <v>364</v>
      </c>
      <c r="C352" s="10" t="s">
        <v>224</v>
      </c>
      <c r="D352" s="16">
        <v>43452.368750000001</v>
      </c>
      <c r="E352" s="16">
        <v>43453.395833333336</v>
      </c>
      <c r="G352" s="16">
        <v>43460.780555555553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4154048</v>
      </c>
      <c r="B353" s="10" t="s">
        <v>364</v>
      </c>
      <c r="C353" s="10" t="s">
        <v>224</v>
      </c>
      <c r="D353" s="16">
        <v>43452.368750000001</v>
      </c>
      <c r="E353" s="16">
        <v>43453.395833333336</v>
      </c>
      <c r="G353" s="16">
        <v>43460.780555555553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4154048</v>
      </c>
      <c r="B354" s="10" t="s">
        <v>364</v>
      </c>
      <c r="C354" s="10" t="s">
        <v>224</v>
      </c>
      <c r="D354" s="16">
        <v>43452.368750000001</v>
      </c>
      <c r="E354" s="16">
        <v>43453.395833333336</v>
      </c>
      <c r="G354" s="16">
        <v>43460.780555555553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4154048</v>
      </c>
      <c r="B355" s="10" t="s">
        <v>364</v>
      </c>
      <c r="C355" s="10" t="s">
        <v>224</v>
      </c>
      <c r="D355" s="16">
        <v>43452.368750000001</v>
      </c>
      <c r="E355" s="16">
        <v>43453.395833333336</v>
      </c>
      <c r="G355" s="16">
        <v>43460.780555555553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4154048</v>
      </c>
      <c r="B356" s="10" t="s">
        <v>364</v>
      </c>
      <c r="C356" s="10" t="s">
        <v>224</v>
      </c>
      <c r="D356" s="16">
        <v>43452.368750000001</v>
      </c>
      <c r="E356" s="16">
        <v>43453.395833333336</v>
      </c>
      <c r="G356" s="16">
        <v>43460.780555555553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4154048</v>
      </c>
      <c r="B357" s="10" t="s">
        <v>364</v>
      </c>
      <c r="C357" s="10" t="s">
        <v>224</v>
      </c>
      <c r="D357" s="16">
        <v>43452.368750000001</v>
      </c>
      <c r="E357" s="16">
        <v>43453.395833333336</v>
      </c>
      <c r="G357" s="16">
        <v>43460.780555555553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4154048</v>
      </c>
      <c r="B358" s="10" t="s">
        <v>364</v>
      </c>
      <c r="C358" s="10" t="s">
        <v>224</v>
      </c>
      <c r="D358" s="16">
        <v>43452.368750000001</v>
      </c>
      <c r="E358" s="16">
        <v>43453.395833333336</v>
      </c>
      <c r="G358" s="16">
        <v>43460.780555555553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4154048</v>
      </c>
      <c r="B359" s="10" t="s">
        <v>364</v>
      </c>
      <c r="C359" s="10" t="s">
        <v>224</v>
      </c>
      <c r="D359" s="16">
        <v>43452.368750000001</v>
      </c>
      <c r="E359" s="16">
        <v>43453.395833333336</v>
      </c>
      <c r="G359" s="16">
        <v>43460.780555555553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4154048</v>
      </c>
      <c r="B360" s="10" t="s">
        <v>364</v>
      </c>
      <c r="C360" s="10" t="s">
        <v>224</v>
      </c>
      <c r="D360" s="16">
        <v>43452.368750000001</v>
      </c>
      <c r="E360" s="16">
        <v>43453.395833333336</v>
      </c>
      <c r="G360" s="16">
        <v>43460.780555555553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4154048</v>
      </c>
      <c r="B361" s="10" t="s">
        <v>364</v>
      </c>
      <c r="C361" s="10" t="s">
        <v>224</v>
      </c>
      <c r="D361" s="16">
        <v>43452.368750000001</v>
      </c>
      <c r="E361" s="16">
        <v>43453.395833333336</v>
      </c>
      <c r="G361" s="16">
        <v>43460.780555555553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4154048</v>
      </c>
      <c r="B362" s="10" t="s">
        <v>364</v>
      </c>
      <c r="C362" s="10" t="s">
        <v>224</v>
      </c>
      <c r="D362" s="16">
        <v>43452.368750000001</v>
      </c>
      <c r="E362" s="16">
        <v>43453.395833333336</v>
      </c>
      <c r="G362" s="16">
        <v>43460.780555555553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4154048</v>
      </c>
      <c r="B363" s="10" t="s">
        <v>364</v>
      </c>
      <c r="C363" s="10" t="s">
        <v>224</v>
      </c>
      <c r="D363" s="16">
        <v>43452.368750000001</v>
      </c>
      <c r="E363" s="16">
        <v>43453.395833333336</v>
      </c>
      <c r="G363" s="16">
        <v>43460.780555555553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4154048</v>
      </c>
      <c r="B364" s="10" t="s">
        <v>364</v>
      </c>
      <c r="C364" s="10" t="s">
        <v>224</v>
      </c>
      <c r="D364" s="16">
        <v>43452.368750000001</v>
      </c>
      <c r="E364" s="16">
        <v>43453.395833333336</v>
      </c>
      <c r="G364" s="16">
        <v>43460.780555555553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4154048</v>
      </c>
      <c r="B365" s="10" t="s">
        <v>364</v>
      </c>
      <c r="C365" s="10" t="s">
        <v>224</v>
      </c>
      <c r="D365" s="16">
        <v>43452.368750000001</v>
      </c>
      <c r="E365" s="16">
        <v>43453.395833333336</v>
      </c>
      <c r="G365" s="16">
        <v>43460.780555555553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4154048</v>
      </c>
      <c r="B366" s="10" t="s">
        <v>364</v>
      </c>
      <c r="C366" s="10" t="s">
        <v>224</v>
      </c>
      <c r="D366" s="16">
        <v>43452.368750000001</v>
      </c>
      <c r="E366" s="16">
        <v>43453.395833333336</v>
      </c>
      <c r="G366" s="16">
        <v>43460.780555555553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4154048</v>
      </c>
      <c r="B367" s="10" t="s">
        <v>364</v>
      </c>
      <c r="C367" s="10" t="s">
        <v>224</v>
      </c>
      <c r="D367" s="16">
        <v>43452.368750000001</v>
      </c>
      <c r="E367" s="16">
        <v>43453.395833333336</v>
      </c>
      <c r="G367" s="16">
        <v>43460.780555555553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4154048</v>
      </c>
      <c r="B368" s="10" t="s">
        <v>364</v>
      </c>
      <c r="C368" s="10" t="s">
        <v>224</v>
      </c>
      <c r="D368" s="16">
        <v>43452.368750000001</v>
      </c>
      <c r="E368" s="16">
        <v>43453.395833333336</v>
      </c>
      <c r="G368" s="16">
        <v>43460.780555555553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4154048</v>
      </c>
      <c r="B369" s="10" t="s">
        <v>364</v>
      </c>
      <c r="C369" s="10" t="s">
        <v>224</v>
      </c>
      <c r="D369" s="16">
        <v>43452.368750000001</v>
      </c>
      <c r="E369" s="16">
        <v>43453.395833333336</v>
      </c>
      <c r="G369" s="16">
        <v>43460.780555555553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4154048</v>
      </c>
      <c r="B370" s="10" t="s">
        <v>364</v>
      </c>
      <c r="C370" s="10" t="s">
        <v>224</v>
      </c>
      <c r="D370" s="16">
        <v>43452.368750000001</v>
      </c>
      <c r="E370" s="16">
        <v>43453.395833333336</v>
      </c>
      <c r="G370" s="16">
        <v>43460.780555555553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4154048</v>
      </c>
      <c r="B371" s="10" t="s">
        <v>364</v>
      </c>
      <c r="C371" s="10" t="s">
        <v>224</v>
      </c>
      <c r="D371" s="16">
        <v>43452.368750000001</v>
      </c>
      <c r="E371" s="16">
        <v>43453.395833333336</v>
      </c>
      <c r="G371" s="16">
        <v>43460.780555555553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4154048</v>
      </c>
      <c r="B372" s="10" t="s">
        <v>364</v>
      </c>
      <c r="C372" s="10" t="s">
        <v>224</v>
      </c>
      <c r="D372" s="16">
        <v>43452.368750000001</v>
      </c>
      <c r="E372" s="16">
        <v>43453.395833333336</v>
      </c>
      <c r="G372" s="16">
        <v>43460.780555555553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4154048</v>
      </c>
      <c r="B373" s="10" t="s">
        <v>364</v>
      </c>
      <c r="C373" s="10" t="s">
        <v>224</v>
      </c>
      <c r="D373" s="16">
        <v>43452.368750000001</v>
      </c>
      <c r="E373" s="16">
        <v>43453.395833333336</v>
      </c>
      <c r="G373" s="16">
        <v>43460.780555555553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4154048</v>
      </c>
      <c r="B374" s="10" t="s">
        <v>364</v>
      </c>
      <c r="C374" s="10" t="s">
        <v>224</v>
      </c>
      <c r="D374" s="16">
        <v>43452.368750000001</v>
      </c>
      <c r="E374" s="16">
        <v>43453.395833333336</v>
      </c>
      <c r="G374" s="16">
        <v>43460.780555555553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22</v>
      </c>
      <c r="M374" s="10">
        <v>110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4154048</v>
      </c>
      <c r="B375" s="10" t="s">
        <v>364</v>
      </c>
      <c r="C375" s="10" t="s">
        <v>224</v>
      </c>
      <c r="D375" s="16">
        <v>43452.368750000001</v>
      </c>
      <c r="E375" s="16">
        <v>43453.395833333336</v>
      </c>
      <c r="G375" s="16">
        <v>43460.780555555553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4154048</v>
      </c>
      <c r="B376" s="10" t="s">
        <v>364</v>
      </c>
      <c r="C376" s="10" t="s">
        <v>224</v>
      </c>
      <c r="D376" s="16">
        <v>43452.368750000001</v>
      </c>
      <c r="E376" s="16">
        <v>43453.395833333336</v>
      </c>
      <c r="G376" s="16">
        <v>43460.780555555553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4154048</v>
      </c>
      <c r="B377" s="10" t="s">
        <v>364</v>
      </c>
      <c r="C377" s="10" t="s">
        <v>224</v>
      </c>
      <c r="D377" s="16">
        <v>43452.368750000001</v>
      </c>
      <c r="E377" s="16">
        <v>43453.395833333336</v>
      </c>
      <c r="G377" s="16">
        <v>43460.780555555553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4154048</v>
      </c>
      <c r="B378" s="10" t="s">
        <v>364</v>
      </c>
      <c r="C378" s="10" t="s">
        <v>224</v>
      </c>
      <c r="D378" s="16">
        <v>43452.368750000001</v>
      </c>
      <c r="E378" s="16">
        <v>43453.395833333336</v>
      </c>
      <c r="G378" s="16">
        <v>43460.780555555553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4154048</v>
      </c>
      <c r="B379" s="10" t="s">
        <v>364</v>
      </c>
      <c r="C379" s="10" t="s">
        <v>224</v>
      </c>
      <c r="D379" s="16">
        <v>43452.368750000001</v>
      </c>
      <c r="E379" s="16">
        <v>43453.395833333336</v>
      </c>
      <c r="G379" s="16">
        <v>43460.780555555553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4154048</v>
      </c>
      <c r="B380" s="10" t="s">
        <v>364</v>
      </c>
      <c r="C380" s="10" t="s">
        <v>224</v>
      </c>
      <c r="D380" s="16">
        <v>43452.368750000001</v>
      </c>
      <c r="E380" s="16">
        <v>43453.395833333336</v>
      </c>
      <c r="G380" s="16">
        <v>43460.780555555553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4154048</v>
      </c>
      <c r="B381" s="10" t="s">
        <v>364</v>
      </c>
      <c r="C381" s="10" t="s">
        <v>224</v>
      </c>
      <c r="D381" s="16">
        <v>43452.368750000001</v>
      </c>
      <c r="E381" s="16">
        <v>43453.395833333336</v>
      </c>
      <c r="G381" s="16">
        <v>43460.780555555553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4154048</v>
      </c>
      <c r="B382" s="10" t="s">
        <v>364</v>
      </c>
      <c r="C382" s="10" t="s">
        <v>224</v>
      </c>
      <c r="D382" s="16">
        <v>43452.368750000001</v>
      </c>
      <c r="E382" s="16">
        <v>43453.395833333336</v>
      </c>
      <c r="G382" s="16">
        <v>43460.780555555553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4154048</v>
      </c>
      <c r="B383" s="10" t="s">
        <v>364</v>
      </c>
      <c r="C383" s="10" t="s">
        <v>224</v>
      </c>
      <c r="D383" s="16">
        <v>43452.368750000001</v>
      </c>
      <c r="E383" s="16">
        <v>43453.395833333336</v>
      </c>
      <c r="G383" s="16">
        <v>43460.780555555553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4154048</v>
      </c>
      <c r="B384" s="10" t="s">
        <v>364</v>
      </c>
      <c r="C384" s="10" t="s">
        <v>224</v>
      </c>
      <c r="D384" s="16">
        <v>43452.368750000001</v>
      </c>
      <c r="E384" s="16">
        <v>43453.395833333336</v>
      </c>
      <c r="G384" s="16">
        <v>43460.780555555553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4154048</v>
      </c>
      <c r="B385" s="10" t="s">
        <v>364</v>
      </c>
      <c r="C385" s="10" t="s">
        <v>224</v>
      </c>
      <c r="D385" s="16">
        <v>43452.368750000001</v>
      </c>
      <c r="E385" s="16">
        <v>43453.395833333336</v>
      </c>
      <c r="G385" s="16">
        <v>43460.780555555553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4154048</v>
      </c>
      <c r="B386" s="10" t="s">
        <v>364</v>
      </c>
      <c r="C386" s="10" t="s">
        <v>224</v>
      </c>
      <c r="D386" s="16">
        <v>43452.368750000001</v>
      </c>
      <c r="E386" s="16">
        <v>43453.395833333336</v>
      </c>
      <c r="G386" s="16">
        <v>43460.780555555553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4154048</v>
      </c>
      <c r="B387" s="10" t="s">
        <v>364</v>
      </c>
      <c r="C387" s="10" t="s">
        <v>224</v>
      </c>
      <c r="D387" s="16">
        <v>43452.368750000001</v>
      </c>
      <c r="E387" s="16">
        <v>43453.395833333336</v>
      </c>
      <c r="G387" s="16">
        <v>43460.780555555553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4154048</v>
      </c>
      <c r="B388" s="10" t="s">
        <v>364</v>
      </c>
      <c r="C388" s="10" t="s">
        <v>224</v>
      </c>
      <c r="D388" s="16">
        <v>43452.368750000001</v>
      </c>
      <c r="E388" s="16">
        <v>43453.395833333336</v>
      </c>
      <c r="G388" s="16">
        <v>43460.780555555553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4154048</v>
      </c>
      <c r="B389" s="10" t="s">
        <v>364</v>
      </c>
      <c r="C389" s="10" t="s">
        <v>224</v>
      </c>
      <c r="D389" s="16">
        <v>43452.368750000001</v>
      </c>
      <c r="E389" s="16">
        <v>43453.395833333336</v>
      </c>
      <c r="G389" s="16">
        <v>43460.780555555553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4154048</v>
      </c>
      <c r="B390" s="10" t="s">
        <v>364</v>
      </c>
      <c r="C390" s="10" t="s">
        <v>224</v>
      </c>
      <c r="D390" s="16">
        <v>43452.368750000001</v>
      </c>
      <c r="E390" s="16">
        <v>43453.395833333336</v>
      </c>
      <c r="G390" s="16">
        <v>43460.780555555553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4154048</v>
      </c>
      <c r="B391" s="10" t="s">
        <v>364</v>
      </c>
      <c r="C391" s="10" t="s">
        <v>224</v>
      </c>
      <c r="D391" s="16">
        <v>43452.368750000001</v>
      </c>
      <c r="E391" s="16">
        <v>43453.395833333336</v>
      </c>
      <c r="G391" s="16">
        <v>43460.780555555553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4154048</v>
      </c>
      <c r="B392" s="10" t="s">
        <v>364</v>
      </c>
      <c r="C392" s="10" t="s">
        <v>224</v>
      </c>
      <c r="D392" s="16">
        <v>43452.368750000001</v>
      </c>
      <c r="E392" s="16">
        <v>43453.395833333336</v>
      </c>
      <c r="G392" s="16">
        <v>43460.780555555553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4154048</v>
      </c>
      <c r="B393" s="10" t="s">
        <v>364</v>
      </c>
      <c r="C393" s="10" t="s">
        <v>224</v>
      </c>
      <c r="D393" s="16">
        <v>43452.368750000001</v>
      </c>
      <c r="E393" s="16">
        <v>43453.395833333336</v>
      </c>
      <c r="G393" s="16">
        <v>43460.780555555553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4154048</v>
      </c>
      <c r="B394" s="10" t="s">
        <v>364</v>
      </c>
      <c r="C394" s="10" t="s">
        <v>224</v>
      </c>
      <c r="D394" s="16">
        <v>43452.368750000001</v>
      </c>
      <c r="E394" s="16">
        <v>43453.395833333336</v>
      </c>
      <c r="G394" s="16">
        <v>43460.780555555553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4154048</v>
      </c>
      <c r="B395" s="10" t="s">
        <v>364</v>
      </c>
      <c r="C395" s="10" t="s">
        <v>224</v>
      </c>
      <c r="D395" s="16">
        <v>43452.368750000001</v>
      </c>
      <c r="E395" s="16">
        <v>43453.395833333336</v>
      </c>
      <c r="G395" s="16">
        <v>43460.780555555553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0859A4-E0D8-4936-AA36-FCF741CD122E}">
  <dimension ref="A1:AV395"/>
  <sheetViews>
    <sheetView zoomScale="40" zoomScaleNormal="40" workbookViewId="0">
      <pane ySplit="1" topLeftCell="A331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">
      <c r="A2" s="22"/>
      <c r="B2" s="22"/>
      <c r="C2" s="22"/>
      <c r="D2" s="23"/>
      <c r="E2" s="23"/>
      <c r="F2" s="22"/>
      <c r="G2" s="23"/>
      <c r="H2" s="22"/>
      <c r="I2" s="22"/>
      <c r="J2" s="22"/>
      <c r="K2" s="22"/>
      <c r="L2" s="22"/>
      <c r="M2" s="22"/>
      <c r="N2" s="22"/>
      <c r="O2" s="22"/>
      <c r="P2" s="22"/>
      <c r="AG2" s="70" t="s">
        <v>371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">
      <c r="A3" s="22"/>
      <c r="B3" s="22"/>
      <c r="C3" s="22"/>
      <c r="D3" s="23"/>
      <c r="E3" s="23"/>
      <c r="F3" s="22"/>
      <c r="G3" s="23"/>
      <c r="H3" s="22"/>
      <c r="I3" s="22"/>
      <c r="J3" s="22"/>
      <c r="K3" s="22"/>
      <c r="L3" s="22"/>
      <c r="M3" s="22"/>
      <c r="N3" s="22"/>
      <c r="O3" s="22"/>
      <c r="P3" s="22"/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">
      <c r="A4" s="22"/>
      <c r="B4" s="22"/>
      <c r="C4" s="22"/>
      <c r="D4" s="23"/>
      <c r="E4" s="23"/>
      <c r="F4" s="22"/>
      <c r="G4" s="23"/>
      <c r="H4" s="22"/>
      <c r="I4" s="22"/>
      <c r="J4" s="22"/>
      <c r="K4" s="22"/>
      <c r="L4" s="22"/>
      <c r="M4" s="22"/>
      <c r="N4" s="22"/>
      <c r="O4" s="22"/>
      <c r="P4" s="22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">
      <c r="A5" s="22"/>
      <c r="B5" s="22"/>
      <c r="C5" s="22"/>
      <c r="D5" s="23"/>
      <c r="E5" s="23"/>
      <c r="F5" s="22"/>
      <c r="G5" s="23"/>
      <c r="H5" s="22"/>
      <c r="I5" s="22"/>
      <c r="J5" s="22"/>
      <c r="K5" s="22"/>
      <c r="L5" s="22"/>
      <c r="M5" s="22"/>
      <c r="N5" s="22"/>
      <c r="O5" s="22"/>
      <c r="P5" s="22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ht="12.75" customHeight="1" x14ac:dyDescent="0.2">
      <c r="A6" s="22"/>
      <c r="B6" s="22"/>
      <c r="C6" s="22"/>
      <c r="D6" s="23"/>
      <c r="E6" s="23"/>
      <c r="F6" s="22"/>
      <c r="G6" s="23"/>
      <c r="H6" s="22"/>
      <c r="I6" s="22"/>
      <c r="J6" s="22"/>
      <c r="K6" s="22"/>
      <c r="L6" s="22"/>
      <c r="M6" s="22"/>
      <c r="N6" s="22"/>
      <c r="O6" s="22"/>
      <c r="P6" s="22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ht="12.75" customHeight="1" x14ac:dyDescent="0.2">
      <c r="A7" s="22"/>
      <c r="B7" s="22"/>
      <c r="C7" s="22"/>
      <c r="D7" s="23"/>
      <c r="E7" s="23"/>
      <c r="F7" s="22"/>
      <c r="G7" s="23"/>
      <c r="H7" s="22"/>
      <c r="I7" s="22"/>
      <c r="J7" s="22"/>
      <c r="K7" s="22"/>
      <c r="L7" s="22"/>
      <c r="M7" s="22"/>
      <c r="N7" s="22"/>
      <c r="O7" s="22"/>
      <c r="P7" s="22"/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4168260</v>
      </c>
      <c r="B8" s="10" t="s">
        <v>29</v>
      </c>
      <c r="C8" s="10" t="s">
        <v>17</v>
      </c>
      <c r="D8" s="16">
        <v>43473.353472222225</v>
      </c>
      <c r="E8" s="16">
        <v>43474.416666666664</v>
      </c>
      <c r="G8" s="16">
        <v>43485.882638888892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2200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5</v>
      </c>
      <c r="AR8" s="13" t="s">
        <v>33</v>
      </c>
      <c r="AS8" s="13">
        <f>IF(ISBLANK(M164)=TRUE,"NO DATA",M164)</f>
        <v>5</v>
      </c>
      <c r="AT8" s="13" t="s">
        <v>33</v>
      </c>
      <c r="AU8" s="13">
        <f>IF(ISBLANK(M67)=TRUE,"NO DATA",M67)</f>
        <v>5</v>
      </c>
      <c r="AV8" s="13" t="s">
        <v>33</v>
      </c>
    </row>
    <row r="9" spans="1:48" ht="12.75" customHeight="1" x14ac:dyDescent="0.2">
      <c r="A9" s="10">
        <v>4168260</v>
      </c>
      <c r="B9" s="10" t="s">
        <v>29</v>
      </c>
      <c r="C9" s="10" t="s">
        <v>17</v>
      </c>
      <c r="D9" s="16">
        <v>43473.353472222225</v>
      </c>
      <c r="E9" s="16">
        <v>43474.416666666664</v>
      </c>
      <c r="G9" s="16">
        <v>43485.882638888892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20</v>
      </c>
      <c r="AR9" s="13" t="s">
        <v>33</v>
      </c>
      <c r="AS9" s="13">
        <f>IF(ISBLANK(M139)=TRUE,"NO DATA",M139)</f>
        <v>38</v>
      </c>
      <c r="AT9" s="13" t="s">
        <v>33</v>
      </c>
      <c r="AU9" s="13">
        <f>IF(ISBLANK(M42)=TRUE,"NO DATA",M42)</f>
        <v>38</v>
      </c>
      <c r="AV9" s="13" t="s">
        <v>33</v>
      </c>
    </row>
    <row r="10" spans="1:48" x14ac:dyDescent="0.2">
      <c r="A10" s="10">
        <v>4168260</v>
      </c>
      <c r="B10" s="10" t="s">
        <v>29</v>
      </c>
      <c r="C10" s="10" t="s">
        <v>17</v>
      </c>
      <c r="D10" s="16">
        <v>43473.353472222225</v>
      </c>
      <c r="E10" s="16">
        <v>43474.416666666664</v>
      </c>
      <c r="G10" s="16">
        <v>43485.882638888892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1100</v>
      </c>
      <c r="AR10" s="13" t="s">
        <v>33</v>
      </c>
      <c r="AS10" s="13">
        <f>IF(ISBLANK(M189)=TRUE,"NO DATA",M189)</f>
        <v>1800</v>
      </c>
      <c r="AT10" s="13" t="s">
        <v>33</v>
      </c>
      <c r="AU10" s="13">
        <f>IF(ISBLANK(M92)=TRUE,"NO DATA",M92)</f>
        <v>1200</v>
      </c>
      <c r="AV10" s="13" t="s">
        <v>33</v>
      </c>
    </row>
    <row r="11" spans="1:48" x14ac:dyDescent="0.2">
      <c r="A11" s="10">
        <v>4168260</v>
      </c>
      <c r="B11" s="10" t="s">
        <v>29</v>
      </c>
      <c r="C11" s="10" t="s">
        <v>17</v>
      </c>
      <c r="D11" s="16">
        <v>43473.353472222225</v>
      </c>
      <c r="E11" s="16">
        <v>43474.416666666664</v>
      </c>
      <c r="G11" s="16">
        <v>43485.882638888892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900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4168260</v>
      </c>
      <c r="B12" s="10" t="s">
        <v>29</v>
      </c>
      <c r="C12" s="10" t="s">
        <v>17</v>
      </c>
      <c r="D12" s="16">
        <v>43473.353472222225</v>
      </c>
      <c r="E12" s="16">
        <v>43474.416666666664</v>
      </c>
      <c r="G12" s="16">
        <v>43485.882638888892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140</v>
      </c>
      <c r="AR12" s="13" t="s">
        <v>33</v>
      </c>
      <c r="AS12" s="13">
        <f>IF(ISBLANK(M199)=TRUE,"NO DATA",M199)</f>
        <v>120</v>
      </c>
      <c r="AT12" s="13" t="s">
        <v>33</v>
      </c>
      <c r="AU12" s="13">
        <f>IF(ISBLANK(M102)=TRUE,"NO DATA",M102)</f>
        <v>170</v>
      </c>
      <c r="AV12" s="13" t="s">
        <v>33</v>
      </c>
    </row>
    <row r="13" spans="1:48" x14ac:dyDescent="0.2">
      <c r="A13" s="10">
        <v>4168260</v>
      </c>
      <c r="B13" s="10" t="s">
        <v>29</v>
      </c>
      <c r="C13" s="10" t="s">
        <v>17</v>
      </c>
      <c r="D13" s="16">
        <v>43473.353472222225</v>
      </c>
      <c r="E13" s="16">
        <v>43474.416666666664</v>
      </c>
      <c r="G13" s="16">
        <v>43485.882638888892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190</v>
      </c>
      <c r="AR13" s="13" t="s">
        <v>33</v>
      </c>
      <c r="AS13" s="13">
        <f>IF(ISBLANK(M200)=TRUE,"NO DATA",M200)</f>
        <v>180</v>
      </c>
      <c r="AT13" s="13" t="s">
        <v>33</v>
      </c>
      <c r="AU13" s="13">
        <f>IF(ISBLANK(M103)=TRUE,"NO DATA",M103)</f>
        <v>2100</v>
      </c>
      <c r="AV13" s="13" t="s">
        <v>33</v>
      </c>
    </row>
    <row r="14" spans="1:48" x14ac:dyDescent="0.2">
      <c r="A14" s="10">
        <v>4168260</v>
      </c>
      <c r="B14" s="10" t="s">
        <v>29</v>
      </c>
      <c r="C14" s="10" t="s">
        <v>17</v>
      </c>
      <c r="D14" s="16">
        <v>43473.353472222225</v>
      </c>
      <c r="E14" s="16">
        <v>43474.416666666664</v>
      </c>
      <c r="G14" s="16">
        <v>43485.882638888892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610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200</v>
      </c>
      <c r="AR14" s="13" t="s">
        <v>33</v>
      </c>
      <c r="AS14" s="13">
        <f>IF(ISBLANK(M122)=TRUE,"NO DATA",M122)</f>
        <v>210</v>
      </c>
      <c r="AT14" s="13" t="s">
        <v>33</v>
      </c>
      <c r="AU14" s="13">
        <f>IF(ISBLANK(M25)=TRUE,"NO DATA",M25)</f>
        <v>190</v>
      </c>
      <c r="AV14" s="13" t="s">
        <v>33</v>
      </c>
    </row>
    <row r="15" spans="1:48" x14ac:dyDescent="0.2">
      <c r="A15" s="10">
        <v>4168260</v>
      </c>
      <c r="B15" s="10" t="s">
        <v>29</v>
      </c>
      <c r="C15" s="10" t="s">
        <v>17</v>
      </c>
      <c r="D15" s="16">
        <v>43473.353472222225</v>
      </c>
      <c r="E15" s="16">
        <v>43474.416666666664</v>
      </c>
      <c r="G15" s="16">
        <v>43485.882638888892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1200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4168260</v>
      </c>
      <c r="B16" s="10" t="s">
        <v>29</v>
      </c>
      <c r="C16" s="10" t="s">
        <v>17</v>
      </c>
      <c r="D16" s="16">
        <v>43473.353472222225</v>
      </c>
      <c r="E16" s="16">
        <v>43474.416666666664</v>
      </c>
      <c r="G16" s="16">
        <v>43485.882638888892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4168260</v>
      </c>
      <c r="B17" s="10" t="s">
        <v>29</v>
      </c>
      <c r="C17" s="10" t="s">
        <v>17</v>
      </c>
      <c r="D17" s="16">
        <v>43473.353472222225</v>
      </c>
      <c r="E17" s="16">
        <v>43474.416666666664</v>
      </c>
      <c r="G17" s="16">
        <v>43485.882638888892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1800</v>
      </c>
      <c r="AR17" s="13" t="s">
        <v>33</v>
      </c>
      <c r="AS17" s="13">
        <f>IF(ISBLANK(M151)=TRUE,"NO DATA",M151)</f>
        <v>1800</v>
      </c>
      <c r="AT17" s="13" t="s">
        <v>33</v>
      </c>
      <c r="AU17" s="13">
        <f>IF(ISBLANK(M54)=TRUE,"NO DATA",M54)</f>
        <v>1700</v>
      </c>
      <c r="AV17" s="13" t="s">
        <v>33</v>
      </c>
    </row>
    <row r="18" spans="1:48" x14ac:dyDescent="0.2">
      <c r="A18" s="10">
        <v>4168260</v>
      </c>
      <c r="B18" s="10" t="s">
        <v>29</v>
      </c>
      <c r="C18" s="10" t="s">
        <v>17</v>
      </c>
      <c r="D18" s="16">
        <v>43473.353472222225</v>
      </c>
      <c r="E18" s="16">
        <v>43474.416666666664</v>
      </c>
      <c r="G18" s="16">
        <v>43485.882638888892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10</v>
      </c>
      <c r="AR18" s="13" t="s">
        <v>33</v>
      </c>
      <c r="AS18" s="13">
        <f>IF(ISBLANK(M152)=TRUE,"NO DATA",M152)</f>
        <v>10</v>
      </c>
      <c r="AT18" s="13" t="s">
        <v>33</v>
      </c>
      <c r="AU18" s="13">
        <f>IF(ISBLANK(M55)=TRUE,"NO DATA",M55)</f>
        <v>10</v>
      </c>
      <c r="AV18" s="13" t="s">
        <v>33</v>
      </c>
    </row>
    <row r="19" spans="1:48" x14ac:dyDescent="0.2">
      <c r="A19" s="10">
        <v>4168260</v>
      </c>
      <c r="B19" s="10" t="s">
        <v>29</v>
      </c>
      <c r="C19" s="10" t="s">
        <v>17</v>
      </c>
      <c r="D19" s="16">
        <v>43473.353472222225</v>
      </c>
      <c r="E19" s="16">
        <v>43474.416666666664</v>
      </c>
      <c r="G19" s="16">
        <v>43485.882638888892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22</v>
      </c>
      <c r="M19" s="10">
        <v>83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4168260</v>
      </c>
      <c r="B20" s="10" t="s">
        <v>29</v>
      </c>
      <c r="C20" s="10" t="s">
        <v>17</v>
      </c>
      <c r="D20" s="16">
        <v>43473.353472222225</v>
      </c>
      <c r="E20" s="16">
        <v>43474.416666666664</v>
      </c>
      <c r="G20" s="16">
        <v>43485.882638888892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4168260</v>
      </c>
      <c r="B21" s="10" t="s">
        <v>29</v>
      </c>
      <c r="C21" s="10" t="s">
        <v>17</v>
      </c>
      <c r="D21" s="16">
        <v>43473.353472222225</v>
      </c>
      <c r="E21" s="16">
        <v>43474.416666666664</v>
      </c>
      <c r="G21" s="16">
        <v>43485.882638888892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26</v>
      </c>
      <c r="M21" s="10">
        <v>5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150</v>
      </c>
      <c r="AR21" s="13" t="s">
        <v>33</v>
      </c>
      <c r="AS21" s="13">
        <f>IF(ISBLANK(M116)=TRUE,"NO DATA",M116)</f>
        <v>120</v>
      </c>
      <c r="AT21" s="13" t="s">
        <v>33</v>
      </c>
      <c r="AU21" s="13">
        <f>IF(ISBLANK(M19)=TRUE,"NO DATA",M19)</f>
        <v>83</v>
      </c>
      <c r="AV21" s="13" t="s">
        <v>33</v>
      </c>
    </row>
    <row r="22" spans="1:48" x14ac:dyDescent="0.2">
      <c r="A22" s="10">
        <v>4168260</v>
      </c>
      <c r="B22" s="10" t="s">
        <v>29</v>
      </c>
      <c r="C22" s="10" t="s">
        <v>17</v>
      </c>
      <c r="D22" s="16">
        <v>43473.353472222225</v>
      </c>
      <c r="E22" s="16">
        <v>43474.416666666664</v>
      </c>
      <c r="G22" s="16">
        <v>43485.882638888892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300</v>
      </c>
      <c r="AR22" s="13" t="s">
        <v>33</v>
      </c>
      <c r="AS22" s="13">
        <f>IF(ISBLANK(M197)=TRUE,"NO DATA",M197)</f>
        <v>10</v>
      </c>
      <c r="AT22" s="13" t="s">
        <v>33</v>
      </c>
      <c r="AU22" s="13">
        <f>IF(ISBLANK(M100)=TRUE,"NO DATA",M100)</f>
        <v>200</v>
      </c>
      <c r="AV22" s="13" t="s">
        <v>33</v>
      </c>
    </row>
    <row r="23" spans="1:48" x14ac:dyDescent="0.2">
      <c r="A23" s="10">
        <v>4168260</v>
      </c>
      <c r="B23" s="10" t="s">
        <v>29</v>
      </c>
      <c r="C23" s="10" t="s">
        <v>17</v>
      </c>
      <c r="D23" s="16">
        <v>43473.353472222225</v>
      </c>
      <c r="E23" s="16">
        <v>43474.416666666664</v>
      </c>
      <c r="G23" s="16">
        <v>43485.882638888892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26</v>
      </c>
      <c r="M23" s="10">
        <v>5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5</v>
      </c>
      <c r="AR23" s="13" t="s">
        <v>33</v>
      </c>
      <c r="AS23" s="13">
        <f>IF(ISBLANK(M120)=TRUE,"NO DATA",M120)</f>
        <v>5</v>
      </c>
      <c r="AT23" s="13" t="s">
        <v>33</v>
      </c>
      <c r="AU23" s="13">
        <f>IF(ISBLANK(M23)=TRUE,"NO DATA",M23)</f>
        <v>5</v>
      </c>
      <c r="AV23" s="13" t="s">
        <v>33</v>
      </c>
    </row>
    <row r="24" spans="1:48" x14ac:dyDescent="0.2">
      <c r="A24" s="10">
        <v>4168260</v>
      </c>
      <c r="B24" s="10" t="s">
        <v>29</v>
      </c>
      <c r="C24" s="10" t="s">
        <v>17</v>
      </c>
      <c r="D24" s="16">
        <v>43473.353472222225</v>
      </c>
      <c r="E24" s="16">
        <v>43474.416666666664</v>
      </c>
      <c r="G24" s="16">
        <v>43485.882638888892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77</v>
      </c>
      <c r="AR24" s="13" t="s">
        <v>33</v>
      </c>
      <c r="AS24" s="13">
        <f>IF(ISBLANK(M150)=TRUE,"NO DATA",M150)</f>
        <v>76</v>
      </c>
      <c r="AT24" s="13" t="s">
        <v>33</v>
      </c>
      <c r="AU24" s="13">
        <f>IF(ISBLANK(M53)=TRUE,"NO DATA",M53)</f>
        <v>73</v>
      </c>
      <c r="AV24" s="13" t="s">
        <v>33</v>
      </c>
    </row>
    <row r="25" spans="1:48" x14ac:dyDescent="0.2">
      <c r="A25" s="10">
        <v>4168260</v>
      </c>
      <c r="B25" s="10" t="s">
        <v>29</v>
      </c>
      <c r="C25" s="10" t="s">
        <v>17</v>
      </c>
      <c r="D25" s="16">
        <v>43473.353472222225</v>
      </c>
      <c r="E25" s="16">
        <v>43474.416666666664</v>
      </c>
      <c r="G25" s="16">
        <v>43485.882638888892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190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4168260</v>
      </c>
      <c r="B26" s="10" t="s">
        <v>29</v>
      </c>
      <c r="C26" s="10" t="s">
        <v>17</v>
      </c>
      <c r="D26" s="16">
        <v>43473.353472222225</v>
      </c>
      <c r="E26" s="16">
        <v>43474.416666666664</v>
      </c>
      <c r="G26" s="16">
        <v>43485.882638888892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22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4168260</v>
      </c>
      <c r="B27" s="10" t="s">
        <v>29</v>
      </c>
      <c r="C27" s="10" t="s">
        <v>17</v>
      </c>
      <c r="D27" s="16">
        <v>43473.353472222225</v>
      </c>
      <c r="E27" s="16">
        <v>43474.416666666664</v>
      </c>
      <c r="G27" s="16">
        <v>43485.882638888892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4168260</v>
      </c>
      <c r="B28" s="10" t="s">
        <v>29</v>
      </c>
      <c r="C28" s="10" t="s">
        <v>17</v>
      </c>
      <c r="D28" s="16">
        <v>43473.353472222225</v>
      </c>
      <c r="E28" s="16">
        <v>43474.416666666664</v>
      </c>
      <c r="G28" s="16">
        <v>43485.882638888892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4168260</v>
      </c>
      <c r="B29" s="10" t="s">
        <v>29</v>
      </c>
      <c r="C29" s="10" t="s">
        <v>17</v>
      </c>
      <c r="D29" s="16">
        <v>43473.353472222225</v>
      </c>
      <c r="E29" s="16">
        <v>43474.416666666664</v>
      </c>
      <c r="G29" s="16">
        <v>43485.882638888892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4168260</v>
      </c>
      <c r="B30" s="10" t="s">
        <v>29</v>
      </c>
      <c r="C30" s="10" t="s">
        <v>17</v>
      </c>
      <c r="D30" s="16">
        <v>43473.353472222225</v>
      </c>
      <c r="E30" s="16">
        <v>43474.416666666664</v>
      </c>
      <c r="G30" s="16">
        <v>43485.882638888892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22</v>
      </c>
      <c r="M30" s="10">
        <v>1400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4168260</v>
      </c>
      <c r="B31" s="10" t="s">
        <v>29</v>
      </c>
      <c r="C31" s="10" t="s">
        <v>17</v>
      </c>
      <c r="D31" s="16">
        <v>43473.353472222225</v>
      </c>
      <c r="E31" s="16">
        <v>43474.416666666664</v>
      </c>
      <c r="G31" s="16">
        <v>43485.882638888892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4168260</v>
      </c>
      <c r="B32" s="10" t="s">
        <v>29</v>
      </c>
      <c r="C32" s="10" t="s">
        <v>17</v>
      </c>
      <c r="D32" s="16">
        <v>43473.353472222225</v>
      </c>
      <c r="E32" s="16">
        <v>43474.416666666664</v>
      </c>
      <c r="G32" s="16">
        <v>43485.882638888892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93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4168260</v>
      </c>
      <c r="B33" s="10" t="s">
        <v>29</v>
      </c>
      <c r="C33" s="10" t="s">
        <v>17</v>
      </c>
      <c r="D33" s="16">
        <v>43473.353472222225</v>
      </c>
      <c r="E33" s="16">
        <v>43474.416666666664</v>
      </c>
      <c r="G33" s="16">
        <v>43485.882638888892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>
        <f>IF(ISERR(AH38),"NO DATA",AH38)</f>
        <v>0</v>
      </c>
      <c r="AR33" s="82"/>
      <c r="AS33" s="81">
        <f t="shared" ref="AS33:AS35" si="2">IF(ISERR(AJ38),"NO DATA",AJ38)</f>
        <v>0</v>
      </c>
      <c r="AT33" s="82"/>
      <c r="AU33" s="81">
        <f t="shared" ref="AU33:AU35" si="3">IF(ISERR(AL38),"NO DATA",AL38)</f>
        <v>0</v>
      </c>
      <c r="AV33" s="82"/>
    </row>
    <row r="34" spans="1:48" x14ac:dyDescent="0.2">
      <c r="A34" s="10">
        <v>4168260</v>
      </c>
      <c r="B34" s="10" t="s">
        <v>29</v>
      </c>
      <c r="C34" s="10" t="s">
        <v>17</v>
      </c>
      <c r="D34" s="16">
        <v>43473.353472222225</v>
      </c>
      <c r="E34" s="16">
        <v>43474.416666666664</v>
      </c>
      <c r="G34" s="16">
        <v>43485.882638888892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 t="str">
        <f t="shared" ref="AQ34:AQ35" si="4">IF(ISERR(AH39),"NO DATA",AH39)</f>
        <v>NR</v>
      </c>
      <c r="AR34" s="82"/>
      <c r="AS34" s="81">
        <f t="shared" si="2"/>
        <v>0</v>
      </c>
      <c r="AT34" s="82"/>
      <c r="AU34" s="81" t="str">
        <f t="shared" si="3"/>
        <v>NR</v>
      </c>
      <c r="AV34" s="82"/>
    </row>
    <row r="35" spans="1:48" x14ac:dyDescent="0.2">
      <c r="A35" s="10">
        <v>4168260</v>
      </c>
      <c r="B35" s="10" t="s">
        <v>29</v>
      </c>
      <c r="C35" s="10" t="s">
        <v>17</v>
      </c>
      <c r="D35" s="16">
        <v>43473.353472222225</v>
      </c>
      <c r="E35" s="16">
        <v>43474.416666666664</v>
      </c>
      <c r="G35" s="16">
        <v>43485.882638888892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290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54.54545454545454</v>
      </c>
      <c r="AT35" s="82"/>
      <c r="AU35" s="81" t="str">
        <f t="shared" si="3"/>
        <v>NR</v>
      </c>
      <c r="AV35" s="82"/>
    </row>
    <row r="36" spans="1:48" x14ac:dyDescent="0.2">
      <c r="A36" s="10">
        <v>4168260</v>
      </c>
      <c r="B36" s="10" t="s">
        <v>29</v>
      </c>
      <c r="C36" s="10" t="s">
        <v>17</v>
      </c>
      <c r="D36" s="16">
        <v>43473.353472222225</v>
      </c>
      <c r="E36" s="16">
        <v>43474.416666666664</v>
      </c>
      <c r="G36" s="16">
        <v>43485.882638888892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23</v>
      </c>
      <c r="N36" s="10" t="s">
        <v>33</v>
      </c>
      <c r="O36" s="10">
        <v>5</v>
      </c>
      <c r="P36" s="10">
        <v>1</v>
      </c>
      <c r="AG36" s="70" t="s">
        <v>372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4168260</v>
      </c>
      <c r="B37" s="10" t="s">
        <v>29</v>
      </c>
      <c r="C37" s="10" t="s">
        <v>17</v>
      </c>
      <c r="D37" s="16">
        <v>43473.353472222225</v>
      </c>
      <c r="E37" s="16">
        <v>43474.416666666664</v>
      </c>
      <c r="G37" s="16">
        <v>43485.882638888892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14.285714285714285</v>
      </c>
      <c r="AR37" s="82"/>
      <c r="AS37" s="81" t="str">
        <f t="shared" ref="AS37:AS39" si="5">IF(ISERR(AJ72),"NO DATA",AJ72)</f>
        <v>NR</v>
      </c>
      <c r="AT37" s="82"/>
      <c r="AU37" s="81" t="str">
        <f t="shared" ref="AU37:AU39" si="6">IF(ISERR(AL72),"NO DATA",AL72)</f>
        <v>NR</v>
      </c>
      <c r="AV37" s="82"/>
    </row>
    <row r="38" spans="1:48" x14ac:dyDescent="0.2">
      <c r="A38" s="10">
        <v>4168260</v>
      </c>
      <c r="B38" s="10" t="s">
        <v>29</v>
      </c>
      <c r="C38" s="10" t="s">
        <v>17</v>
      </c>
      <c r="D38" s="16">
        <v>43473.353472222225</v>
      </c>
      <c r="E38" s="16">
        <v>43474.416666666664</v>
      </c>
      <c r="G38" s="16">
        <v>43485.882638888892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>
        <f>IF((M261-M164)/M261*100&lt;0,"NR",(M261-M164)/M261*100)</f>
        <v>0</v>
      </c>
      <c r="AI38" s="93"/>
      <c r="AJ38" s="93">
        <f>IF((M164-M67)/M261*100&lt;0,"NR",(M164-M67)/M261*100)</f>
        <v>0</v>
      </c>
      <c r="AK38" s="93"/>
      <c r="AL38" s="93">
        <f>IF((M261-M67)/M261*100&lt;0,"NR",(M261-M67)/M261*100)</f>
        <v>0</v>
      </c>
      <c r="AM38" s="93"/>
      <c r="AP38" s="3" t="s">
        <v>219</v>
      </c>
      <c r="AQ38" s="81">
        <f t="shared" ref="AQ38:AQ39" si="7">IF(ISERR(AH73),"NO DATA",AH73)</f>
        <v>5.2631578947368416</v>
      </c>
      <c r="AR38" s="82"/>
      <c r="AS38" s="81" t="str">
        <f t="shared" si="5"/>
        <v>NR</v>
      </c>
      <c r="AT38" s="82"/>
      <c r="AU38" s="81" t="str">
        <f t="shared" si="6"/>
        <v>NR</v>
      </c>
      <c r="AV38" s="82"/>
    </row>
    <row r="39" spans="1:48" x14ac:dyDescent="0.2">
      <c r="A39" s="10">
        <v>4168260</v>
      </c>
      <c r="B39" s="10" t="s">
        <v>29</v>
      </c>
      <c r="C39" s="10" t="s">
        <v>17</v>
      </c>
      <c r="D39" s="16">
        <v>43473.353472222225</v>
      </c>
      <c r="E39" s="16">
        <v>43474.416666666664</v>
      </c>
      <c r="G39" s="16">
        <v>43485.882638888892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 t="str">
        <f>IF((M236-M139)/M236*100&lt;0,"NR",(M236-M139)/M236*100)</f>
        <v>NR</v>
      </c>
      <c r="AI39" s="93"/>
      <c r="AJ39" s="93">
        <f>IF((M139-M42)/M236*100&lt;0,"NR",(M139-M42)/M236*100)</f>
        <v>0</v>
      </c>
      <c r="AK39" s="93"/>
      <c r="AL39" s="93" t="str">
        <f>IF((M236-M42)/M236*100&lt;0,"NR",(M236-M42)/M236*100)</f>
        <v>NR</v>
      </c>
      <c r="AM39" s="93"/>
      <c r="AP39" s="3" t="s">
        <v>65</v>
      </c>
      <c r="AQ39" s="81" t="str">
        <f t="shared" si="7"/>
        <v>NR</v>
      </c>
      <c r="AR39" s="82"/>
      <c r="AS39" s="81">
        <f t="shared" si="5"/>
        <v>10</v>
      </c>
      <c r="AT39" s="82"/>
      <c r="AU39" s="81">
        <f t="shared" si="6"/>
        <v>5</v>
      </c>
      <c r="AV39" s="82"/>
    </row>
    <row r="40" spans="1:48" x14ac:dyDescent="0.2">
      <c r="A40" s="10">
        <v>4168260</v>
      </c>
      <c r="B40" s="10" t="s">
        <v>29</v>
      </c>
      <c r="C40" s="10" t="s">
        <v>17</v>
      </c>
      <c r="D40" s="16">
        <v>43473.353472222225</v>
      </c>
      <c r="E40" s="16">
        <v>43474.416666666664</v>
      </c>
      <c r="G40" s="16">
        <v>43485.882638888892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54.54545454545454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4168260</v>
      </c>
      <c r="B41" s="10" t="s">
        <v>29</v>
      </c>
      <c r="C41" s="10" t="s">
        <v>17</v>
      </c>
      <c r="D41" s="16">
        <v>43473.353472222225</v>
      </c>
      <c r="E41" s="16">
        <v>43474.416666666664</v>
      </c>
      <c r="G41" s="16">
        <v>43485.882638888892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220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4168260</v>
      </c>
      <c r="B42" s="10" t="s">
        <v>29</v>
      </c>
      <c r="C42" s="10" t="s">
        <v>17</v>
      </c>
      <c r="D42" s="16">
        <v>43473.353472222225</v>
      </c>
      <c r="E42" s="16">
        <v>43474.416666666664</v>
      </c>
      <c r="G42" s="16">
        <v>43485.882638888892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38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0</v>
      </c>
      <c r="AR42" s="82"/>
      <c r="AS42" s="81">
        <f t="shared" si="8"/>
        <v>5.5555555555555554</v>
      </c>
      <c r="AT42" s="82"/>
      <c r="AU42" s="81">
        <f t="shared" si="9"/>
        <v>5.5555555555555554</v>
      </c>
      <c r="AV42" s="82"/>
    </row>
    <row r="43" spans="1:48" x14ac:dyDescent="0.2">
      <c r="A43" s="10">
        <v>4168260</v>
      </c>
      <c r="B43" s="10" t="s">
        <v>29</v>
      </c>
      <c r="C43" s="10" t="s">
        <v>17</v>
      </c>
      <c r="D43" s="16">
        <v>43473.353472222225</v>
      </c>
      <c r="E43" s="16">
        <v>43474.416666666664</v>
      </c>
      <c r="G43" s="16">
        <v>43485.882638888892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380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0</v>
      </c>
      <c r="AR43" s="82"/>
      <c r="AS43" s="81">
        <f t="shared" si="8"/>
        <v>0</v>
      </c>
      <c r="AT43" s="82"/>
      <c r="AU43" s="81">
        <f t="shared" si="9"/>
        <v>0</v>
      </c>
      <c r="AV43" s="82"/>
    </row>
    <row r="44" spans="1:48" x14ac:dyDescent="0.2">
      <c r="A44" s="10">
        <v>4168260</v>
      </c>
      <c r="B44" s="10" t="s">
        <v>29</v>
      </c>
      <c r="C44" s="10" t="s">
        <v>17</v>
      </c>
      <c r="D44" s="16">
        <v>43473.353472222225</v>
      </c>
      <c r="E44" s="16">
        <v>43474.416666666664</v>
      </c>
      <c r="G44" s="16">
        <v>43485.882638888892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22</v>
      </c>
      <c r="M44" s="10">
        <v>630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4168260</v>
      </c>
      <c r="B45" s="10" t="s">
        <v>29</v>
      </c>
      <c r="C45" s="10" t="s">
        <v>17</v>
      </c>
      <c r="D45" s="16">
        <v>43473.353472222225</v>
      </c>
      <c r="E45" s="16">
        <v>43474.416666666664</v>
      </c>
      <c r="G45" s="16">
        <v>43485.882638888892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24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4168260</v>
      </c>
      <c r="B46" s="10" t="s">
        <v>29</v>
      </c>
      <c r="C46" s="10" t="s">
        <v>17</v>
      </c>
      <c r="D46" s="16">
        <v>43473.353472222225</v>
      </c>
      <c r="E46" s="16">
        <v>43474.416666666664</v>
      </c>
      <c r="G46" s="16">
        <v>43485.882638888892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26</v>
      </c>
      <c r="M46" s="10">
        <v>10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25</v>
      </c>
      <c r="AR46" s="82"/>
      <c r="AS46" s="81">
        <f t="shared" si="11"/>
        <v>24.666666666666668</v>
      </c>
      <c r="AT46" s="82"/>
      <c r="AU46" s="81">
        <f t="shared" si="12"/>
        <v>44.666666666666664</v>
      </c>
      <c r="AV46" s="82"/>
    </row>
    <row r="47" spans="1:48" x14ac:dyDescent="0.2">
      <c r="A47" s="10">
        <v>4168260</v>
      </c>
      <c r="B47" s="10" t="s">
        <v>29</v>
      </c>
      <c r="C47" s="10" t="s">
        <v>17</v>
      </c>
      <c r="D47" s="16">
        <v>43473.353472222225</v>
      </c>
      <c r="E47" s="16">
        <v>43474.416666666664</v>
      </c>
      <c r="G47" s="16">
        <v>43485.882638888892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>
        <f t="shared" si="13"/>
        <v>96.666666666666671</v>
      </c>
      <c r="AR47" s="82"/>
      <c r="AS47" s="81" t="str">
        <f t="shared" si="11"/>
        <v>NR</v>
      </c>
      <c r="AT47" s="82"/>
      <c r="AU47" s="81">
        <f t="shared" si="12"/>
        <v>33.333333333333329</v>
      </c>
      <c r="AV47" s="82"/>
    </row>
    <row r="48" spans="1:48" x14ac:dyDescent="0.2">
      <c r="A48" s="10">
        <v>4168260</v>
      </c>
      <c r="B48" s="10" t="s">
        <v>29</v>
      </c>
      <c r="C48" s="10" t="s">
        <v>17</v>
      </c>
      <c r="D48" s="16">
        <v>43473.353472222225</v>
      </c>
      <c r="E48" s="16">
        <v>43474.416666666664</v>
      </c>
      <c r="G48" s="16">
        <v>43485.882638888892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0</v>
      </c>
      <c r="AR48" s="82"/>
      <c r="AS48" s="81">
        <f t="shared" si="11"/>
        <v>0</v>
      </c>
      <c r="AT48" s="82"/>
      <c r="AU48" s="81">
        <f t="shared" si="12"/>
        <v>0</v>
      </c>
      <c r="AV48" s="82"/>
    </row>
    <row r="49" spans="1:48" x14ac:dyDescent="0.2">
      <c r="A49" s="10">
        <v>4168260</v>
      </c>
      <c r="B49" s="10" t="s">
        <v>29</v>
      </c>
      <c r="C49" s="10" t="s">
        <v>17</v>
      </c>
      <c r="D49" s="16">
        <v>43473.353472222225</v>
      </c>
      <c r="E49" s="16">
        <v>43474.416666666664</v>
      </c>
      <c r="G49" s="16">
        <v>43485.882638888892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31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1.2987012987012987</v>
      </c>
      <c r="AR49" s="82"/>
      <c r="AS49" s="81">
        <f t="shared" si="11"/>
        <v>3.8961038961038961</v>
      </c>
      <c r="AT49" s="82"/>
      <c r="AU49" s="81">
        <f t="shared" si="12"/>
        <v>5.1948051948051948</v>
      </c>
      <c r="AV49" s="82"/>
    </row>
    <row r="50" spans="1:48" x14ac:dyDescent="0.2">
      <c r="A50" s="10">
        <v>4168260</v>
      </c>
      <c r="B50" s="10" t="s">
        <v>29</v>
      </c>
      <c r="C50" s="10" t="s">
        <v>17</v>
      </c>
      <c r="D50" s="16">
        <v>43473.353472222225</v>
      </c>
      <c r="E50" s="16">
        <v>43474.416666666664</v>
      </c>
      <c r="G50" s="16">
        <v>43485.882638888892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4168260</v>
      </c>
      <c r="B51" s="10" t="s">
        <v>29</v>
      </c>
      <c r="C51" s="10" t="s">
        <v>17</v>
      </c>
      <c r="D51" s="16">
        <v>43473.353472222225</v>
      </c>
      <c r="E51" s="16">
        <v>43474.416666666664</v>
      </c>
      <c r="G51" s="16">
        <v>43485.882638888892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4168260</v>
      </c>
      <c r="B52" s="10" t="s">
        <v>29</v>
      </c>
      <c r="C52" s="10" t="s">
        <v>17</v>
      </c>
      <c r="D52" s="16">
        <v>43473.353472222225</v>
      </c>
      <c r="E52" s="16">
        <v>43474.416666666664</v>
      </c>
      <c r="G52" s="16">
        <v>43485.882638888892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4168260</v>
      </c>
      <c r="B53" s="10" t="s">
        <v>29</v>
      </c>
      <c r="C53" s="10" t="s">
        <v>17</v>
      </c>
      <c r="D53" s="16">
        <v>43473.353472222225</v>
      </c>
      <c r="E53" s="16">
        <v>43474.416666666664</v>
      </c>
      <c r="G53" s="16">
        <v>43485.882638888892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73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4168260</v>
      </c>
      <c r="B54" s="10" t="s">
        <v>29</v>
      </c>
      <c r="C54" s="10" t="s">
        <v>17</v>
      </c>
      <c r="D54" s="16">
        <v>43473.353472222225</v>
      </c>
      <c r="E54" s="16">
        <v>43474.416666666664</v>
      </c>
      <c r="G54" s="16">
        <v>43485.882638888892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1700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4168260</v>
      </c>
      <c r="B55" s="10" t="s">
        <v>29</v>
      </c>
      <c r="C55" s="10" t="s">
        <v>17</v>
      </c>
      <c r="D55" s="16">
        <v>43473.353472222225</v>
      </c>
      <c r="E55" s="16">
        <v>43474.416666666664</v>
      </c>
      <c r="G55" s="16">
        <v>43485.882638888892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26</v>
      </c>
      <c r="M55" s="10">
        <v>10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4168260</v>
      </c>
      <c r="B56" s="10" t="s">
        <v>29</v>
      </c>
      <c r="C56" s="10" t="s">
        <v>17</v>
      </c>
      <c r="D56" s="16">
        <v>43473.353472222225</v>
      </c>
      <c r="E56" s="16">
        <v>43474.416666666664</v>
      </c>
      <c r="G56" s="16">
        <v>43485.882638888892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690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4168260</v>
      </c>
      <c r="B57" s="10" t="s">
        <v>29</v>
      </c>
      <c r="C57" s="10" t="s">
        <v>17</v>
      </c>
      <c r="D57" s="16">
        <v>43473.353472222225</v>
      </c>
      <c r="E57" s="16">
        <v>43474.416666666664</v>
      </c>
      <c r="G57" s="16">
        <v>43485.882638888892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22</v>
      </c>
      <c r="M57" s="10">
        <v>140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4168260</v>
      </c>
      <c r="B58" s="10" t="s">
        <v>29</v>
      </c>
      <c r="C58" s="10" t="s">
        <v>17</v>
      </c>
      <c r="D58" s="16">
        <v>43473.353472222225</v>
      </c>
      <c r="E58" s="16">
        <v>43474.416666666664</v>
      </c>
      <c r="G58" s="16">
        <v>43485.882638888892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4168260</v>
      </c>
      <c r="B59" s="10" t="s">
        <v>29</v>
      </c>
      <c r="C59" s="10" t="s">
        <v>17</v>
      </c>
      <c r="D59" s="16">
        <v>43473.353472222225</v>
      </c>
      <c r="E59" s="16">
        <v>43474.416666666664</v>
      </c>
      <c r="G59" s="16">
        <v>43485.882638888892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4168260</v>
      </c>
      <c r="B60" s="10" t="s">
        <v>29</v>
      </c>
      <c r="C60" s="10" t="s">
        <v>17</v>
      </c>
      <c r="D60" s="16">
        <v>43473.353472222225</v>
      </c>
      <c r="E60" s="16">
        <v>43474.416666666664</v>
      </c>
      <c r="G60" s="16">
        <v>43485.882638888892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33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4168260</v>
      </c>
      <c r="B61" s="10" t="s">
        <v>29</v>
      </c>
      <c r="C61" s="10" t="s">
        <v>17</v>
      </c>
      <c r="D61" s="16">
        <v>43473.353472222225</v>
      </c>
      <c r="E61" s="16">
        <v>43474.416666666664</v>
      </c>
      <c r="G61" s="16">
        <v>43485.882638888892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22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4168260</v>
      </c>
      <c r="B62" s="10" t="s">
        <v>29</v>
      </c>
      <c r="C62" s="10" t="s">
        <v>17</v>
      </c>
      <c r="D62" s="16">
        <v>43473.353472222225</v>
      </c>
      <c r="E62" s="16">
        <v>43474.416666666664</v>
      </c>
      <c r="G62" s="16">
        <v>43485.882638888892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320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4168260</v>
      </c>
      <c r="B63" s="10" t="s">
        <v>29</v>
      </c>
      <c r="C63" s="10" t="s">
        <v>17</v>
      </c>
      <c r="D63" s="16">
        <v>43473.353472222225</v>
      </c>
      <c r="E63" s="16">
        <v>43474.416666666664</v>
      </c>
      <c r="G63" s="16">
        <v>43485.882638888892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4168260</v>
      </c>
      <c r="B64" s="10" t="s">
        <v>29</v>
      </c>
      <c r="C64" s="10" t="s">
        <v>17</v>
      </c>
      <c r="D64" s="16">
        <v>43473.353472222225</v>
      </c>
      <c r="E64" s="16">
        <v>43474.416666666664</v>
      </c>
      <c r="G64" s="16">
        <v>43485.882638888892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4168260</v>
      </c>
      <c r="B65" s="10" t="s">
        <v>29</v>
      </c>
      <c r="C65" s="10" t="s">
        <v>17</v>
      </c>
      <c r="D65" s="16">
        <v>43473.353472222225</v>
      </c>
      <c r="E65" s="16">
        <v>43474.416666666664</v>
      </c>
      <c r="G65" s="16">
        <v>43485.882638888892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690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4168260</v>
      </c>
      <c r="B66" s="10" t="s">
        <v>29</v>
      </c>
      <c r="C66" s="10" t="s">
        <v>17</v>
      </c>
      <c r="D66" s="16">
        <v>43473.353472222225</v>
      </c>
      <c r="E66" s="16">
        <v>43474.416666666664</v>
      </c>
      <c r="G66" s="16">
        <v>43485.882638888892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4168260</v>
      </c>
      <c r="B67" s="10" t="s">
        <v>29</v>
      </c>
      <c r="C67" s="10" t="s">
        <v>17</v>
      </c>
      <c r="D67" s="16">
        <v>43473.353472222225</v>
      </c>
      <c r="E67" s="16">
        <v>43474.416666666664</v>
      </c>
      <c r="G67" s="16">
        <v>43485.882638888892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26</v>
      </c>
      <c r="M67" s="10">
        <v>5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4168260</v>
      </c>
      <c r="B68" s="10" t="s">
        <v>29</v>
      </c>
      <c r="C68" s="10" t="s">
        <v>17</v>
      </c>
      <c r="D68" s="16">
        <v>43473.353472222225</v>
      </c>
      <c r="E68" s="16">
        <v>43474.416666666664</v>
      </c>
      <c r="G68" s="16">
        <v>43485.882638888892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4168260</v>
      </c>
      <c r="B69" s="10" t="s">
        <v>29</v>
      </c>
      <c r="C69" s="10" t="s">
        <v>17</v>
      </c>
      <c r="D69" s="16">
        <v>43473.353472222225</v>
      </c>
      <c r="E69" s="16">
        <v>43474.416666666664</v>
      </c>
      <c r="G69" s="16">
        <v>43485.882638888892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4168260</v>
      </c>
      <c r="B70" s="10" t="s">
        <v>29</v>
      </c>
      <c r="C70" s="10" t="s">
        <v>17</v>
      </c>
      <c r="D70" s="16">
        <v>43473.353472222225</v>
      </c>
      <c r="E70" s="16">
        <v>43474.416666666664</v>
      </c>
      <c r="G70" s="16">
        <v>43485.882638888892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373</v>
      </c>
      <c r="AH70" s="70"/>
      <c r="AI70" s="70"/>
      <c r="AJ70" s="70"/>
      <c r="AK70" s="70"/>
      <c r="AL70" s="70"/>
      <c r="AM70" s="70"/>
    </row>
    <row r="71" spans="1:39" x14ac:dyDescent="0.2">
      <c r="A71" s="10">
        <v>4168260</v>
      </c>
      <c r="B71" s="10" t="s">
        <v>29</v>
      </c>
      <c r="C71" s="10" t="s">
        <v>17</v>
      </c>
      <c r="D71" s="16">
        <v>43473.353472222225</v>
      </c>
      <c r="E71" s="16">
        <v>43474.416666666664</v>
      </c>
      <c r="G71" s="16">
        <v>43485.882638888892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180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4168260</v>
      </c>
      <c r="B72" s="10" t="s">
        <v>29</v>
      </c>
      <c r="C72" s="10" t="s">
        <v>17</v>
      </c>
      <c r="D72" s="16">
        <v>43473.353472222225</v>
      </c>
      <c r="E72" s="16">
        <v>43474.416666666664</v>
      </c>
      <c r="G72" s="16">
        <v>43485.882638888892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22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14.285714285714285</v>
      </c>
      <c r="AI72" s="93"/>
      <c r="AJ72" s="93" t="str">
        <f>IF((M199-M102)/M296*100&lt;0,"NR",(M199-M102)/M296*100)</f>
        <v>NR</v>
      </c>
      <c r="AK72" s="93"/>
      <c r="AL72" s="93" t="str">
        <f>IF((M296-M102)/M296*100&lt;0,"NR",(M296-M102)/M296*100)</f>
        <v>NR</v>
      </c>
      <c r="AM72" s="93"/>
    </row>
    <row r="73" spans="1:39" x14ac:dyDescent="0.2">
      <c r="A73" s="10">
        <v>4168260</v>
      </c>
      <c r="B73" s="10" t="s">
        <v>29</v>
      </c>
      <c r="C73" s="10" t="s">
        <v>17</v>
      </c>
      <c r="D73" s="16">
        <v>43473.353472222225</v>
      </c>
      <c r="E73" s="16">
        <v>43474.416666666664</v>
      </c>
      <c r="G73" s="16">
        <v>43485.882638888892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5600</v>
      </c>
      <c r="N73" s="10" t="s">
        <v>33</v>
      </c>
      <c r="O73" s="10">
        <v>100</v>
      </c>
      <c r="P73" s="10">
        <v>1</v>
      </c>
      <c r="AG73" s="17" t="s">
        <v>219</v>
      </c>
      <c r="AH73" s="93">
        <f>IF((M297-M200)/M297*100&lt;0,"NR",(M297-M200)/M297*100)</f>
        <v>5.2631578947368416</v>
      </c>
      <c r="AI73" s="93"/>
      <c r="AJ73" s="93" t="str">
        <f>IF((M200-M103)/M297*100&lt;0,"NR",(M200-M103)/M297*100)</f>
        <v>NR</v>
      </c>
      <c r="AK73" s="93"/>
      <c r="AL73" s="93" t="str">
        <f>IF((M297-M103)/M297*100&lt;0,"NR",(M297-M103)/M297*100)</f>
        <v>NR</v>
      </c>
      <c r="AM73" s="93"/>
    </row>
    <row r="74" spans="1:39" x14ac:dyDescent="0.2">
      <c r="A74" s="10">
        <v>4168260</v>
      </c>
      <c r="B74" s="10" t="s">
        <v>29</v>
      </c>
      <c r="C74" s="10" t="s">
        <v>17</v>
      </c>
      <c r="D74" s="16">
        <v>43473.353472222225</v>
      </c>
      <c r="E74" s="16">
        <v>43474.416666666664</v>
      </c>
      <c r="G74" s="16">
        <v>43485.882638888892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 t="str">
        <f>IF((M219-M122)/M219*100&lt;0,"NR",(M219-M122)/M219*100)</f>
        <v>NR</v>
      </c>
      <c r="AI74" s="93"/>
      <c r="AJ74" s="93">
        <f>IF((M122-M25)/M219*100&lt;0,"NR",(M122-M25)/M219*100)</f>
        <v>10</v>
      </c>
      <c r="AK74" s="93"/>
      <c r="AL74" s="93">
        <f>IF((M219-M25)/M219*100&lt;0,"NR",(M219-M25)/M219*100)</f>
        <v>5</v>
      </c>
      <c r="AM74" s="93"/>
    </row>
    <row r="75" spans="1:39" x14ac:dyDescent="0.2">
      <c r="A75" s="10">
        <v>4168260</v>
      </c>
      <c r="B75" s="10" t="s">
        <v>29</v>
      </c>
      <c r="C75" s="10" t="s">
        <v>17</v>
      </c>
      <c r="D75" s="16">
        <v>43473.353472222225</v>
      </c>
      <c r="E75" s="16">
        <v>43474.416666666664</v>
      </c>
      <c r="G75" s="16">
        <v>43485.882638888892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4168260</v>
      </c>
      <c r="B76" s="10" t="s">
        <v>29</v>
      </c>
      <c r="C76" s="10" t="s">
        <v>17</v>
      </c>
      <c r="D76" s="16">
        <v>43473.353472222225</v>
      </c>
      <c r="E76" s="16">
        <v>43474.416666666664</v>
      </c>
      <c r="G76" s="16">
        <v>43485.882638888892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4168260</v>
      </c>
      <c r="B77" s="10" t="s">
        <v>29</v>
      </c>
      <c r="C77" s="10" t="s">
        <v>17</v>
      </c>
      <c r="D77" s="16">
        <v>43473.353472222225</v>
      </c>
      <c r="E77" s="16">
        <v>43474.416666666664</v>
      </c>
      <c r="G77" s="16">
        <v>43485.882638888892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4168260</v>
      </c>
      <c r="B78" s="10" t="s">
        <v>29</v>
      </c>
      <c r="C78" s="10" t="s">
        <v>17</v>
      </c>
      <c r="D78" s="16">
        <v>43473.353472222225</v>
      </c>
      <c r="E78" s="16">
        <v>43474.416666666664</v>
      </c>
      <c r="G78" s="16">
        <v>43485.882638888892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170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4168260</v>
      </c>
      <c r="B79" s="10" t="s">
        <v>29</v>
      </c>
      <c r="C79" s="10" t="s">
        <v>17</v>
      </c>
      <c r="D79" s="16">
        <v>43473.353472222225</v>
      </c>
      <c r="E79" s="16">
        <v>43474.416666666664</v>
      </c>
      <c r="G79" s="16">
        <v>43485.882638888892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4168260</v>
      </c>
      <c r="B80" s="10" t="s">
        <v>29</v>
      </c>
      <c r="C80" s="10" t="s">
        <v>17</v>
      </c>
      <c r="D80" s="16">
        <v>43473.353472222225</v>
      </c>
      <c r="E80" s="16">
        <v>43474.416666666664</v>
      </c>
      <c r="G80" s="16">
        <v>43485.882638888892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22</v>
      </c>
      <c r="M80" s="10">
        <v>16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4168260</v>
      </c>
      <c r="B81" s="10" t="s">
        <v>29</v>
      </c>
      <c r="C81" s="10" t="s">
        <v>17</v>
      </c>
      <c r="D81" s="16">
        <v>43473.353472222225</v>
      </c>
      <c r="E81" s="16">
        <v>43474.416666666664</v>
      </c>
      <c r="G81" s="16">
        <v>43485.882638888892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26</v>
      </c>
      <c r="M81" s="10">
        <v>5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4168260</v>
      </c>
      <c r="B82" s="10" t="s">
        <v>29</v>
      </c>
      <c r="C82" s="10" t="s">
        <v>17</v>
      </c>
      <c r="D82" s="16">
        <v>43473.353472222225</v>
      </c>
      <c r="E82" s="16">
        <v>43474.416666666664</v>
      </c>
      <c r="G82" s="16">
        <v>43485.882638888892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26</v>
      </c>
      <c r="M82" s="10">
        <v>5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4168260</v>
      </c>
      <c r="B83" s="10" t="s">
        <v>29</v>
      </c>
      <c r="C83" s="10" t="s">
        <v>17</v>
      </c>
      <c r="D83" s="16">
        <v>43473.353472222225</v>
      </c>
      <c r="E83" s="16">
        <v>43474.416666666664</v>
      </c>
      <c r="G83" s="16">
        <v>43485.882638888892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4168260</v>
      </c>
      <c r="B84" s="10" t="s">
        <v>29</v>
      </c>
      <c r="C84" s="10" t="s">
        <v>17</v>
      </c>
      <c r="D84" s="16">
        <v>43473.353472222225</v>
      </c>
      <c r="E84" s="16">
        <v>43474.416666666664</v>
      </c>
      <c r="G84" s="16">
        <v>43485.882638888892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22</v>
      </c>
      <c r="M84" s="10">
        <v>130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4168260</v>
      </c>
      <c r="B85" s="10" t="s">
        <v>29</v>
      </c>
      <c r="C85" s="10" t="s">
        <v>17</v>
      </c>
      <c r="D85" s="16">
        <v>43473.353472222225</v>
      </c>
      <c r="E85" s="16">
        <v>43474.416666666664</v>
      </c>
      <c r="G85" s="16">
        <v>43485.882638888892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61000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4168260</v>
      </c>
      <c r="B86" s="10" t="s">
        <v>29</v>
      </c>
      <c r="C86" s="10" t="s">
        <v>17</v>
      </c>
      <c r="D86" s="16">
        <v>43473.353472222225</v>
      </c>
      <c r="E86" s="16">
        <v>43474.416666666664</v>
      </c>
      <c r="G86" s="16">
        <v>43485.882638888892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4168260</v>
      </c>
      <c r="B87" s="10" t="s">
        <v>29</v>
      </c>
      <c r="C87" s="10" t="s">
        <v>17</v>
      </c>
      <c r="D87" s="16">
        <v>43473.353472222225</v>
      </c>
      <c r="E87" s="16">
        <v>43474.416666666664</v>
      </c>
      <c r="G87" s="16">
        <v>43485.882638888892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4168260</v>
      </c>
      <c r="B88" s="10" t="s">
        <v>29</v>
      </c>
      <c r="C88" s="10" t="s">
        <v>17</v>
      </c>
      <c r="D88" s="16">
        <v>43473.353472222225</v>
      </c>
      <c r="E88" s="16">
        <v>43474.416666666664</v>
      </c>
      <c r="G88" s="16">
        <v>43485.882638888892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4168260</v>
      </c>
      <c r="B89" s="10" t="s">
        <v>29</v>
      </c>
      <c r="C89" s="10" t="s">
        <v>17</v>
      </c>
      <c r="D89" s="16">
        <v>43473.353472222225</v>
      </c>
      <c r="E89" s="16">
        <v>43474.416666666664</v>
      </c>
      <c r="G89" s="16">
        <v>43485.882638888892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4168260</v>
      </c>
      <c r="B90" s="10" t="s">
        <v>29</v>
      </c>
      <c r="C90" s="10" t="s">
        <v>17</v>
      </c>
      <c r="D90" s="16">
        <v>43473.353472222225</v>
      </c>
      <c r="E90" s="16">
        <v>43474.416666666664</v>
      </c>
      <c r="G90" s="16">
        <v>43485.882638888892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4168260</v>
      </c>
      <c r="B91" s="10" t="s">
        <v>29</v>
      </c>
      <c r="C91" s="10" t="s">
        <v>17</v>
      </c>
      <c r="D91" s="16">
        <v>43473.353472222225</v>
      </c>
      <c r="E91" s="16">
        <v>43474.416666666664</v>
      </c>
      <c r="G91" s="16">
        <v>43485.882638888892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4168260</v>
      </c>
      <c r="B92" s="10" t="s">
        <v>29</v>
      </c>
      <c r="C92" s="10" t="s">
        <v>17</v>
      </c>
      <c r="D92" s="16">
        <v>43473.353472222225</v>
      </c>
      <c r="E92" s="16">
        <v>43474.416666666664</v>
      </c>
      <c r="G92" s="16">
        <v>43485.882638888892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1200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4168260</v>
      </c>
      <c r="B93" s="10" t="s">
        <v>29</v>
      </c>
      <c r="C93" s="10" t="s">
        <v>17</v>
      </c>
      <c r="D93" s="16">
        <v>43473.353472222225</v>
      </c>
      <c r="E93" s="16">
        <v>43474.416666666664</v>
      </c>
      <c r="G93" s="16">
        <v>43485.882638888892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4168260</v>
      </c>
      <c r="B94" s="10" t="s">
        <v>29</v>
      </c>
      <c r="C94" s="10" t="s">
        <v>17</v>
      </c>
      <c r="D94" s="16">
        <v>43473.353472222225</v>
      </c>
      <c r="E94" s="16">
        <v>43474.416666666664</v>
      </c>
      <c r="G94" s="16">
        <v>43485.882638888892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4168260</v>
      </c>
      <c r="B95" s="10" t="s">
        <v>29</v>
      </c>
      <c r="C95" s="10" t="s">
        <v>17</v>
      </c>
      <c r="D95" s="16">
        <v>43473.353472222225</v>
      </c>
      <c r="E95" s="16">
        <v>43474.416666666664</v>
      </c>
      <c r="G95" s="16">
        <v>43485.882638888892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4168260</v>
      </c>
      <c r="B96" s="10" t="s">
        <v>29</v>
      </c>
      <c r="C96" s="10" t="s">
        <v>17</v>
      </c>
      <c r="D96" s="16">
        <v>43473.353472222225</v>
      </c>
      <c r="E96" s="16">
        <v>43474.416666666664</v>
      </c>
      <c r="G96" s="16">
        <v>43485.882638888892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26</v>
      </c>
      <c r="M96" s="10">
        <v>10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4168260</v>
      </c>
      <c r="B97" s="10" t="s">
        <v>29</v>
      </c>
      <c r="C97" s="10" t="s">
        <v>17</v>
      </c>
      <c r="D97" s="16">
        <v>43473.353472222225</v>
      </c>
      <c r="E97" s="16">
        <v>43474.416666666664</v>
      </c>
      <c r="G97" s="16">
        <v>43485.882638888892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920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4168260</v>
      </c>
      <c r="B98" s="10" t="s">
        <v>29</v>
      </c>
      <c r="C98" s="10" t="s">
        <v>17</v>
      </c>
      <c r="D98" s="16">
        <v>43473.353472222225</v>
      </c>
      <c r="E98" s="16">
        <v>43474.416666666664</v>
      </c>
      <c r="G98" s="16">
        <v>43485.882638888892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4168260</v>
      </c>
      <c r="B99" s="10" t="s">
        <v>29</v>
      </c>
      <c r="C99" s="10" t="s">
        <v>17</v>
      </c>
      <c r="D99" s="16">
        <v>43473.353472222225</v>
      </c>
      <c r="E99" s="16">
        <v>43474.416666666664</v>
      </c>
      <c r="G99" s="16">
        <v>43485.882638888892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4168260</v>
      </c>
      <c r="B100" s="10" t="s">
        <v>29</v>
      </c>
      <c r="C100" s="10" t="s">
        <v>17</v>
      </c>
      <c r="D100" s="16">
        <v>43473.353472222225</v>
      </c>
      <c r="E100" s="16">
        <v>43474.416666666664</v>
      </c>
      <c r="G100" s="16">
        <v>43485.882638888892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200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4168260</v>
      </c>
      <c r="B101" s="10" t="s">
        <v>29</v>
      </c>
      <c r="C101" s="10" t="s">
        <v>17</v>
      </c>
      <c r="D101" s="16">
        <v>43473.353472222225</v>
      </c>
      <c r="E101" s="16">
        <v>43474.416666666664</v>
      </c>
      <c r="G101" s="16">
        <v>43485.882638888892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540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4168260</v>
      </c>
      <c r="B102" s="10" t="s">
        <v>29</v>
      </c>
      <c r="C102" s="10" t="s">
        <v>17</v>
      </c>
      <c r="D102" s="16">
        <v>43473.353472222225</v>
      </c>
      <c r="E102" s="16">
        <v>43474.416666666664</v>
      </c>
      <c r="G102" s="16">
        <v>43485.882638888892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170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4168260</v>
      </c>
      <c r="B103" s="10" t="s">
        <v>29</v>
      </c>
      <c r="C103" s="10" t="s">
        <v>17</v>
      </c>
      <c r="D103" s="16">
        <v>43473.353472222225</v>
      </c>
      <c r="E103" s="16">
        <v>43474.416666666664</v>
      </c>
      <c r="G103" s="16">
        <v>43485.882638888892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2100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4168260</v>
      </c>
      <c r="B104" s="10" t="s">
        <v>29</v>
      </c>
      <c r="C104" s="10" t="s">
        <v>17</v>
      </c>
      <c r="D104" s="16">
        <v>43473.353472222225</v>
      </c>
      <c r="E104" s="16">
        <v>43474.416666666664</v>
      </c>
      <c r="G104" s="16">
        <v>43485.882638888892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374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4168261</v>
      </c>
      <c r="B105" s="10" t="s">
        <v>24</v>
      </c>
      <c r="C105" s="10" t="s">
        <v>17</v>
      </c>
      <c r="D105" s="16">
        <v>43473.348611111112</v>
      </c>
      <c r="E105" s="16">
        <v>43474.416666666664</v>
      </c>
      <c r="G105" s="16">
        <v>43485.604861111111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2300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4168261</v>
      </c>
      <c r="B106" s="10" t="s">
        <v>24</v>
      </c>
      <c r="C106" s="10" t="s">
        <v>17</v>
      </c>
      <c r="D106" s="16">
        <v>43473.348611111112</v>
      </c>
      <c r="E106" s="16">
        <v>43474.416666666664</v>
      </c>
      <c r="G106" s="16">
        <v>43485.604861111111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4168261</v>
      </c>
      <c r="B107" s="10" t="s">
        <v>24</v>
      </c>
      <c r="C107" s="10" t="s">
        <v>17</v>
      </c>
      <c r="D107" s="16">
        <v>43473.348611111112</v>
      </c>
      <c r="E107" s="16">
        <v>43474.416666666664</v>
      </c>
      <c r="G107" s="16">
        <v>43485.604861111111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26</v>
      </c>
      <c r="M107" s="10">
        <v>5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0</v>
      </c>
      <c r="AI107" s="98"/>
      <c r="AJ107" s="98">
        <f>IF((M151-M54)/M248*100&lt;0,"NR",(M151-M54)/M248*100)</f>
        <v>5.5555555555555554</v>
      </c>
      <c r="AK107" s="98"/>
      <c r="AL107" s="98">
        <f>IF((M248-M54)/M248*100&lt;0,"NR",(M248-M54)/M248*100)</f>
        <v>5.5555555555555554</v>
      </c>
      <c r="AM107" s="98"/>
    </row>
    <row r="108" spans="1:39" x14ac:dyDescent="0.2">
      <c r="A108" s="10">
        <v>4168261</v>
      </c>
      <c r="B108" s="10" t="s">
        <v>24</v>
      </c>
      <c r="C108" s="10" t="s">
        <v>17</v>
      </c>
      <c r="D108" s="16">
        <v>43473.348611111112</v>
      </c>
      <c r="E108" s="16">
        <v>43474.416666666664</v>
      </c>
      <c r="G108" s="16">
        <v>43485.604861111111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2400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0</v>
      </c>
      <c r="AI108" s="98"/>
      <c r="AJ108" s="98">
        <f>IF((M152-M55)/M249*100&lt;0,"NR",(M152-M55)/M249*100)</f>
        <v>0</v>
      </c>
      <c r="AK108" s="98"/>
      <c r="AL108" s="98">
        <f>IF((M249-M55)/M249*100&lt;0,"NR",(M249-M55)/M249*100)</f>
        <v>0</v>
      </c>
      <c r="AM108" s="98"/>
    </row>
    <row r="109" spans="1:39" x14ac:dyDescent="0.2">
      <c r="A109" s="10">
        <v>4168261</v>
      </c>
      <c r="B109" s="10" t="s">
        <v>24</v>
      </c>
      <c r="C109" s="10" t="s">
        <v>17</v>
      </c>
      <c r="D109" s="16">
        <v>43473.348611111112</v>
      </c>
      <c r="E109" s="16">
        <v>43474.416666666664</v>
      </c>
      <c r="G109" s="16">
        <v>43485.604861111111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4168261</v>
      </c>
      <c r="B110" s="10" t="s">
        <v>24</v>
      </c>
      <c r="C110" s="10" t="s">
        <v>17</v>
      </c>
      <c r="D110" s="16">
        <v>43473.348611111112</v>
      </c>
      <c r="E110" s="16">
        <v>43474.416666666664</v>
      </c>
      <c r="G110" s="16">
        <v>43485.604861111111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4168261</v>
      </c>
      <c r="B111" s="10" t="s">
        <v>24</v>
      </c>
      <c r="C111" s="10" t="s">
        <v>17</v>
      </c>
      <c r="D111" s="16">
        <v>43473.348611111112</v>
      </c>
      <c r="E111" s="16">
        <v>43474.416666666664</v>
      </c>
      <c r="G111" s="16">
        <v>43485.604861111111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620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4168261</v>
      </c>
      <c r="B112" s="10" t="s">
        <v>24</v>
      </c>
      <c r="C112" s="10" t="s">
        <v>17</v>
      </c>
      <c r="D112" s="16">
        <v>43473.348611111112</v>
      </c>
      <c r="E112" s="16">
        <v>43474.416666666664</v>
      </c>
      <c r="G112" s="16">
        <v>43485.604861111111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1600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4168261</v>
      </c>
      <c r="B113" s="10" t="s">
        <v>24</v>
      </c>
      <c r="C113" s="10" t="s">
        <v>17</v>
      </c>
      <c r="D113" s="16">
        <v>43473.348611111112</v>
      </c>
      <c r="E113" s="16">
        <v>43474.416666666664</v>
      </c>
      <c r="G113" s="16">
        <v>43485.604861111111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4168261</v>
      </c>
      <c r="B114" s="10" t="s">
        <v>24</v>
      </c>
      <c r="C114" s="10" t="s">
        <v>17</v>
      </c>
      <c r="D114" s="16">
        <v>43473.348611111112</v>
      </c>
      <c r="E114" s="16">
        <v>43474.416666666664</v>
      </c>
      <c r="G114" s="16">
        <v>43485.604861111111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4168261</v>
      </c>
      <c r="B115" s="10" t="s">
        <v>24</v>
      </c>
      <c r="C115" s="10" t="s">
        <v>17</v>
      </c>
      <c r="D115" s="16">
        <v>43473.348611111112</v>
      </c>
      <c r="E115" s="16">
        <v>43474.416666666664</v>
      </c>
      <c r="G115" s="16">
        <v>43485.604861111111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4168261</v>
      </c>
      <c r="B116" s="10" t="s">
        <v>24</v>
      </c>
      <c r="C116" s="10" t="s">
        <v>17</v>
      </c>
      <c r="D116" s="16">
        <v>43473.348611111112</v>
      </c>
      <c r="E116" s="16">
        <v>43474.416666666664</v>
      </c>
      <c r="G116" s="16">
        <v>43485.604861111111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22</v>
      </c>
      <c r="M116" s="10">
        <v>120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4168261</v>
      </c>
      <c r="B117" s="10" t="s">
        <v>24</v>
      </c>
      <c r="C117" s="10" t="s">
        <v>17</v>
      </c>
      <c r="D117" s="16">
        <v>43473.348611111112</v>
      </c>
      <c r="E117" s="16">
        <v>43474.416666666664</v>
      </c>
      <c r="G117" s="16">
        <v>43485.604861111111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4168261</v>
      </c>
      <c r="B118" s="10" t="s">
        <v>24</v>
      </c>
      <c r="C118" s="10" t="s">
        <v>17</v>
      </c>
      <c r="D118" s="16">
        <v>43473.348611111112</v>
      </c>
      <c r="E118" s="16">
        <v>43474.416666666664</v>
      </c>
      <c r="G118" s="16">
        <v>43485.604861111111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26</v>
      </c>
      <c r="M118" s="10">
        <v>5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4168261</v>
      </c>
      <c r="B119" s="10" t="s">
        <v>24</v>
      </c>
      <c r="C119" s="10" t="s">
        <v>17</v>
      </c>
      <c r="D119" s="16">
        <v>43473.348611111112</v>
      </c>
      <c r="E119" s="16">
        <v>43474.416666666664</v>
      </c>
      <c r="G119" s="16">
        <v>43485.604861111111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4168261</v>
      </c>
      <c r="B120" s="10" t="s">
        <v>24</v>
      </c>
      <c r="C120" s="10" t="s">
        <v>17</v>
      </c>
      <c r="D120" s="16">
        <v>43473.348611111112</v>
      </c>
      <c r="E120" s="16">
        <v>43474.416666666664</v>
      </c>
      <c r="G120" s="16">
        <v>43485.604861111111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26</v>
      </c>
      <c r="M120" s="10">
        <v>5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4168261</v>
      </c>
      <c r="B121" s="10" t="s">
        <v>24</v>
      </c>
      <c r="C121" s="10" t="s">
        <v>17</v>
      </c>
      <c r="D121" s="16">
        <v>43473.348611111112</v>
      </c>
      <c r="E121" s="16">
        <v>43474.416666666664</v>
      </c>
      <c r="G121" s="16">
        <v>43485.604861111111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4168261</v>
      </c>
      <c r="B122" s="10" t="s">
        <v>24</v>
      </c>
      <c r="C122" s="10" t="s">
        <v>17</v>
      </c>
      <c r="D122" s="16">
        <v>43473.348611111112</v>
      </c>
      <c r="E122" s="16">
        <v>43474.416666666664</v>
      </c>
      <c r="G122" s="16">
        <v>43485.604861111111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210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4168261</v>
      </c>
      <c r="B123" s="10" t="s">
        <v>24</v>
      </c>
      <c r="C123" s="10" t="s">
        <v>17</v>
      </c>
      <c r="D123" s="16">
        <v>43473.348611111112</v>
      </c>
      <c r="E123" s="16">
        <v>43474.416666666664</v>
      </c>
      <c r="G123" s="16">
        <v>43485.604861111111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22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4168261</v>
      </c>
      <c r="B124" s="10" t="s">
        <v>24</v>
      </c>
      <c r="C124" s="10" t="s">
        <v>17</v>
      </c>
      <c r="D124" s="16">
        <v>43473.348611111112</v>
      </c>
      <c r="E124" s="16">
        <v>43474.416666666664</v>
      </c>
      <c r="G124" s="16">
        <v>43485.604861111111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4168261</v>
      </c>
      <c r="B125" s="10" t="s">
        <v>24</v>
      </c>
      <c r="C125" s="10" t="s">
        <v>17</v>
      </c>
      <c r="D125" s="16">
        <v>43473.348611111112</v>
      </c>
      <c r="E125" s="16">
        <v>43474.416666666664</v>
      </c>
      <c r="G125" s="16">
        <v>43485.604861111111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4168261</v>
      </c>
      <c r="B126" s="10" t="s">
        <v>24</v>
      </c>
      <c r="C126" s="10" t="s">
        <v>17</v>
      </c>
      <c r="D126" s="16">
        <v>43473.348611111112</v>
      </c>
      <c r="E126" s="16">
        <v>43474.416666666664</v>
      </c>
      <c r="G126" s="16">
        <v>43485.604861111111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4168261</v>
      </c>
      <c r="B127" s="10" t="s">
        <v>24</v>
      </c>
      <c r="C127" s="10" t="s">
        <v>17</v>
      </c>
      <c r="D127" s="16">
        <v>43473.348611111112</v>
      </c>
      <c r="E127" s="16">
        <v>43474.416666666664</v>
      </c>
      <c r="G127" s="16">
        <v>43485.604861111111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5100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4168261</v>
      </c>
      <c r="B128" s="10" t="s">
        <v>24</v>
      </c>
      <c r="C128" s="10" t="s">
        <v>17</v>
      </c>
      <c r="D128" s="16">
        <v>43473.348611111112</v>
      </c>
      <c r="E128" s="16">
        <v>43474.416666666664</v>
      </c>
      <c r="G128" s="16">
        <v>43485.604861111111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4168261</v>
      </c>
      <c r="B129" s="10" t="s">
        <v>24</v>
      </c>
      <c r="C129" s="10" t="s">
        <v>17</v>
      </c>
      <c r="D129" s="16">
        <v>43473.348611111112</v>
      </c>
      <c r="E129" s="16">
        <v>43474.416666666664</v>
      </c>
      <c r="G129" s="16">
        <v>43485.604861111111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110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4168261</v>
      </c>
      <c r="B130" s="10" t="s">
        <v>24</v>
      </c>
      <c r="C130" s="10" t="s">
        <v>17</v>
      </c>
      <c r="D130" s="16">
        <v>43473.348611111112</v>
      </c>
      <c r="E130" s="16">
        <v>43474.416666666664</v>
      </c>
      <c r="G130" s="16">
        <v>43485.604861111111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4168261</v>
      </c>
      <c r="B131" s="10" t="s">
        <v>24</v>
      </c>
      <c r="C131" s="10" t="s">
        <v>17</v>
      </c>
      <c r="D131" s="16">
        <v>43473.348611111112</v>
      </c>
      <c r="E131" s="16">
        <v>43474.416666666664</v>
      </c>
      <c r="G131" s="16">
        <v>43485.604861111111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4168261</v>
      </c>
      <c r="B132" s="10" t="s">
        <v>24</v>
      </c>
      <c r="C132" s="10" t="s">
        <v>17</v>
      </c>
      <c r="D132" s="16">
        <v>43473.348611111112</v>
      </c>
      <c r="E132" s="16">
        <v>43474.416666666664</v>
      </c>
      <c r="G132" s="16">
        <v>43485.604861111111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300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4168261</v>
      </c>
      <c r="B133" s="10" t="s">
        <v>24</v>
      </c>
      <c r="C133" s="10" t="s">
        <v>17</v>
      </c>
      <c r="D133" s="16">
        <v>43473.348611111112</v>
      </c>
      <c r="E133" s="16">
        <v>43474.416666666664</v>
      </c>
      <c r="G133" s="16">
        <v>43485.604861111111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15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4168261</v>
      </c>
      <c r="B134" s="10" t="s">
        <v>24</v>
      </c>
      <c r="C134" s="10" t="s">
        <v>17</v>
      </c>
      <c r="D134" s="16">
        <v>43473.348611111112</v>
      </c>
      <c r="E134" s="16">
        <v>43474.416666666664</v>
      </c>
      <c r="G134" s="16">
        <v>43485.604861111111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4168261</v>
      </c>
      <c r="B135" s="10" t="s">
        <v>24</v>
      </c>
      <c r="C135" s="10" t="s">
        <v>17</v>
      </c>
      <c r="D135" s="16">
        <v>43473.348611111112</v>
      </c>
      <c r="E135" s="16">
        <v>43474.416666666664</v>
      </c>
      <c r="G135" s="16">
        <v>43485.604861111111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4168261</v>
      </c>
      <c r="B136" s="10" t="s">
        <v>24</v>
      </c>
      <c r="C136" s="10" t="s">
        <v>17</v>
      </c>
      <c r="D136" s="16">
        <v>43473.348611111112</v>
      </c>
      <c r="E136" s="16">
        <v>43474.416666666664</v>
      </c>
      <c r="G136" s="16">
        <v>43485.604861111111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4168261</v>
      </c>
      <c r="B137" s="10" t="s">
        <v>24</v>
      </c>
      <c r="C137" s="10" t="s">
        <v>17</v>
      </c>
      <c r="D137" s="16">
        <v>43473.348611111112</v>
      </c>
      <c r="E137" s="16">
        <v>43474.416666666664</v>
      </c>
      <c r="G137" s="16">
        <v>43485.604861111111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4168261</v>
      </c>
      <c r="B138" s="10" t="s">
        <v>24</v>
      </c>
      <c r="C138" s="10" t="s">
        <v>17</v>
      </c>
      <c r="D138" s="16">
        <v>43473.348611111112</v>
      </c>
      <c r="E138" s="16">
        <v>43474.416666666664</v>
      </c>
      <c r="G138" s="16">
        <v>43485.604861111111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260</v>
      </c>
      <c r="N138" s="10" t="s">
        <v>33</v>
      </c>
      <c r="O138" s="10">
        <v>5</v>
      </c>
      <c r="P138" s="10">
        <v>1</v>
      </c>
      <c r="AG138" s="70" t="s">
        <v>375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4168261</v>
      </c>
      <c r="B139" s="10" t="s">
        <v>24</v>
      </c>
      <c r="C139" s="10" t="s">
        <v>17</v>
      </c>
      <c r="D139" s="16">
        <v>43473.348611111112</v>
      </c>
      <c r="E139" s="16">
        <v>43474.416666666664</v>
      </c>
      <c r="G139" s="16">
        <v>43485.604861111111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38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4168261</v>
      </c>
      <c r="B140" s="10" t="s">
        <v>24</v>
      </c>
      <c r="C140" s="10" t="s">
        <v>17</v>
      </c>
      <c r="D140" s="16">
        <v>43473.348611111112</v>
      </c>
      <c r="E140" s="16">
        <v>43474.416666666664</v>
      </c>
      <c r="G140" s="16">
        <v>43485.604861111111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820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4168261</v>
      </c>
      <c r="B141" s="10" t="s">
        <v>24</v>
      </c>
      <c r="C141" s="10" t="s">
        <v>17</v>
      </c>
      <c r="D141" s="16">
        <v>43473.348611111112</v>
      </c>
      <c r="E141" s="16">
        <v>43474.416666666664</v>
      </c>
      <c r="G141" s="16">
        <v>43485.604861111111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22</v>
      </c>
      <c r="M141" s="10">
        <v>870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25</v>
      </c>
      <c r="AI141" s="93"/>
      <c r="AJ141" s="93">
        <f>IF((M116-M19)/M213*100&lt;0,"NR",(M116-M19)/M213*100)</f>
        <v>24.666666666666668</v>
      </c>
      <c r="AK141" s="93"/>
      <c r="AL141" s="93">
        <f>IF((M213-M19)/M213*100&lt;0,"NR",(M213-M19)/M213*100)</f>
        <v>44.666666666666664</v>
      </c>
      <c r="AM141" s="93"/>
    </row>
    <row r="142" spans="1:39" x14ac:dyDescent="0.2">
      <c r="A142" s="10">
        <v>4168261</v>
      </c>
      <c r="B142" s="10" t="s">
        <v>24</v>
      </c>
      <c r="C142" s="10" t="s">
        <v>17</v>
      </c>
      <c r="D142" s="16">
        <v>43473.348611111112</v>
      </c>
      <c r="E142" s="16">
        <v>43474.416666666664</v>
      </c>
      <c r="G142" s="16">
        <v>43485.604861111111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24</v>
      </c>
      <c r="N142" s="10" t="s">
        <v>33</v>
      </c>
      <c r="O142" s="10">
        <v>5</v>
      </c>
      <c r="P142" s="10">
        <v>1</v>
      </c>
      <c r="AG142" s="2" t="s">
        <v>213</v>
      </c>
      <c r="AH142" s="93">
        <f>IF((M294-M197)/M294*100&lt;0,"NR",(M294-M197)/M294*100)</f>
        <v>96.666666666666671</v>
      </c>
      <c r="AI142" s="93"/>
      <c r="AJ142" s="93" t="str">
        <f>IF((M197-M100)/M294*100&lt;0,"NR",(M197-M100)/M294*100)</f>
        <v>NR</v>
      </c>
      <c r="AK142" s="93"/>
      <c r="AL142" s="93">
        <f>IF((M294-M100)/M294*100&lt;0,"NR",(M294-M100)/M294*100)</f>
        <v>33.333333333333329</v>
      </c>
      <c r="AM142" s="93"/>
    </row>
    <row r="143" spans="1:39" x14ac:dyDescent="0.2">
      <c r="A143" s="10">
        <v>4168261</v>
      </c>
      <c r="B143" s="10" t="s">
        <v>24</v>
      </c>
      <c r="C143" s="10" t="s">
        <v>17</v>
      </c>
      <c r="D143" s="16">
        <v>43473.348611111112</v>
      </c>
      <c r="E143" s="16">
        <v>43474.416666666664</v>
      </c>
      <c r="G143" s="16">
        <v>43485.604861111111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26</v>
      </c>
      <c r="M143" s="10">
        <v>10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0</v>
      </c>
      <c r="AI143" s="93"/>
      <c r="AJ143" s="93">
        <f>IF((M120-M23)/M217*100&lt;0,"NR",(M120-M23)/M217*100)</f>
        <v>0</v>
      </c>
      <c r="AK143" s="93"/>
      <c r="AL143" s="93">
        <f>IF((M217-M23)/M217*100&lt;0,"NR",(M217-M23)/M217*100)</f>
        <v>0</v>
      </c>
      <c r="AM143" s="93"/>
    </row>
    <row r="144" spans="1:39" x14ac:dyDescent="0.2">
      <c r="A144" s="10">
        <v>4168261</v>
      </c>
      <c r="B144" s="10" t="s">
        <v>24</v>
      </c>
      <c r="C144" s="10" t="s">
        <v>17</v>
      </c>
      <c r="D144" s="16">
        <v>43473.348611111112</v>
      </c>
      <c r="E144" s="16">
        <v>43474.416666666664</v>
      </c>
      <c r="G144" s="16">
        <v>43485.604861111111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1.2987012987012987</v>
      </c>
      <c r="AI144" s="93"/>
      <c r="AJ144" s="93">
        <f>IF((M150-M53)/M247*100&lt;0,"NR",(M150-M53)/M247*100)</f>
        <v>3.8961038961038961</v>
      </c>
      <c r="AK144" s="93"/>
      <c r="AL144" s="93">
        <f>IF((M247-M53)/M247*100&lt;0,"NR",(M247-M53)/M247*100)</f>
        <v>5.1948051948051948</v>
      </c>
      <c r="AM144" s="93"/>
    </row>
    <row r="145" spans="1:16" x14ac:dyDescent="0.2">
      <c r="A145" s="10">
        <v>4168261</v>
      </c>
      <c r="B145" s="10" t="s">
        <v>24</v>
      </c>
      <c r="C145" s="10" t="s">
        <v>17</v>
      </c>
      <c r="D145" s="16">
        <v>43473.348611111112</v>
      </c>
      <c r="E145" s="16">
        <v>43474.416666666664</v>
      </c>
      <c r="G145" s="16">
        <v>43485.604861111111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4168261</v>
      </c>
      <c r="B146" s="10" t="s">
        <v>24</v>
      </c>
      <c r="C146" s="10" t="s">
        <v>17</v>
      </c>
      <c r="D146" s="16">
        <v>43473.348611111112</v>
      </c>
      <c r="E146" s="16">
        <v>43474.416666666664</v>
      </c>
      <c r="G146" s="16">
        <v>43485.604861111111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48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4168261</v>
      </c>
      <c r="B147" s="10" t="s">
        <v>24</v>
      </c>
      <c r="C147" s="10" t="s">
        <v>17</v>
      </c>
      <c r="D147" s="16">
        <v>43473.348611111112</v>
      </c>
      <c r="E147" s="16">
        <v>43474.416666666664</v>
      </c>
      <c r="G147" s="16">
        <v>43485.604861111111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4168261</v>
      </c>
      <c r="B148" s="10" t="s">
        <v>24</v>
      </c>
      <c r="C148" s="10" t="s">
        <v>17</v>
      </c>
      <c r="D148" s="16">
        <v>43473.348611111112</v>
      </c>
      <c r="E148" s="16">
        <v>43474.416666666664</v>
      </c>
      <c r="G148" s="16">
        <v>43485.604861111111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4168261</v>
      </c>
      <c r="B149" s="10" t="s">
        <v>24</v>
      </c>
      <c r="C149" s="10" t="s">
        <v>17</v>
      </c>
      <c r="D149" s="16">
        <v>43473.348611111112</v>
      </c>
      <c r="E149" s="16">
        <v>43474.416666666664</v>
      </c>
      <c r="G149" s="16">
        <v>43485.604861111111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4168261</v>
      </c>
      <c r="B150" s="10" t="s">
        <v>24</v>
      </c>
      <c r="C150" s="10" t="s">
        <v>17</v>
      </c>
      <c r="D150" s="16">
        <v>43473.348611111112</v>
      </c>
      <c r="E150" s="16">
        <v>43474.416666666664</v>
      </c>
      <c r="G150" s="16">
        <v>43485.604861111111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76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4168261</v>
      </c>
      <c r="B151" s="10" t="s">
        <v>24</v>
      </c>
      <c r="C151" s="10" t="s">
        <v>17</v>
      </c>
      <c r="D151" s="16">
        <v>43473.348611111112</v>
      </c>
      <c r="E151" s="16">
        <v>43474.416666666664</v>
      </c>
      <c r="G151" s="16">
        <v>43485.604861111111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1800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4168261</v>
      </c>
      <c r="B152" s="10" t="s">
        <v>24</v>
      </c>
      <c r="C152" s="10" t="s">
        <v>17</v>
      </c>
      <c r="D152" s="16">
        <v>43473.348611111112</v>
      </c>
      <c r="E152" s="16">
        <v>43474.416666666664</v>
      </c>
      <c r="G152" s="16">
        <v>43485.604861111111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26</v>
      </c>
      <c r="M152" s="10">
        <v>10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4168261</v>
      </c>
      <c r="B153" s="10" t="s">
        <v>24</v>
      </c>
      <c r="C153" s="10" t="s">
        <v>17</v>
      </c>
      <c r="D153" s="16">
        <v>43473.348611111112</v>
      </c>
      <c r="E153" s="16">
        <v>43474.416666666664</v>
      </c>
      <c r="G153" s="16">
        <v>43485.604861111111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740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4168261</v>
      </c>
      <c r="B154" s="10" t="s">
        <v>24</v>
      </c>
      <c r="C154" s="10" t="s">
        <v>17</v>
      </c>
      <c r="D154" s="16">
        <v>43473.348611111112</v>
      </c>
      <c r="E154" s="16">
        <v>43474.416666666664</v>
      </c>
      <c r="G154" s="16">
        <v>43485.604861111111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22</v>
      </c>
      <c r="M154" s="10">
        <v>130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4168261</v>
      </c>
      <c r="B155" s="10" t="s">
        <v>24</v>
      </c>
      <c r="C155" s="10" t="s">
        <v>17</v>
      </c>
      <c r="D155" s="16">
        <v>43473.348611111112</v>
      </c>
      <c r="E155" s="16">
        <v>43474.416666666664</v>
      </c>
      <c r="G155" s="16">
        <v>43485.604861111111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4168261</v>
      </c>
      <c r="B156" s="10" t="s">
        <v>24</v>
      </c>
      <c r="C156" s="10" t="s">
        <v>17</v>
      </c>
      <c r="D156" s="16">
        <v>43473.348611111112</v>
      </c>
      <c r="E156" s="16">
        <v>43474.416666666664</v>
      </c>
      <c r="G156" s="16">
        <v>43485.604861111111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4168261</v>
      </c>
      <c r="B157" s="10" t="s">
        <v>24</v>
      </c>
      <c r="C157" s="10" t="s">
        <v>17</v>
      </c>
      <c r="D157" s="16">
        <v>43473.348611111112</v>
      </c>
      <c r="E157" s="16">
        <v>43474.416666666664</v>
      </c>
      <c r="G157" s="16">
        <v>43485.604861111111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43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4168261</v>
      </c>
      <c r="B158" s="10" t="s">
        <v>24</v>
      </c>
      <c r="C158" s="10" t="s">
        <v>17</v>
      </c>
      <c r="D158" s="16">
        <v>43473.348611111112</v>
      </c>
      <c r="E158" s="16">
        <v>43474.416666666664</v>
      </c>
      <c r="G158" s="16">
        <v>43485.604861111111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29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4168261</v>
      </c>
      <c r="B159" s="10" t="s">
        <v>24</v>
      </c>
      <c r="C159" s="10" t="s">
        <v>17</v>
      </c>
      <c r="D159" s="16">
        <v>43473.348611111112</v>
      </c>
      <c r="E159" s="16">
        <v>43474.416666666664</v>
      </c>
      <c r="G159" s="16">
        <v>43485.604861111111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440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4168261</v>
      </c>
      <c r="B160" s="10" t="s">
        <v>24</v>
      </c>
      <c r="C160" s="10" t="s">
        <v>17</v>
      </c>
      <c r="D160" s="16">
        <v>43473.348611111112</v>
      </c>
      <c r="E160" s="16">
        <v>43474.416666666664</v>
      </c>
      <c r="G160" s="16">
        <v>43485.604861111111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4168261</v>
      </c>
      <c r="B161" s="10" t="s">
        <v>24</v>
      </c>
      <c r="C161" s="10" t="s">
        <v>17</v>
      </c>
      <c r="D161" s="16">
        <v>43473.348611111112</v>
      </c>
      <c r="E161" s="16">
        <v>43474.416666666664</v>
      </c>
      <c r="G161" s="16">
        <v>43485.604861111111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4168261</v>
      </c>
      <c r="B162" s="10" t="s">
        <v>24</v>
      </c>
      <c r="C162" s="10" t="s">
        <v>17</v>
      </c>
      <c r="D162" s="16">
        <v>43473.348611111112</v>
      </c>
      <c r="E162" s="16">
        <v>43474.416666666664</v>
      </c>
      <c r="G162" s="16">
        <v>43485.604861111111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820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4168261</v>
      </c>
      <c r="B163" s="10" t="s">
        <v>24</v>
      </c>
      <c r="C163" s="10" t="s">
        <v>17</v>
      </c>
      <c r="D163" s="16">
        <v>43473.348611111112</v>
      </c>
      <c r="E163" s="16">
        <v>43474.416666666664</v>
      </c>
      <c r="G163" s="16">
        <v>43485.604861111111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4168261</v>
      </c>
      <c r="B164" s="10" t="s">
        <v>24</v>
      </c>
      <c r="C164" s="10" t="s">
        <v>17</v>
      </c>
      <c r="D164" s="16">
        <v>43473.348611111112</v>
      </c>
      <c r="E164" s="16">
        <v>43474.416666666664</v>
      </c>
      <c r="G164" s="16">
        <v>43485.604861111111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26</v>
      </c>
      <c r="M164" s="10">
        <v>5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4168261</v>
      </c>
      <c r="B165" s="10" t="s">
        <v>24</v>
      </c>
      <c r="C165" s="10" t="s">
        <v>17</v>
      </c>
      <c r="D165" s="16">
        <v>43473.348611111112</v>
      </c>
      <c r="E165" s="16">
        <v>43474.416666666664</v>
      </c>
      <c r="G165" s="16">
        <v>43485.604861111111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4168261</v>
      </c>
      <c r="B166" s="10" t="s">
        <v>24</v>
      </c>
      <c r="C166" s="10" t="s">
        <v>17</v>
      </c>
      <c r="D166" s="16">
        <v>43473.348611111112</v>
      </c>
      <c r="E166" s="16">
        <v>43474.416666666664</v>
      </c>
      <c r="G166" s="16">
        <v>43485.604861111111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4168261</v>
      </c>
      <c r="B167" s="10" t="s">
        <v>24</v>
      </c>
      <c r="C167" s="10" t="s">
        <v>17</v>
      </c>
      <c r="D167" s="16">
        <v>43473.348611111112</v>
      </c>
      <c r="E167" s="16">
        <v>43474.416666666664</v>
      </c>
      <c r="G167" s="16">
        <v>43485.604861111111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4168261</v>
      </c>
      <c r="B168" s="10" t="s">
        <v>24</v>
      </c>
      <c r="C168" s="10" t="s">
        <v>17</v>
      </c>
      <c r="D168" s="16">
        <v>43473.348611111112</v>
      </c>
      <c r="E168" s="16">
        <v>43474.416666666664</v>
      </c>
      <c r="G168" s="16">
        <v>43485.604861111111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230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4168261</v>
      </c>
      <c r="B169" s="10" t="s">
        <v>24</v>
      </c>
      <c r="C169" s="10" t="s">
        <v>17</v>
      </c>
      <c r="D169" s="16">
        <v>43473.348611111112</v>
      </c>
      <c r="E169" s="16">
        <v>43474.416666666664</v>
      </c>
      <c r="G169" s="16">
        <v>43485.604861111111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55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4168261</v>
      </c>
      <c r="B170" s="10" t="s">
        <v>24</v>
      </c>
      <c r="C170" s="10" t="s">
        <v>17</v>
      </c>
      <c r="D170" s="16">
        <v>43473.348611111112</v>
      </c>
      <c r="E170" s="16">
        <v>43474.416666666664</v>
      </c>
      <c r="G170" s="16">
        <v>43485.604861111111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7000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4168261</v>
      </c>
      <c r="B171" s="10" t="s">
        <v>24</v>
      </c>
      <c r="C171" s="10" t="s">
        <v>17</v>
      </c>
      <c r="D171" s="16">
        <v>43473.348611111112</v>
      </c>
      <c r="E171" s="16">
        <v>43474.416666666664</v>
      </c>
      <c r="G171" s="16">
        <v>43485.604861111111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4168261</v>
      </c>
      <c r="B172" s="10" t="s">
        <v>24</v>
      </c>
      <c r="C172" s="10" t="s">
        <v>17</v>
      </c>
      <c r="D172" s="16">
        <v>43473.348611111112</v>
      </c>
      <c r="E172" s="16">
        <v>43474.416666666664</v>
      </c>
      <c r="G172" s="16">
        <v>43485.604861111111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4168261</v>
      </c>
      <c r="B173" s="10" t="s">
        <v>24</v>
      </c>
      <c r="C173" s="10" t="s">
        <v>17</v>
      </c>
      <c r="D173" s="16">
        <v>43473.348611111112</v>
      </c>
      <c r="E173" s="16">
        <v>43474.416666666664</v>
      </c>
      <c r="G173" s="16">
        <v>43485.604861111111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4168261</v>
      </c>
      <c r="B174" s="10" t="s">
        <v>24</v>
      </c>
      <c r="C174" s="10" t="s">
        <v>17</v>
      </c>
      <c r="D174" s="16">
        <v>43473.348611111112</v>
      </c>
      <c r="E174" s="16">
        <v>43474.416666666664</v>
      </c>
      <c r="G174" s="16">
        <v>43485.604861111111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4168261</v>
      </c>
      <c r="B175" s="10" t="s">
        <v>24</v>
      </c>
      <c r="C175" s="10" t="s">
        <v>17</v>
      </c>
      <c r="D175" s="16">
        <v>43473.348611111112</v>
      </c>
      <c r="E175" s="16">
        <v>43474.416666666664</v>
      </c>
      <c r="G175" s="16">
        <v>43485.604861111111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220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4168261</v>
      </c>
      <c r="B176" s="10" t="s">
        <v>24</v>
      </c>
      <c r="C176" s="10" t="s">
        <v>17</v>
      </c>
      <c r="D176" s="16">
        <v>43473.348611111112</v>
      </c>
      <c r="E176" s="16">
        <v>43474.416666666664</v>
      </c>
      <c r="G176" s="16">
        <v>43485.604861111111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4168261</v>
      </c>
      <c r="B177" s="10" t="s">
        <v>24</v>
      </c>
      <c r="C177" s="10" t="s">
        <v>17</v>
      </c>
      <c r="D177" s="16">
        <v>43473.348611111112</v>
      </c>
      <c r="E177" s="16">
        <v>43474.416666666664</v>
      </c>
      <c r="G177" s="16">
        <v>43485.604861111111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22</v>
      </c>
      <c r="M177" s="10">
        <v>16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4168261</v>
      </c>
      <c r="B178" s="10" t="s">
        <v>24</v>
      </c>
      <c r="C178" s="10" t="s">
        <v>17</v>
      </c>
      <c r="D178" s="16">
        <v>43473.348611111112</v>
      </c>
      <c r="E178" s="16">
        <v>43474.416666666664</v>
      </c>
      <c r="G178" s="16">
        <v>43485.604861111111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4168261</v>
      </c>
      <c r="B179" s="10" t="s">
        <v>24</v>
      </c>
      <c r="C179" s="10" t="s">
        <v>17</v>
      </c>
      <c r="D179" s="16">
        <v>43473.348611111112</v>
      </c>
      <c r="E179" s="16">
        <v>43474.416666666664</v>
      </c>
      <c r="G179" s="16">
        <v>43485.604861111111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26</v>
      </c>
      <c r="M179" s="10">
        <v>5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4168261</v>
      </c>
      <c r="B180" s="10" t="s">
        <v>24</v>
      </c>
      <c r="C180" s="10" t="s">
        <v>17</v>
      </c>
      <c r="D180" s="16">
        <v>43473.348611111112</v>
      </c>
      <c r="E180" s="16">
        <v>43474.416666666664</v>
      </c>
      <c r="G180" s="16">
        <v>43485.604861111111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4168261</v>
      </c>
      <c r="B181" s="10" t="s">
        <v>24</v>
      </c>
      <c r="C181" s="10" t="s">
        <v>17</v>
      </c>
      <c r="D181" s="16">
        <v>43473.348611111112</v>
      </c>
      <c r="E181" s="16">
        <v>43474.416666666664</v>
      </c>
      <c r="G181" s="16">
        <v>43485.604861111111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22</v>
      </c>
      <c r="M181" s="10">
        <v>140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4168261</v>
      </c>
      <c r="B182" s="10" t="s">
        <v>24</v>
      </c>
      <c r="C182" s="10" t="s">
        <v>17</v>
      </c>
      <c r="D182" s="16">
        <v>43473.348611111112</v>
      </c>
      <c r="E182" s="16">
        <v>43474.416666666664</v>
      </c>
      <c r="G182" s="16">
        <v>43485.604861111111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64000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4168261</v>
      </c>
      <c r="B183" s="10" t="s">
        <v>24</v>
      </c>
      <c r="C183" s="10" t="s">
        <v>17</v>
      </c>
      <c r="D183" s="16">
        <v>43473.348611111112</v>
      </c>
      <c r="E183" s="16">
        <v>43474.416666666664</v>
      </c>
      <c r="G183" s="16">
        <v>43485.604861111111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4168261</v>
      </c>
      <c r="B184" s="10" t="s">
        <v>24</v>
      </c>
      <c r="C184" s="10" t="s">
        <v>17</v>
      </c>
      <c r="D184" s="16">
        <v>43473.348611111112</v>
      </c>
      <c r="E184" s="16">
        <v>43474.416666666664</v>
      </c>
      <c r="G184" s="16">
        <v>43485.604861111111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4168261</v>
      </c>
      <c r="B185" s="10" t="s">
        <v>24</v>
      </c>
      <c r="C185" s="10" t="s">
        <v>17</v>
      </c>
      <c r="D185" s="16">
        <v>43473.348611111112</v>
      </c>
      <c r="E185" s="16">
        <v>43474.416666666664</v>
      </c>
      <c r="G185" s="16">
        <v>43485.604861111111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4168261</v>
      </c>
      <c r="B186" s="10" t="s">
        <v>24</v>
      </c>
      <c r="C186" s="10" t="s">
        <v>17</v>
      </c>
      <c r="D186" s="16">
        <v>43473.348611111112</v>
      </c>
      <c r="E186" s="16">
        <v>43474.416666666664</v>
      </c>
      <c r="G186" s="16">
        <v>43485.604861111111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4168261</v>
      </c>
      <c r="B187" s="10" t="s">
        <v>24</v>
      </c>
      <c r="C187" s="10" t="s">
        <v>17</v>
      </c>
      <c r="D187" s="16">
        <v>43473.348611111112</v>
      </c>
      <c r="E187" s="16">
        <v>43474.416666666664</v>
      </c>
      <c r="G187" s="16">
        <v>43485.604861111111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4168261</v>
      </c>
      <c r="B188" s="10" t="s">
        <v>24</v>
      </c>
      <c r="C188" s="10" t="s">
        <v>17</v>
      </c>
      <c r="D188" s="16">
        <v>43473.348611111112</v>
      </c>
      <c r="E188" s="16">
        <v>43474.416666666664</v>
      </c>
      <c r="G188" s="16">
        <v>43485.604861111111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4168261</v>
      </c>
      <c r="B189" s="10" t="s">
        <v>24</v>
      </c>
      <c r="C189" s="10" t="s">
        <v>17</v>
      </c>
      <c r="D189" s="16">
        <v>43473.348611111112</v>
      </c>
      <c r="E189" s="16">
        <v>43474.416666666664</v>
      </c>
      <c r="G189" s="16">
        <v>43485.604861111111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1800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4168261</v>
      </c>
      <c r="B190" s="10" t="s">
        <v>24</v>
      </c>
      <c r="C190" s="10" t="s">
        <v>17</v>
      </c>
      <c r="D190" s="16">
        <v>43473.348611111112</v>
      </c>
      <c r="E190" s="16">
        <v>43474.416666666664</v>
      </c>
      <c r="G190" s="16">
        <v>43485.604861111111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4168261</v>
      </c>
      <c r="B191" s="10" t="s">
        <v>24</v>
      </c>
      <c r="C191" s="10" t="s">
        <v>17</v>
      </c>
      <c r="D191" s="16">
        <v>43473.348611111112</v>
      </c>
      <c r="E191" s="16">
        <v>43474.416666666664</v>
      </c>
      <c r="G191" s="16">
        <v>43485.604861111111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4168261</v>
      </c>
      <c r="B192" s="10" t="s">
        <v>24</v>
      </c>
      <c r="C192" s="10" t="s">
        <v>17</v>
      </c>
      <c r="D192" s="16">
        <v>43473.348611111112</v>
      </c>
      <c r="E192" s="16">
        <v>43474.416666666664</v>
      </c>
      <c r="G192" s="16">
        <v>43485.604861111111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4168261</v>
      </c>
      <c r="B193" s="10" t="s">
        <v>24</v>
      </c>
      <c r="C193" s="10" t="s">
        <v>17</v>
      </c>
      <c r="D193" s="16">
        <v>43473.348611111112</v>
      </c>
      <c r="E193" s="16">
        <v>43474.416666666664</v>
      </c>
      <c r="G193" s="16">
        <v>43485.604861111111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26</v>
      </c>
      <c r="M193" s="10">
        <v>10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4168261</v>
      </c>
      <c r="B194" s="10" t="s">
        <v>24</v>
      </c>
      <c r="C194" s="10" t="s">
        <v>17</v>
      </c>
      <c r="D194" s="16">
        <v>43473.348611111112</v>
      </c>
      <c r="E194" s="16">
        <v>43474.416666666664</v>
      </c>
      <c r="G194" s="16">
        <v>43485.604861111111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1800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4168261</v>
      </c>
      <c r="B195" s="10" t="s">
        <v>24</v>
      </c>
      <c r="C195" s="10" t="s">
        <v>17</v>
      </c>
      <c r="D195" s="16">
        <v>43473.348611111112</v>
      </c>
      <c r="E195" s="16">
        <v>43474.416666666664</v>
      </c>
      <c r="G195" s="16">
        <v>43485.604861111111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4168261</v>
      </c>
      <c r="B196" s="10" t="s">
        <v>24</v>
      </c>
      <c r="C196" s="10" t="s">
        <v>17</v>
      </c>
      <c r="D196" s="16">
        <v>43473.348611111112</v>
      </c>
      <c r="E196" s="16">
        <v>43474.416666666664</v>
      </c>
      <c r="G196" s="16">
        <v>43485.604861111111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4168261</v>
      </c>
      <c r="B197" s="10" t="s">
        <v>24</v>
      </c>
      <c r="C197" s="10" t="s">
        <v>17</v>
      </c>
      <c r="D197" s="16">
        <v>43473.348611111112</v>
      </c>
      <c r="E197" s="16">
        <v>43474.416666666664</v>
      </c>
      <c r="G197" s="16">
        <v>43485.604861111111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26</v>
      </c>
      <c r="M197" s="10">
        <v>10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4168261</v>
      </c>
      <c r="B198" s="10" t="s">
        <v>24</v>
      </c>
      <c r="C198" s="10" t="s">
        <v>17</v>
      </c>
      <c r="D198" s="16">
        <v>43473.348611111112</v>
      </c>
      <c r="E198" s="16">
        <v>43474.416666666664</v>
      </c>
      <c r="G198" s="16">
        <v>43485.604861111111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510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4168261</v>
      </c>
      <c r="B199" s="10" t="s">
        <v>24</v>
      </c>
      <c r="C199" s="10" t="s">
        <v>17</v>
      </c>
      <c r="D199" s="16">
        <v>43473.348611111112</v>
      </c>
      <c r="E199" s="16">
        <v>43474.416666666664</v>
      </c>
      <c r="G199" s="16">
        <v>43485.604861111111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120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4168261</v>
      </c>
      <c r="B200" s="10" t="s">
        <v>24</v>
      </c>
      <c r="C200" s="10" t="s">
        <v>17</v>
      </c>
      <c r="D200" s="16">
        <v>43473.348611111112</v>
      </c>
      <c r="E200" s="16">
        <v>43474.416666666664</v>
      </c>
      <c r="G200" s="16">
        <v>43485.604861111111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180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4168261</v>
      </c>
      <c r="B201" s="10" t="s">
        <v>24</v>
      </c>
      <c r="C201" s="10" t="s">
        <v>17</v>
      </c>
      <c r="D201" s="16">
        <v>43473.348611111112</v>
      </c>
      <c r="E201" s="16">
        <v>43474.416666666664</v>
      </c>
      <c r="G201" s="16">
        <v>43485.604861111111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26</v>
      </c>
      <c r="M201" s="10">
        <v>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4168262</v>
      </c>
      <c r="B202" s="10" t="s">
        <v>16</v>
      </c>
      <c r="C202" s="10" t="s">
        <v>17</v>
      </c>
      <c r="D202" s="16">
        <v>43473.351388888892</v>
      </c>
      <c r="E202" s="16">
        <v>43474.416666666664</v>
      </c>
      <c r="G202" s="16">
        <v>43485.620833333334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12000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4168262</v>
      </c>
      <c r="B203" s="10" t="s">
        <v>16</v>
      </c>
      <c r="C203" s="10" t="s">
        <v>17</v>
      </c>
      <c r="D203" s="16">
        <v>43473.351388888892</v>
      </c>
      <c r="E203" s="16">
        <v>43474.416666666664</v>
      </c>
      <c r="G203" s="16">
        <v>43485.620833333334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4168262</v>
      </c>
      <c r="B204" s="10" t="s">
        <v>16</v>
      </c>
      <c r="C204" s="10" t="s">
        <v>17</v>
      </c>
      <c r="D204" s="16">
        <v>43473.351388888892</v>
      </c>
      <c r="E204" s="16">
        <v>43474.416666666664</v>
      </c>
      <c r="G204" s="16">
        <v>43485.620833333334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26</v>
      </c>
      <c r="M204" s="10">
        <v>5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4168262</v>
      </c>
      <c r="B205" s="10" t="s">
        <v>16</v>
      </c>
      <c r="C205" s="10" t="s">
        <v>17</v>
      </c>
      <c r="D205" s="16">
        <v>43473.351388888892</v>
      </c>
      <c r="E205" s="16">
        <v>43474.416666666664</v>
      </c>
      <c r="G205" s="16">
        <v>43485.620833333334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26</v>
      </c>
      <c r="M205" s="10">
        <v>20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4168262</v>
      </c>
      <c r="B206" s="10" t="s">
        <v>16</v>
      </c>
      <c r="C206" s="10" t="s">
        <v>17</v>
      </c>
      <c r="D206" s="16">
        <v>43473.351388888892</v>
      </c>
      <c r="E206" s="16">
        <v>43474.416666666664</v>
      </c>
      <c r="G206" s="16">
        <v>43485.620833333334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16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4168262</v>
      </c>
      <c r="B207" s="10" t="s">
        <v>16</v>
      </c>
      <c r="C207" s="10" t="s">
        <v>17</v>
      </c>
      <c r="D207" s="16">
        <v>43473.351388888892</v>
      </c>
      <c r="E207" s="16">
        <v>43474.416666666664</v>
      </c>
      <c r="G207" s="16">
        <v>43485.620833333334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4168262</v>
      </c>
      <c r="B208" s="10" t="s">
        <v>16</v>
      </c>
      <c r="C208" s="10" t="s">
        <v>17</v>
      </c>
      <c r="D208" s="16">
        <v>43473.351388888892</v>
      </c>
      <c r="E208" s="16">
        <v>43474.416666666664</v>
      </c>
      <c r="G208" s="16">
        <v>43485.620833333334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1400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4168262</v>
      </c>
      <c r="B209" s="10" t="s">
        <v>16</v>
      </c>
      <c r="C209" s="10" t="s">
        <v>17</v>
      </c>
      <c r="D209" s="16">
        <v>43473.351388888892</v>
      </c>
      <c r="E209" s="16">
        <v>43474.416666666664</v>
      </c>
      <c r="G209" s="16">
        <v>43485.620833333334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1300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4168262</v>
      </c>
      <c r="B210" s="10" t="s">
        <v>16</v>
      </c>
      <c r="C210" s="10" t="s">
        <v>17</v>
      </c>
      <c r="D210" s="16">
        <v>43473.351388888892</v>
      </c>
      <c r="E210" s="16">
        <v>43474.416666666664</v>
      </c>
      <c r="G210" s="16">
        <v>43485.620833333334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4168262</v>
      </c>
      <c r="B211" s="10" t="s">
        <v>16</v>
      </c>
      <c r="C211" s="10" t="s">
        <v>17</v>
      </c>
      <c r="D211" s="16">
        <v>43473.351388888892</v>
      </c>
      <c r="E211" s="16">
        <v>43474.416666666664</v>
      </c>
      <c r="G211" s="16">
        <v>43485.620833333334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4168262</v>
      </c>
      <c r="B212" s="10" t="s">
        <v>16</v>
      </c>
      <c r="C212" s="10" t="s">
        <v>17</v>
      </c>
      <c r="D212" s="16">
        <v>43473.351388888892</v>
      </c>
      <c r="E212" s="16">
        <v>43474.416666666664</v>
      </c>
      <c r="G212" s="16">
        <v>43485.620833333334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4168262</v>
      </c>
      <c r="B213" s="10" t="s">
        <v>16</v>
      </c>
      <c r="C213" s="10" t="s">
        <v>17</v>
      </c>
      <c r="D213" s="16">
        <v>43473.351388888892</v>
      </c>
      <c r="E213" s="16">
        <v>43474.416666666664</v>
      </c>
      <c r="G213" s="16">
        <v>43485.620833333334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150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4168262</v>
      </c>
      <c r="B214" s="10" t="s">
        <v>16</v>
      </c>
      <c r="C214" s="10" t="s">
        <v>17</v>
      </c>
      <c r="D214" s="16">
        <v>43473.351388888892</v>
      </c>
      <c r="E214" s="16">
        <v>43474.416666666664</v>
      </c>
      <c r="G214" s="16">
        <v>43485.620833333334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4168262</v>
      </c>
      <c r="B215" s="10" t="s">
        <v>16</v>
      </c>
      <c r="C215" s="10" t="s">
        <v>17</v>
      </c>
      <c r="D215" s="16">
        <v>43473.351388888892</v>
      </c>
      <c r="E215" s="16">
        <v>43474.416666666664</v>
      </c>
      <c r="G215" s="16">
        <v>43485.620833333334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26</v>
      </c>
      <c r="M215" s="10">
        <v>5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4168262</v>
      </c>
      <c r="B216" s="10" t="s">
        <v>16</v>
      </c>
      <c r="C216" s="10" t="s">
        <v>17</v>
      </c>
      <c r="D216" s="16">
        <v>43473.351388888892</v>
      </c>
      <c r="E216" s="16">
        <v>43474.416666666664</v>
      </c>
      <c r="G216" s="16">
        <v>43485.620833333334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4168262</v>
      </c>
      <c r="B217" s="10" t="s">
        <v>16</v>
      </c>
      <c r="C217" s="10" t="s">
        <v>17</v>
      </c>
      <c r="D217" s="16">
        <v>43473.351388888892</v>
      </c>
      <c r="E217" s="16">
        <v>43474.416666666664</v>
      </c>
      <c r="G217" s="16">
        <v>43485.620833333334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26</v>
      </c>
      <c r="M217" s="10">
        <v>5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4168262</v>
      </c>
      <c r="B218" s="10" t="s">
        <v>16</v>
      </c>
      <c r="C218" s="10" t="s">
        <v>17</v>
      </c>
      <c r="D218" s="16">
        <v>43473.351388888892</v>
      </c>
      <c r="E218" s="16">
        <v>43474.416666666664</v>
      </c>
      <c r="G218" s="16">
        <v>43485.620833333334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4168262</v>
      </c>
      <c r="B219" s="10" t="s">
        <v>16</v>
      </c>
      <c r="C219" s="10" t="s">
        <v>17</v>
      </c>
      <c r="D219" s="16">
        <v>43473.351388888892</v>
      </c>
      <c r="E219" s="16">
        <v>43474.416666666664</v>
      </c>
      <c r="G219" s="16">
        <v>43485.620833333334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200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4168262</v>
      </c>
      <c r="B220" s="10" t="s">
        <v>16</v>
      </c>
      <c r="C220" s="10" t="s">
        <v>17</v>
      </c>
      <c r="D220" s="16">
        <v>43473.351388888892</v>
      </c>
      <c r="E220" s="16">
        <v>43474.416666666664</v>
      </c>
      <c r="G220" s="16">
        <v>43485.620833333334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23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4168262</v>
      </c>
      <c r="B221" s="10" t="s">
        <v>16</v>
      </c>
      <c r="C221" s="10" t="s">
        <v>17</v>
      </c>
      <c r="D221" s="16">
        <v>43473.351388888892</v>
      </c>
      <c r="E221" s="16">
        <v>43474.416666666664</v>
      </c>
      <c r="G221" s="16">
        <v>43485.620833333334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4168262</v>
      </c>
      <c r="B222" s="10" t="s">
        <v>16</v>
      </c>
      <c r="C222" s="10" t="s">
        <v>17</v>
      </c>
      <c r="D222" s="16">
        <v>43473.351388888892</v>
      </c>
      <c r="E222" s="16">
        <v>43474.416666666664</v>
      </c>
      <c r="G222" s="16">
        <v>43485.620833333334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4168262</v>
      </c>
      <c r="B223" s="10" t="s">
        <v>16</v>
      </c>
      <c r="C223" s="10" t="s">
        <v>17</v>
      </c>
      <c r="D223" s="16">
        <v>43473.351388888892</v>
      </c>
      <c r="E223" s="16">
        <v>43474.416666666664</v>
      </c>
      <c r="G223" s="16">
        <v>43485.620833333334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4168262</v>
      </c>
      <c r="B224" s="10" t="s">
        <v>16</v>
      </c>
      <c r="C224" s="10" t="s">
        <v>17</v>
      </c>
      <c r="D224" s="16">
        <v>43473.351388888892</v>
      </c>
      <c r="E224" s="16">
        <v>43474.416666666664</v>
      </c>
      <c r="G224" s="16">
        <v>43485.620833333334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5500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4168262</v>
      </c>
      <c r="B225" s="10" t="s">
        <v>16</v>
      </c>
      <c r="C225" s="10" t="s">
        <v>17</v>
      </c>
      <c r="D225" s="16">
        <v>43473.351388888892</v>
      </c>
      <c r="E225" s="16">
        <v>43474.416666666664</v>
      </c>
      <c r="G225" s="16">
        <v>43485.620833333334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4168262</v>
      </c>
      <c r="B226" s="10" t="s">
        <v>16</v>
      </c>
      <c r="C226" s="10" t="s">
        <v>17</v>
      </c>
      <c r="D226" s="16">
        <v>43473.351388888892</v>
      </c>
      <c r="E226" s="16">
        <v>43474.416666666664</v>
      </c>
      <c r="G226" s="16">
        <v>43485.620833333334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26</v>
      </c>
      <c r="M226" s="10">
        <v>10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4168262</v>
      </c>
      <c r="B227" s="10" t="s">
        <v>16</v>
      </c>
      <c r="C227" s="10" t="s">
        <v>17</v>
      </c>
      <c r="D227" s="16">
        <v>43473.351388888892</v>
      </c>
      <c r="E227" s="16">
        <v>43474.416666666664</v>
      </c>
      <c r="G227" s="16">
        <v>43485.620833333334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4168262</v>
      </c>
      <c r="B228" s="10" t="s">
        <v>16</v>
      </c>
      <c r="C228" s="10" t="s">
        <v>17</v>
      </c>
      <c r="D228" s="16">
        <v>43473.351388888892</v>
      </c>
      <c r="E228" s="16">
        <v>43474.416666666664</v>
      </c>
      <c r="G228" s="16">
        <v>43485.620833333334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4168262</v>
      </c>
      <c r="B229" s="10" t="s">
        <v>16</v>
      </c>
      <c r="C229" s="10" t="s">
        <v>17</v>
      </c>
      <c r="D229" s="16">
        <v>43473.351388888892</v>
      </c>
      <c r="E229" s="16">
        <v>43474.416666666664</v>
      </c>
      <c r="G229" s="16">
        <v>43485.620833333334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330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4168262</v>
      </c>
      <c r="B230" s="10" t="s">
        <v>16</v>
      </c>
      <c r="C230" s="10" t="s">
        <v>17</v>
      </c>
      <c r="D230" s="16">
        <v>43473.351388888892</v>
      </c>
      <c r="E230" s="16">
        <v>43474.416666666664</v>
      </c>
      <c r="G230" s="16">
        <v>43485.620833333334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18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4168262</v>
      </c>
      <c r="B231" s="10" t="s">
        <v>16</v>
      </c>
      <c r="C231" s="10" t="s">
        <v>17</v>
      </c>
      <c r="D231" s="16">
        <v>43473.351388888892</v>
      </c>
      <c r="E231" s="16">
        <v>43474.416666666664</v>
      </c>
      <c r="G231" s="16">
        <v>43485.620833333334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4168262</v>
      </c>
      <c r="B232" s="10" t="s">
        <v>16</v>
      </c>
      <c r="C232" s="10" t="s">
        <v>17</v>
      </c>
      <c r="D232" s="16">
        <v>43473.351388888892</v>
      </c>
      <c r="E232" s="16">
        <v>43474.416666666664</v>
      </c>
      <c r="G232" s="16">
        <v>43485.620833333334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4168262</v>
      </c>
      <c r="B233" s="10" t="s">
        <v>16</v>
      </c>
      <c r="C233" s="10" t="s">
        <v>17</v>
      </c>
      <c r="D233" s="16">
        <v>43473.351388888892</v>
      </c>
      <c r="E233" s="16">
        <v>43474.416666666664</v>
      </c>
      <c r="G233" s="16">
        <v>43485.620833333334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4168262</v>
      </c>
      <c r="B234" s="10" t="s">
        <v>16</v>
      </c>
      <c r="C234" s="10" t="s">
        <v>17</v>
      </c>
      <c r="D234" s="16">
        <v>43473.351388888892</v>
      </c>
      <c r="E234" s="16">
        <v>43474.416666666664</v>
      </c>
      <c r="G234" s="16">
        <v>43485.620833333334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4168262</v>
      </c>
      <c r="B235" s="10" t="s">
        <v>16</v>
      </c>
      <c r="C235" s="10" t="s">
        <v>17</v>
      </c>
      <c r="D235" s="16">
        <v>43473.351388888892</v>
      </c>
      <c r="E235" s="16">
        <v>43474.416666666664</v>
      </c>
      <c r="G235" s="16">
        <v>43485.620833333334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240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4168262</v>
      </c>
      <c r="B236" s="10" t="s">
        <v>16</v>
      </c>
      <c r="C236" s="10" t="s">
        <v>17</v>
      </c>
      <c r="D236" s="16">
        <v>43473.351388888892</v>
      </c>
      <c r="E236" s="16">
        <v>43474.416666666664</v>
      </c>
      <c r="G236" s="16">
        <v>43485.620833333334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26</v>
      </c>
      <c r="M236" s="10">
        <v>20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4168262</v>
      </c>
      <c r="B237" s="10" t="s">
        <v>16</v>
      </c>
      <c r="C237" s="10" t="s">
        <v>17</v>
      </c>
      <c r="D237" s="16">
        <v>43473.351388888892</v>
      </c>
      <c r="E237" s="16">
        <v>43474.416666666664</v>
      </c>
      <c r="G237" s="16">
        <v>43485.620833333334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670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4168262</v>
      </c>
      <c r="B238" s="10" t="s">
        <v>16</v>
      </c>
      <c r="C238" s="10" t="s">
        <v>17</v>
      </c>
      <c r="D238" s="16">
        <v>43473.351388888892</v>
      </c>
      <c r="E238" s="16">
        <v>43474.416666666664</v>
      </c>
      <c r="G238" s="16">
        <v>43485.620833333334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22</v>
      </c>
      <c r="M238" s="10">
        <v>220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4168262</v>
      </c>
      <c r="B239" s="10" t="s">
        <v>16</v>
      </c>
      <c r="C239" s="10" t="s">
        <v>17</v>
      </c>
      <c r="D239" s="16">
        <v>43473.351388888892</v>
      </c>
      <c r="E239" s="16">
        <v>43474.416666666664</v>
      </c>
      <c r="G239" s="16">
        <v>43485.620833333334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25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4168262</v>
      </c>
      <c r="B240" s="10" t="s">
        <v>16</v>
      </c>
      <c r="C240" s="10" t="s">
        <v>17</v>
      </c>
      <c r="D240" s="16">
        <v>43473.351388888892</v>
      </c>
      <c r="E240" s="16">
        <v>43474.416666666664</v>
      </c>
      <c r="G240" s="16">
        <v>43485.620833333334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26</v>
      </c>
      <c r="M240" s="10">
        <v>10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4168262</v>
      </c>
      <c r="B241" s="10" t="s">
        <v>16</v>
      </c>
      <c r="C241" s="10" t="s">
        <v>17</v>
      </c>
      <c r="D241" s="16">
        <v>43473.351388888892</v>
      </c>
      <c r="E241" s="16">
        <v>43474.416666666664</v>
      </c>
      <c r="G241" s="16">
        <v>43485.620833333334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4168262</v>
      </c>
      <c r="B242" s="10" t="s">
        <v>16</v>
      </c>
      <c r="C242" s="10" t="s">
        <v>17</v>
      </c>
      <c r="D242" s="16">
        <v>43473.351388888892</v>
      </c>
      <c r="E242" s="16">
        <v>43474.416666666664</v>
      </c>
      <c r="G242" s="16">
        <v>43485.620833333334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4168262</v>
      </c>
      <c r="B243" s="10" t="s">
        <v>16</v>
      </c>
      <c r="C243" s="10" t="s">
        <v>17</v>
      </c>
      <c r="D243" s="16">
        <v>43473.351388888892</v>
      </c>
      <c r="E243" s="16">
        <v>43474.416666666664</v>
      </c>
      <c r="G243" s="16">
        <v>43485.620833333334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500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4168262</v>
      </c>
      <c r="B244" s="10" t="s">
        <v>16</v>
      </c>
      <c r="C244" s="10" t="s">
        <v>17</v>
      </c>
      <c r="D244" s="16">
        <v>43473.351388888892</v>
      </c>
      <c r="E244" s="16">
        <v>43474.416666666664</v>
      </c>
      <c r="G244" s="16">
        <v>43485.620833333334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4168262</v>
      </c>
      <c r="B245" s="10" t="s">
        <v>16</v>
      </c>
      <c r="C245" s="10" t="s">
        <v>17</v>
      </c>
      <c r="D245" s="16">
        <v>43473.351388888892</v>
      </c>
      <c r="E245" s="16">
        <v>43474.416666666664</v>
      </c>
      <c r="G245" s="16">
        <v>43485.620833333334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4168262</v>
      </c>
      <c r="B246" s="10" t="s">
        <v>16</v>
      </c>
      <c r="C246" s="10" t="s">
        <v>17</v>
      </c>
      <c r="D246" s="16">
        <v>43473.351388888892</v>
      </c>
      <c r="E246" s="16">
        <v>43474.416666666664</v>
      </c>
      <c r="G246" s="16">
        <v>43485.620833333334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4168262</v>
      </c>
      <c r="B247" s="10" t="s">
        <v>16</v>
      </c>
      <c r="C247" s="10" t="s">
        <v>17</v>
      </c>
      <c r="D247" s="16">
        <v>43473.351388888892</v>
      </c>
      <c r="E247" s="16">
        <v>43474.416666666664</v>
      </c>
      <c r="G247" s="16">
        <v>43485.620833333334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77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4168262</v>
      </c>
      <c r="B248" s="10" t="s">
        <v>16</v>
      </c>
      <c r="C248" s="10" t="s">
        <v>17</v>
      </c>
      <c r="D248" s="16">
        <v>43473.351388888892</v>
      </c>
      <c r="E248" s="16">
        <v>43474.416666666664</v>
      </c>
      <c r="G248" s="16">
        <v>43485.620833333334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1800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4168262</v>
      </c>
      <c r="B249" s="10" t="s">
        <v>16</v>
      </c>
      <c r="C249" s="10" t="s">
        <v>17</v>
      </c>
      <c r="D249" s="16">
        <v>43473.351388888892</v>
      </c>
      <c r="E249" s="16">
        <v>43474.416666666664</v>
      </c>
      <c r="G249" s="16">
        <v>43485.620833333334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26</v>
      </c>
      <c r="M249" s="10">
        <v>10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4168262</v>
      </c>
      <c r="B250" s="10" t="s">
        <v>16</v>
      </c>
      <c r="C250" s="10" t="s">
        <v>17</v>
      </c>
      <c r="D250" s="16">
        <v>43473.351388888892</v>
      </c>
      <c r="E250" s="16">
        <v>43474.416666666664</v>
      </c>
      <c r="G250" s="16">
        <v>43485.620833333334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760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4168262</v>
      </c>
      <c r="B251" s="10" t="s">
        <v>16</v>
      </c>
      <c r="C251" s="10" t="s">
        <v>17</v>
      </c>
      <c r="D251" s="16">
        <v>43473.351388888892</v>
      </c>
      <c r="E251" s="16">
        <v>43474.416666666664</v>
      </c>
      <c r="G251" s="16">
        <v>43485.620833333334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22</v>
      </c>
      <c r="M251" s="10">
        <v>130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4168262</v>
      </c>
      <c r="B252" s="10" t="s">
        <v>16</v>
      </c>
      <c r="C252" s="10" t="s">
        <v>17</v>
      </c>
      <c r="D252" s="16">
        <v>43473.351388888892</v>
      </c>
      <c r="E252" s="16">
        <v>43474.416666666664</v>
      </c>
      <c r="G252" s="16">
        <v>43485.620833333334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4168262</v>
      </c>
      <c r="B253" s="10" t="s">
        <v>16</v>
      </c>
      <c r="C253" s="10" t="s">
        <v>17</v>
      </c>
      <c r="D253" s="16">
        <v>43473.351388888892</v>
      </c>
      <c r="E253" s="16">
        <v>43474.416666666664</v>
      </c>
      <c r="G253" s="16">
        <v>43485.620833333334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4168262</v>
      </c>
      <c r="B254" s="10" t="s">
        <v>16</v>
      </c>
      <c r="C254" s="10" t="s">
        <v>17</v>
      </c>
      <c r="D254" s="16">
        <v>43473.351388888892</v>
      </c>
      <c r="E254" s="16">
        <v>43474.416666666664</v>
      </c>
      <c r="G254" s="16">
        <v>43485.620833333334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38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4168262</v>
      </c>
      <c r="B255" s="10" t="s">
        <v>16</v>
      </c>
      <c r="C255" s="10" t="s">
        <v>17</v>
      </c>
      <c r="D255" s="16">
        <v>43473.351388888892</v>
      </c>
      <c r="E255" s="16">
        <v>43474.416666666664</v>
      </c>
      <c r="G255" s="16">
        <v>43485.620833333334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26</v>
      </c>
      <c r="M255" s="10">
        <v>5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4168262</v>
      </c>
      <c r="B256" s="10" t="s">
        <v>16</v>
      </c>
      <c r="C256" s="10" t="s">
        <v>17</v>
      </c>
      <c r="D256" s="16">
        <v>43473.351388888892</v>
      </c>
      <c r="E256" s="16">
        <v>43474.416666666664</v>
      </c>
      <c r="G256" s="16">
        <v>43485.620833333334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490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4168262</v>
      </c>
      <c r="B257" s="10" t="s">
        <v>16</v>
      </c>
      <c r="C257" s="10" t="s">
        <v>17</v>
      </c>
      <c r="D257" s="16">
        <v>43473.351388888892</v>
      </c>
      <c r="E257" s="16">
        <v>43474.416666666664</v>
      </c>
      <c r="G257" s="16">
        <v>43485.620833333334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4168262</v>
      </c>
      <c r="B258" s="10" t="s">
        <v>16</v>
      </c>
      <c r="C258" s="10" t="s">
        <v>17</v>
      </c>
      <c r="D258" s="16">
        <v>43473.351388888892</v>
      </c>
      <c r="E258" s="16">
        <v>43474.416666666664</v>
      </c>
      <c r="G258" s="16">
        <v>43485.620833333334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4168262</v>
      </c>
      <c r="B259" s="10" t="s">
        <v>16</v>
      </c>
      <c r="C259" s="10" t="s">
        <v>17</v>
      </c>
      <c r="D259" s="16">
        <v>43473.351388888892</v>
      </c>
      <c r="E259" s="16">
        <v>43474.416666666664</v>
      </c>
      <c r="G259" s="16">
        <v>43485.620833333334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890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4168262</v>
      </c>
      <c r="B260" s="10" t="s">
        <v>16</v>
      </c>
      <c r="C260" s="10" t="s">
        <v>17</v>
      </c>
      <c r="D260" s="16">
        <v>43473.351388888892</v>
      </c>
      <c r="E260" s="16">
        <v>43474.416666666664</v>
      </c>
      <c r="G260" s="16">
        <v>43485.620833333334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4168262</v>
      </c>
      <c r="B261" s="10" t="s">
        <v>16</v>
      </c>
      <c r="C261" s="10" t="s">
        <v>17</v>
      </c>
      <c r="D261" s="16">
        <v>43473.351388888892</v>
      </c>
      <c r="E261" s="16">
        <v>43474.416666666664</v>
      </c>
      <c r="G261" s="16">
        <v>43485.620833333334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26</v>
      </c>
      <c r="M261" s="10">
        <v>5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4168262</v>
      </c>
      <c r="B262" s="10" t="s">
        <v>16</v>
      </c>
      <c r="C262" s="10" t="s">
        <v>17</v>
      </c>
      <c r="D262" s="16">
        <v>43473.351388888892</v>
      </c>
      <c r="E262" s="16">
        <v>43474.416666666664</v>
      </c>
      <c r="G262" s="16">
        <v>43485.620833333334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4168262</v>
      </c>
      <c r="B263" s="10" t="s">
        <v>16</v>
      </c>
      <c r="C263" s="10" t="s">
        <v>17</v>
      </c>
      <c r="D263" s="16">
        <v>43473.351388888892</v>
      </c>
      <c r="E263" s="16">
        <v>43474.416666666664</v>
      </c>
      <c r="G263" s="16">
        <v>43485.620833333334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4168262</v>
      </c>
      <c r="B264" s="10" t="s">
        <v>16</v>
      </c>
      <c r="C264" s="10" t="s">
        <v>17</v>
      </c>
      <c r="D264" s="16">
        <v>43473.351388888892</v>
      </c>
      <c r="E264" s="16">
        <v>43474.416666666664</v>
      </c>
      <c r="G264" s="16">
        <v>43485.620833333334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4168262</v>
      </c>
      <c r="B265" s="10" t="s">
        <v>16</v>
      </c>
      <c r="C265" s="10" t="s">
        <v>17</v>
      </c>
      <c r="D265" s="16">
        <v>43473.351388888892</v>
      </c>
      <c r="E265" s="16">
        <v>43474.416666666664</v>
      </c>
      <c r="G265" s="16">
        <v>43485.620833333334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190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4168262</v>
      </c>
      <c r="B266" s="10" t="s">
        <v>16</v>
      </c>
      <c r="C266" s="10" t="s">
        <v>17</v>
      </c>
      <c r="D266" s="16">
        <v>43473.351388888892</v>
      </c>
      <c r="E266" s="16">
        <v>43474.416666666664</v>
      </c>
      <c r="G266" s="16">
        <v>43485.620833333334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37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4168262</v>
      </c>
      <c r="B267" s="10" t="s">
        <v>16</v>
      </c>
      <c r="C267" s="10" t="s">
        <v>17</v>
      </c>
      <c r="D267" s="16">
        <v>43473.351388888892</v>
      </c>
      <c r="E267" s="16">
        <v>43474.416666666664</v>
      </c>
      <c r="G267" s="16">
        <v>43485.620833333334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4900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4168262</v>
      </c>
      <c r="B268" s="10" t="s">
        <v>16</v>
      </c>
      <c r="C268" s="10" t="s">
        <v>17</v>
      </c>
      <c r="D268" s="16">
        <v>43473.351388888892</v>
      </c>
      <c r="E268" s="16">
        <v>43474.416666666664</v>
      </c>
      <c r="G268" s="16">
        <v>43485.620833333334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4168262</v>
      </c>
      <c r="B269" s="10" t="s">
        <v>16</v>
      </c>
      <c r="C269" s="10" t="s">
        <v>17</v>
      </c>
      <c r="D269" s="16">
        <v>43473.351388888892</v>
      </c>
      <c r="E269" s="16">
        <v>43474.416666666664</v>
      </c>
      <c r="G269" s="16">
        <v>43485.620833333334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4168262</v>
      </c>
      <c r="B270" s="10" t="s">
        <v>16</v>
      </c>
      <c r="C270" s="10" t="s">
        <v>17</v>
      </c>
      <c r="D270" s="16">
        <v>43473.351388888892</v>
      </c>
      <c r="E270" s="16">
        <v>43474.416666666664</v>
      </c>
      <c r="G270" s="16">
        <v>43485.620833333334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4168262</v>
      </c>
      <c r="B271" s="10" t="s">
        <v>16</v>
      </c>
      <c r="C271" s="10" t="s">
        <v>17</v>
      </c>
      <c r="D271" s="16">
        <v>43473.351388888892</v>
      </c>
      <c r="E271" s="16">
        <v>43474.416666666664</v>
      </c>
      <c r="G271" s="16">
        <v>43485.620833333334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4168262</v>
      </c>
      <c r="B272" s="10" t="s">
        <v>16</v>
      </c>
      <c r="C272" s="10" t="s">
        <v>17</v>
      </c>
      <c r="D272" s="16">
        <v>43473.351388888892</v>
      </c>
      <c r="E272" s="16">
        <v>43474.416666666664</v>
      </c>
      <c r="G272" s="16">
        <v>43485.620833333334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240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4168262</v>
      </c>
      <c r="B273" s="10" t="s">
        <v>16</v>
      </c>
      <c r="C273" s="10" t="s">
        <v>17</v>
      </c>
      <c r="D273" s="16">
        <v>43473.351388888892</v>
      </c>
      <c r="E273" s="16">
        <v>43474.416666666664</v>
      </c>
      <c r="G273" s="16">
        <v>43485.620833333334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4168262</v>
      </c>
      <c r="B274" s="10" t="s">
        <v>16</v>
      </c>
      <c r="C274" s="10" t="s">
        <v>17</v>
      </c>
      <c r="D274" s="16">
        <v>43473.351388888892</v>
      </c>
      <c r="E274" s="16">
        <v>43474.416666666664</v>
      </c>
      <c r="G274" s="16">
        <v>43485.620833333334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22</v>
      </c>
      <c r="M274" s="10">
        <v>16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4168262</v>
      </c>
      <c r="B275" s="10" t="s">
        <v>16</v>
      </c>
      <c r="C275" s="10" t="s">
        <v>17</v>
      </c>
      <c r="D275" s="16">
        <v>43473.351388888892</v>
      </c>
      <c r="E275" s="16">
        <v>43474.416666666664</v>
      </c>
      <c r="G275" s="16">
        <v>43485.620833333334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26</v>
      </c>
      <c r="M275" s="10">
        <v>5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4168262</v>
      </c>
      <c r="B276" s="10" t="s">
        <v>16</v>
      </c>
      <c r="C276" s="10" t="s">
        <v>17</v>
      </c>
      <c r="D276" s="16">
        <v>43473.351388888892</v>
      </c>
      <c r="E276" s="16">
        <v>43474.416666666664</v>
      </c>
      <c r="G276" s="16">
        <v>43485.620833333334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26</v>
      </c>
      <c r="M276" s="10">
        <v>5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4168262</v>
      </c>
      <c r="B277" s="10" t="s">
        <v>16</v>
      </c>
      <c r="C277" s="10" t="s">
        <v>17</v>
      </c>
      <c r="D277" s="16">
        <v>43473.351388888892</v>
      </c>
      <c r="E277" s="16">
        <v>43474.416666666664</v>
      </c>
      <c r="G277" s="16">
        <v>43485.620833333334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4168262</v>
      </c>
      <c r="B278" s="10" t="s">
        <v>16</v>
      </c>
      <c r="C278" s="10" t="s">
        <v>17</v>
      </c>
      <c r="D278" s="16">
        <v>43473.351388888892</v>
      </c>
      <c r="E278" s="16">
        <v>43474.416666666664</v>
      </c>
      <c r="G278" s="16">
        <v>43485.620833333334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22</v>
      </c>
      <c r="M278" s="10">
        <v>130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4168262</v>
      </c>
      <c r="B279" s="10" t="s">
        <v>16</v>
      </c>
      <c r="C279" s="10" t="s">
        <v>17</v>
      </c>
      <c r="D279" s="16">
        <v>43473.351388888892</v>
      </c>
      <c r="E279" s="16">
        <v>43474.416666666664</v>
      </c>
      <c r="G279" s="16">
        <v>43485.620833333334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60000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4168262</v>
      </c>
      <c r="B280" s="10" t="s">
        <v>16</v>
      </c>
      <c r="C280" s="10" t="s">
        <v>17</v>
      </c>
      <c r="D280" s="16">
        <v>43473.351388888892</v>
      </c>
      <c r="E280" s="16">
        <v>43474.416666666664</v>
      </c>
      <c r="G280" s="16">
        <v>43485.620833333334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4168262</v>
      </c>
      <c r="B281" s="10" t="s">
        <v>16</v>
      </c>
      <c r="C281" s="10" t="s">
        <v>17</v>
      </c>
      <c r="D281" s="16">
        <v>43473.351388888892</v>
      </c>
      <c r="E281" s="16">
        <v>43474.416666666664</v>
      </c>
      <c r="G281" s="16">
        <v>43485.620833333334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4168262</v>
      </c>
      <c r="B282" s="10" t="s">
        <v>16</v>
      </c>
      <c r="C282" s="10" t="s">
        <v>17</v>
      </c>
      <c r="D282" s="16">
        <v>43473.351388888892</v>
      </c>
      <c r="E282" s="16">
        <v>43474.416666666664</v>
      </c>
      <c r="G282" s="16">
        <v>43485.620833333334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4168262</v>
      </c>
      <c r="B283" s="10" t="s">
        <v>16</v>
      </c>
      <c r="C283" s="10" t="s">
        <v>17</v>
      </c>
      <c r="D283" s="16">
        <v>43473.351388888892</v>
      </c>
      <c r="E283" s="16">
        <v>43474.416666666664</v>
      </c>
      <c r="G283" s="16">
        <v>43485.620833333334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4168262</v>
      </c>
      <c r="B284" s="10" t="s">
        <v>16</v>
      </c>
      <c r="C284" s="10" t="s">
        <v>17</v>
      </c>
      <c r="D284" s="16">
        <v>43473.351388888892</v>
      </c>
      <c r="E284" s="16">
        <v>43474.416666666664</v>
      </c>
      <c r="G284" s="16">
        <v>43485.620833333334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4168262</v>
      </c>
      <c r="B285" s="10" t="s">
        <v>16</v>
      </c>
      <c r="C285" s="10" t="s">
        <v>17</v>
      </c>
      <c r="D285" s="16">
        <v>43473.351388888892</v>
      </c>
      <c r="E285" s="16">
        <v>43474.416666666664</v>
      </c>
      <c r="G285" s="16">
        <v>43485.620833333334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4168262</v>
      </c>
      <c r="B286" s="10" t="s">
        <v>16</v>
      </c>
      <c r="C286" s="10" t="s">
        <v>17</v>
      </c>
      <c r="D286" s="16">
        <v>43473.351388888892</v>
      </c>
      <c r="E286" s="16">
        <v>43474.416666666664</v>
      </c>
      <c r="G286" s="16">
        <v>43485.620833333334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1100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4168262</v>
      </c>
      <c r="B287" s="10" t="s">
        <v>16</v>
      </c>
      <c r="C287" s="10" t="s">
        <v>17</v>
      </c>
      <c r="D287" s="16">
        <v>43473.351388888892</v>
      </c>
      <c r="E287" s="16">
        <v>43474.416666666664</v>
      </c>
      <c r="G287" s="16">
        <v>43485.620833333334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4168262</v>
      </c>
      <c r="B288" s="10" t="s">
        <v>16</v>
      </c>
      <c r="C288" s="10" t="s">
        <v>17</v>
      </c>
      <c r="D288" s="16">
        <v>43473.351388888892</v>
      </c>
      <c r="E288" s="16">
        <v>43474.416666666664</v>
      </c>
      <c r="G288" s="16">
        <v>43485.620833333334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4168262</v>
      </c>
      <c r="B289" s="10" t="s">
        <v>16</v>
      </c>
      <c r="C289" s="10" t="s">
        <v>17</v>
      </c>
      <c r="D289" s="16">
        <v>43473.351388888892</v>
      </c>
      <c r="E289" s="16">
        <v>43474.416666666664</v>
      </c>
      <c r="G289" s="16">
        <v>43485.620833333334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4168262</v>
      </c>
      <c r="B290" s="10" t="s">
        <v>16</v>
      </c>
      <c r="C290" s="10" t="s">
        <v>17</v>
      </c>
      <c r="D290" s="16">
        <v>43473.351388888892</v>
      </c>
      <c r="E290" s="16">
        <v>43474.416666666664</v>
      </c>
      <c r="G290" s="16">
        <v>43485.620833333334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26</v>
      </c>
      <c r="M290" s="10">
        <v>10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4168262</v>
      </c>
      <c r="B291" s="10" t="s">
        <v>16</v>
      </c>
      <c r="C291" s="10" t="s">
        <v>17</v>
      </c>
      <c r="D291" s="16">
        <v>43473.351388888892</v>
      </c>
      <c r="E291" s="16">
        <v>43474.416666666664</v>
      </c>
      <c r="G291" s="16">
        <v>43485.620833333334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730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4168262</v>
      </c>
      <c r="B292" s="10" t="s">
        <v>16</v>
      </c>
      <c r="C292" s="10" t="s">
        <v>17</v>
      </c>
      <c r="D292" s="16">
        <v>43473.351388888892</v>
      </c>
      <c r="E292" s="16">
        <v>43474.416666666664</v>
      </c>
      <c r="G292" s="16">
        <v>43485.620833333334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4168262</v>
      </c>
      <c r="B293" s="10" t="s">
        <v>16</v>
      </c>
      <c r="C293" s="10" t="s">
        <v>17</v>
      </c>
      <c r="D293" s="16">
        <v>43473.351388888892</v>
      </c>
      <c r="E293" s="16">
        <v>43474.416666666664</v>
      </c>
      <c r="G293" s="16">
        <v>43485.620833333334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4168262</v>
      </c>
      <c r="B294" s="10" t="s">
        <v>16</v>
      </c>
      <c r="C294" s="10" t="s">
        <v>17</v>
      </c>
      <c r="D294" s="16">
        <v>43473.351388888892</v>
      </c>
      <c r="E294" s="16">
        <v>43474.416666666664</v>
      </c>
      <c r="G294" s="16">
        <v>43485.620833333334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300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4168262</v>
      </c>
      <c r="B295" s="10" t="s">
        <v>16</v>
      </c>
      <c r="C295" s="10" t="s">
        <v>17</v>
      </c>
      <c r="D295" s="16">
        <v>43473.351388888892</v>
      </c>
      <c r="E295" s="16">
        <v>43474.416666666664</v>
      </c>
      <c r="G295" s="16">
        <v>43485.620833333334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600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4168262</v>
      </c>
      <c r="B296" s="10" t="s">
        <v>16</v>
      </c>
      <c r="C296" s="10" t="s">
        <v>17</v>
      </c>
      <c r="D296" s="16">
        <v>43473.351388888892</v>
      </c>
      <c r="E296" s="16">
        <v>43474.416666666664</v>
      </c>
      <c r="G296" s="16">
        <v>43485.620833333334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140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4168262</v>
      </c>
      <c r="B297" s="10" t="s">
        <v>16</v>
      </c>
      <c r="C297" s="10" t="s">
        <v>17</v>
      </c>
      <c r="D297" s="16">
        <v>43473.351388888892</v>
      </c>
      <c r="E297" s="16">
        <v>43474.416666666664</v>
      </c>
      <c r="G297" s="16">
        <v>43485.620833333334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190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4168262</v>
      </c>
      <c r="B298" s="10" t="s">
        <v>16</v>
      </c>
      <c r="C298" s="10" t="s">
        <v>17</v>
      </c>
      <c r="D298" s="16">
        <v>43473.351388888892</v>
      </c>
      <c r="E298" s="16">
        <v>43474.416666666664</v>
      </c>
      <c r="G298" s="16">
        <v>43485.620833333334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26</v>
      </c>
      <c r="M298" s="10">
        <v>5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4168263</v>
      </c>
      <c r="B299" s="10" t="s">
        <v>370</v>
      </c>
      <c r="C299" s="10" t="s">
        <v>224</v>
      </c>
      <c r="D299" s="16">
        <v>43473.348611111112</v>
      </c>
      <c r="E299" s="16">
        <v>43474.416666666664</v>
      </c>
      <c r="G299" s="16">
        <v>43485.163194444445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4168263</v>
      </c>
      <c r="B300" s="10" t="s">
        <v>370</v>
      </c>
      <c r="C300" s="10" t="s">
        <v>224</v>
      </c>
      <c r="D300" s="16">
        <v>43473.348611111112</v>
      </c>
      <c r="E300" s="16">
        <v>43474.416666666664</v>
      </c>
      <c r="G300" s="16">
        <v>43485.163194444445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4168263</v>
      </c>
      <c r="B301" s="10" t="s">
        <v>370</v>
      </c>
      <c r="C301" s="10" t="s">
        <v>224</v>
      </c>
      <c r="D301" s="16">
        <v>43473.348611111112</v>
      </c>
      <c r="E301" s="16">
        <v>43474.416666666664</v>
      </c>
      <c r="G301" s="16">
        <v>43485.163194444445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4168263</v>
      </c>
      <c r="B302" s="10" t="s">
        <v>370</v>
      </c>
      <c r="C302" s="10" t="s">
        <v>224</v>
      </c>
      <c r="D302" s="16">
        <v>43473.348611111112</v>
      </c>
      <c r="E302" s="16">
        <v>43474.416666666664</v>
      </c>
      <c r="G302" s="16">
        <v>43485.163194444445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4168263</v>
      </c>
      <c r="B303" s="10" t="s">
        <v>370</v>
      </c>
      <c r="C303" s="10" t="s">
        <v>224</v>
      </c>
      <c r="D303" s="16">
        <v>43473.348611111112</v>
      </c>
      <c r="E303" s="16">
        <v>43474.416666666664</v>
      </c>
      <c r="G303" s="16">
        <v>43485.163194444445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4168263</v>
      </c>
      <c r="B304" s="10" t="s">
        <v>370</v>
      </c>
      <c r="C304" s="10" t="s">
        <v>224</v>
      </c>
      <c r="D304" s="16">
        <v>43473.348611111112</v>
      </c>
      <c r="E304" s="16">
        <v>43474.416666666664</v>
      </c>
      <c r="G304" s="16">
        <v>43485.163194444445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4168263</v>
      </c>
      <c r="B305" s="10" t="s">
        <v>370</v>
      </c>
      <c r="C305" s="10" t="s">
        <v>224</v>
      </c>
      <c r="D305" s="16">
        <v>43473.348611111112</v>
      </c>
      <c r="E305" s="16">
        <v>43474.416666666664</v>
      </c>
      <c r="G305" s="16">
        <v>43485.163194444445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4168263</v>
      </c>
      <c r="B306" s="10" t="s">
        <v>370</v>
      </c>
      <c r="C306" s="10" t="s">
        <v>224</v>
      </c>
      <c r="D306" s="16">
        <v>43473.348611111112</v>
      </c>
      <c r="E306" s="16">
        <v>43474.416666666664</v>
      </c>
      <c r="G306" s="16">
        <v>43485.163194444445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4168263</v>
      </c>
      <c r="B307" s="10" t="s">
        <v>370</v>
      </c>
      <c r="C307" s="10" t="s">
        <v>224</v>
      </c>
      <c r="D307" s="16">
        <v>43473.348611111112</v>
      </c>
      <c r="E307" s="16">
        <v>43474.416666666664</v>
      </c>
      <c r="G307" s="16">
        <v>43485.163194444445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4168263</v>
      </c>
      <c r="B308" s="10" t="s">
        <v>370</v>
      </c>
      <c r="C308" s="10" t="s">
        <v>224</v>
      </c>
      <c r="D308" s="16">
        <v>43473.348611111112</v>
      </c>
      <c r="E308" s="16">
        <v>43474.416666666664</v>
      </c>
      <c r="G308" s="16">
        <v>43485.163194444445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4168263</v>
      </c>
      <c r="B309" s="10" t="s">
        <v>370</v>
      </c>
      <c r="C309" s="10" t="s">
        <v>224</v>
      </c>
      <c r="D309" s="16">
        <v>43473.348611111112</v>
      </c>
      <c r="E309" s="16">
        <v>43474.416666666664</v>
      </c>
      <c r="G309" s="16">
        <v>43485.163194444445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4168263</v>
      </c>
      <c r="B310" s="10" t="s">
        <v>370</v>
      </c>
      <c r="C310" s="10" t="s">
        <v>224</v>
      </c>
      <c r="D310" s="16">
        <v>43473.348611111112</v>
      </c>
      <c r="E310" s="16">
        <v>43474.416666666664</v>
      </c>
      <c r="G310" s="16">
        <v>43485.163194444445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4168263</v>
      </c>
      <c r="B311" s="10" t="s">
        <v>370</v>
      </c>
      <c r="C311" s="10" t="s">
        <v>224</v>
      </c>
      <c r="D311" s="16">
        <v>43473.348611111112</v>
      </c>
      <c r="E311" s="16">
        <v>43474.416666666664</v>
      </c>
      <c r="G311" s="16">
        <v>43485.163194444445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4168263</v>
      </c>
      <c r="B312" s="10" t="s">
        <v>370</v>
      </c>
      <c r="C312" s="10" t="s">
        <v>224</v>
      </c>
      <c r="D312" s="16">
        <v>43473.348611111112</v>
      </c>
      <c r="E312" s="16">
        <v>43474.416666666664</v>
      </c>
      <c r="G312" s="16">
        <v>43485.163194444445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4168263</v>
      </c>
      <c r="B313" s="10" t="s">
        <v>370</v>
      </c>
      <c r="C313" s="10" t="s">
        <v>224</v>
      </c>
      <c r="D313" s="16">
        <v>43473.348611111112</v>
      </c>
      <c r="E313" s="16">
        <v>43474.416666666664</v>
      </c>
      <c r="G313" s="16">
        <v>43485.163194444445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4168263</v>
      </c>
      <c r="B314" s="10" t="s">
        <v>370</v>
      </c>
      <c r="C314" s="10" t="s">
        <v>224</v>
      </c>
      <c r="D314" s="16">
        <v>43473.348611111112</v>
      </c>
      <c r="E314" s="16">
        <v>43474.416666666664</v>
      </c>
      <c r="G314" s="16">
        <v>43485.163194444445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4168263</v>
      </c>
      <c r="B315" s="10" t="s">
        <v>370</v>
      </c>
      <c r="C315" s="10" t="s">
        <v>224</v>
      </c>
      <c r="D315" s="16">
        <v>43473.348611111112</v>
      </c>
      <c r="E315" s="16">
        <v>43474.416666666664</v>
      </c>
      <c r="G315" s="16">
        <v>43485.163194444445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4168263</v>
      </c>
      <c r="B316" s="10" t="s">
        <v>370</v>
      </c>
      <c r="C316" s="10" t="s">
        <v>224</v>
      </c>
      <c r="D316" s="16">
        <v>43473.348611111112</v>
      </c>
      <c r="E316" s="16">
        <v>43474.416666666664</v>
      </c>
      <c r="G316" s="16">
        <v>43485.163194444445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4168263</v>
      </c>
      <c r="B317" s="10" t="s">
        <v>370</v>
      </c>
      <c r="C317" s="10" t="s">
        <v>224</v>
      </c>
      <c r="D317" s="16">
        <v>43473.348611111112</v>
      </c>
      <c r="E317" s="16">
        <v>43474.416666666664</v>
      </c>
      <c r="G317" s="16">
        <v>43485.163194444445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4168263</v>
      </c>
      <c r="B318" s="10" t="s">
        <v>370</v>
      </c>
      <c r="C318" s="10" t="s">
        <v>224</v>
      </c>
      <c r="D318" s="16">
        <v>43473.348611111112</v>
      </c>
      <c r="E318" s="16">
        <v>43474.416666666664</v>
      </c>
      <c r="G318" s="16">
        <v>43485.163194444445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4168263</v>
      </c>
      <c r="B319" s="10" t="s">
        <v>370</v>
      </c>
      <c r="C319" s="10" t="s">
        <v>224</v>
      </c>
      <c r="D319" s="16">
        <v>43473.348611111112</v>
      </c>
      <c r="E319" s="16">
        <v>43474.416666666664</v>
      </c>
      <c r="G319" s="16">
        <v>43485.163194444445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4168263</v>
      </c>
      <c r="B320" s="10" t="s">
        <v>370</v>
      </c>
      <c r="C320" s="10" t="s">
        <v>224</v>
      </c>
      <c r="D320" s="16">
        <v>43473.348611111112</v>
      </c>
      <c r="E320" s="16">
        <v>43474.416666666664</v>
      </c>
      <c r="G320" s="16">
        <v>43485.163194444445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4168263</v>
      </c>
      <c r="B321" s="10" t="s">
        <v>370</v>
      </c>
      <c r="C321" s="10" t="s">
        <v>224</v>
      </c>
      <c r="D321" s="16">
        <v>43473.348611111112</v>
      </c>
      <c r="E321" s="16">
        <v>43474.416666666664</v>
      </c>
      <c r="G321" s="16">
        <v>43485.163194444445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4168263</v>
      </c>
      <c r="B322" s="10" t="s">
        <v>370</v>
      </c>
      <c r="C322" s="10" t="s">
        <v>224</v>
      </c>
      <c r="D322" s="16">
        <v>43473.348611111112</v>
      </c>
      <c r="E322" s="16">
        <v>43474.416666666664</v>
      </c>
      <c r="G322" s="16">
        <v>43485.163194444445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4168263</v>
      </c>
      <c r="B323" s="10" t="s">
        <v>370</v>
      </c>
      <c r="C323" s="10" t="s">
        <v>224</v>
      </c>
      <c r="D323" s="16">
        <v>43473.348611111112</v>
      </c>
      <c r="E323" s="16">
        <v>43474.416666666664</v>
      </c>
      <c r="G323" s="16">
        <v>43485.163194444445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4168263</v>
      </c>
      <c r="B324" s="10" t="s">
        <v>370</v>
      </c>
      <c r="C324" s="10" t="s">
        <v>224</v>
      </c>
      <c r="D324" s="16">
        <v>43473.348611111112</v>
      </c>
      <c r="E324" s="16">
        <v>43474.416666666664</v>
      </c>
      <c r="G324" s="16">
        <v>43485.163194444445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4168263</v>
      </c>
      <c r="B325" s="10" t="s">
        <v>370</v>
      </c>
      <c r="C325" s="10" t="s">
        <v>224</v>
      </c>
      <c r="D325" s="16">
        <v>43473.348611111112</v>
      </c>
      <c r="E325" s="16">
        <v>43474.416666666664</v>
      </c>
      <c r="G325" s="16">
        <v>43485.163194444445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4168263</v>
      </c>
      <c r="B326" s="10" t="s">
        <v>370</v>
      </c>
      <c r="C326" s="10" t="s">
        <v>224</v>
      </c>
      <c r="D326" s="16">
        <v>43473.348611111112</v>
      </c>
      <c r="E326" s="16">
        <v>43474.416666666664</v>
      </c>
      <c r="G326" s="16">
        <v>43485.163194444445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4168263</v>
      </c>
      <c r="B327" s="10" t="s">
        <v>370</v>
      </c>
      <c r="C327" s="10" t="s">
        <v>224</v>
      </c>
      <c r="D327" s="16">
        <v>43473.348611111112</v>
      </c>
      <c r="E327" s="16">
        <v>43474.416666666664</v>
      </c>
      <c r="G327" s="16">
        <v>43485.163194444445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4168263</v>
      </c>
      <c r="B328" s="10" t="s">
        <v>370</v>
      </c>
      <c r="C328" s="10" t="s">
        <v>224</v>
      </c>
      <c r="D328" s="16">
        <v>43473.348611111112</v>
      </c>
      <c r="E328" s="16">
        <v>43474.416666666664</v>
      </c>
      <c r="G328" s="16">
        <v>43485.163194444445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4168263</v>
      </c>
      <c r="B329" s="10" t="s">
        <v>370</v>
      </c>
      <c r="C329" s="10" t="s">
        <v>224</v>
      </c>
      <c r="D329" s="16">
        <v>43473.348611111112</v>
      </c>
      <c r="E329" s="16">
        <v>43474.416666666664</v>
      </c>
      <c r="G329" s="16">
        <v>43485.163194444445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4168263</v>
      </c>
      <c r="B330" s="10" t="s">
        <v>370</v>
      </c>
      <c r="C330" s="10" t="s">
        <v>224</v>
      </c>
      <c r="D330" s="16">
        <v>43473.348611111112</v>
      </c>
      <c r="E330" s="16">
        <v>43474.416666666664</v>
      </c>
      <c r="G330" s="16">
        <v>43485.163194444445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4168263</v>
      </c>
      <c r="B331" s="10" t="s">
        <v>370</v>
      </c>
      <c r="C331" s="10" t="s">
        <v>224</v>
      </c>
      <c r="D331" s="16">
        <v>43473.348611111112</v>
      </c>
      <c r="E331" s="16">
        <v>43474.416666666664</v>
      </c>
      <c r="G331" s="16">
        <v>43485.163194444445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4168263</v>
      </c>
      <c r="B332" s="10" t="s">
        <v>370</v>
      </c>
      <c r="C332" s="10" t="s">
        <v>224</v>
      </c>
      <c r="D332" s="16">
        <v>43473.348611111112</v>
      </c>
      <c r="E332" s="16">
        <v>43474.416666666664</v>
      </c>
      <c r="G332" s="16">
        <v>43485.163194444445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4168263</v>
      </c>
      <c r="B333" s="10" t="s">
        <v>370</v>
      </c>
      <c r="C333" s="10" t="s">
        <v>224</v>
      </c>
      <c r="D333" s="16">
        <v>43473.348611111112</v>
      </c>
      <c r="E333" s="16">
        <v>43474.416666666664</v>
      </c>
      <c r="G333" s="16">
        <v>43485.163194444445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4168263</v>
      </c>
      <c r="B334" s="10" t="s">
        <v>370</v>
      </c>
      <c r="C334" s="10" t="s">
        <v>224</v>
      </c>
      <c r="D334" s="16">
        <v>43473.348611111112</v>
      </c>
      <c r="E334" s="16">
        <v>43474.416666666664</v>
      </c>
      <c r="G334" s="16">
        <v>43485.163194444445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4168263</v>
      </c>
      <c r="B335" s="10" t="s">
        <v>370</v>
      </c>
      <c r="C335" s="10" t="s">
        <v>224</v>
      </c>
      <c r="D335" s="16">
        <v>43473.348611111112</v>
      </c>
      <c r="E335" s="16">
        <v>43474.416666666664</v>
      </c>
      <c r="G335" s="16">
        <v>43485.163194444445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4168263</v>
      </c>
      <c r="B336" s="10" t="s">
        <v>370</v>
      </c>
      <c r="C336" s="10" t="s">
        <v>224</v>
      </c>
      <c r="D336" s="16">
        <v>43473.348611111112</v>
      </c>
      <c r="E336" s="16">
        <v>43474.416666666664</v>
      </c>
      <c r="G336" s="16">
        <v>43485.163194444445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4168263</v>
      </c>
      <c r="B337" s="10" t="s">
        <v>370</v>
      </c>
      <c r="C337" s="10" t="s">
        <v>224</v>
      </c>
      <c r="D337" s="16">
        <v>43473.348611111112</v>
      </c>
      <c r="E337" s="16">
        <v>43474.416666666664</v>
      </c>
      <c r="G337" s="16">
        <v>43485.163194444445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4168263</v>
      </c>
      <c r="B338" s="10" t="s">
        <v>370</v>
      </c>
      <c r="C338" s="10" t="s">
        <v>224</v>
      </c>
      <c r="D338" s="16">
        <v>43473.348611111112</v>
      </c>
      <c r="E338" s="16">
        <v>43474.416666666664</v>
      </c>
      <c r="G338" s="16">
        <v>43485.163194444445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4168263</v>
      </c>
      <c r="B339" s="10" t="s">
        <v>370</v>
      </c>
      <c r="C339" s="10" t="s">
        <v>224</v>
      </c>
      <c r="D339" s="16">
        <v>43473.348611111112</v>
      </c>
      <c r="E339" s="16">
        <v>43474.416666666664</v>
      </c>
      <c r="G339" s="16">
        <v>43485.163194444445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4168263</v>
      </c>
      <c r="B340" s="10" t="s">
        <v>370</v>
      </c>
      <c r="C340" s="10" t="s">
        <v>224</v>
      </c>
      <c r="D340" s="16">
        <v>43473.348611111112</v>
      </c>
      <c r="E340" s="16">
        <v>43474.416666666664</v>
      </c>
      <c r="G340" s="16">
        <v>43485.163194444445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4168263</v>
      </c>
      <c r="B341" s="10" t="s">
        <v>370</v>
      </c>
      <c r="C341" s="10" t="s">
        <v>224</v>
      </c>
      <c r="D341" s="16">
        <v>43473.348611111112</v>
      </c>
      <c r="E341" s="16">
        <v>43474.416666666664</v>
      </c>
      <c r="G341" s="16">
        <v>43485.163194444445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4168263</v>
      </c>
      <c r="B342" s="10" t="s">
        <v>370</v>
      </c>
      <c r="C342" s="10" t="s">
        <v>224</v>
      </c>
      <c r="D342" s="16">
        <v>43473.348611111112</v>
      </c>
      <c r="E342" s="16">
        <v>43474.416666666664</v>
      </c>
      <c r="G342" s="16">
        <v>43485.163194444445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4168263</v>
      </c>
      <c r="B343" s="10" t="s">
        <v>370</v>
      </c>
      <c r="C343" s="10" t="s">
        <v>224</v>
      </c>
      <c r="D343" s="16">
        <v>43473.348611111112</v>
      </c>
      <c r="E343" s="16">
        <v>43474.416666666664</v>
      </c>
      <c r="G343" s="16">
        <v>43485.163194444445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4168263</v>
      </c>
      <c r="B344" s="10" t="s">
        <v>370</v>
      </c>
      <c r="C344" s="10" t="s">
        <v>224</v>
      </c>
      <c r="D344" s="16">
        <v>43473.348611111112</v>
      </c>
      <c r="E344" s="16">
        <v>43474.416666666664</v>
      </c>
      <c r="G344" s="16">
        <v>43485.163194444445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4168263</v>
      </c>
      <c r="B345" s="10" t="s">
        <v>370</v>
      </c>
      <c r="C345" s="10" t="s">
        <v>224</v>
      </c>
      <c r="D345" s="16">
        <v>43473.348611111112</v>
      </c>
      <c r="E345" s="16">
        <v>43474.416666666664</v>
      </c>
      <c r="G345" s="16">
        <v>43485.163194444445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26</v>
      </c>
      <c r="M345" s="10">
        <v>5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4168263</v>
      </c>
      <c r="B346" s="10" t="s">
        <v>370</v>
      </c>
      <c r="C346" s="10" t="s">
        <v>224</v>
      </c>
      <c r="D346" s="16">
        <v>43473.348611111112</v>
      </c>
      <c r="E346" s="16">
        <v>43474.416666666664</v>
      </c>
      <c r="G346" s="16">
        <v>43485.163194444445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4168263</v>
      </c>
      <c r="B347" s="10" t="s">
        <v>370</v>
      </c>
      <c r="C347" s="10" t="s">
        <v>224</v>
      </c>
      <c r="D347" s="16">
        <v>43473.348611111112</v>
      </c>
      <c r="E347" s="16">
        <v>43474.416666666664</v>
      </c>
      <c r="G347" s="16">
        <v>43485.163194444445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4168263</v>
      </c>
      <c r="B348" s="10" t="s">
        <v>370</v>
      </c>
      <c r="C348" s="10" t="s">
        <v>224</v>
      </c>
      <c r="D348" s="16">
        <v>43473.348611111112</v>
      </c>
      <c r="E348" s="16">
        <v>43474.416666666664</v>
      </c>
      <c r="G348" s="16">
        <v>43485.163194444445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4168263</v>
      </c>
      <c r="B349" s="10" t="s">
        <v>370</v>
      </c>
      <c r="C349" s="10" t="s">
        <v>224</v>
      </c>
      <c r="D349" s="16">
        <v>43473.348611111112</v>
      </c>
      <c r="E349" s="16">
        <v>43474.416666666664</v>
      </c>
      <c r="G349" s="16">
        <v>43485.163194444445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4168263</v>
      </c>
      <c r="B350" s="10" t="s">
        <v>370</v>
      </c>
      <c r="C350" s="10" t="s">
        <v>224</v>
      </c>
      <c r="D350" s="16">
        <v>43473.348611111112</v>
      </c>
      <c r="E350" s="16">
        <v>43474.416666666664</v>
      </c>
      <c r="G350" s="16">
        <v>43485.163194444445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4168263</v>
      </c>
      <c r="B351" s="10" t="s">
        <v>370</v>
      </c>
      <c r="C351" s="10" t="s">
        <v>224</v>
      </c>
      <c r="D351" s="16">
        <v>43473.348611111112</v>
      </c>
      <c r="E351" s="16">
        <v>43474.416666666664</v>
      </c>
      <c r="G351" s="16">
        <v>43485.163194444445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4168263</v>
      </c>
      <c r="B352" s="10" t="s">
        <v>370</v>
      </c>
      <c r="C352" s="10" t="s">
        <v>224</v>
      </c>
      <c r="D352" s="16">
        <v>43473.348611111112</v>
      </c>
      <c r="E352" s="16">
        <v>43474.416666666664</v>
      </c>
      <c r="G352" s="16">
        <v>43485.163194444445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4168263</v>
      </c>
      <c r="B353" s="10" t="s">
        <v>370</v>
      </c>
      <c r="C353" s="10" t="s">
        <v>224</v>
      </c>
      <c r="D353" s="16">
        <v>43473.348611111112</v>
      </c>
      <c r="E353" s="16">
        <v>43474.416666666664</v>
      </c>
      <c r="G353" s="16">
        <v>43485.163194444445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4168263</v>
      </c>
      <c r="B354" s="10" t="s">
        <v>370</v>
      </c>
      <c r="C354" s="10" t="s">
        <v>224</v>
      </c>
      <c r="D354" s="16">
        <v>43473.348611111112</v>
      </c>
      <c r="E354" s="16">
        <v>43474.416666666664</v>
      </c>
      <c r="G354" s="16">
        <v>43485.163194444445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4168263</v>
      </c>
      <c r="B355" s="10" t="s">
        <v>370</v>
      </c>
      <c r="C355" s="10" t="s">
        <v>224</v>
      </c>
      <c r="D355" s="16">
        <v>43473.348611111112</v>
      </c>
      <c r="E355" s="16">
        <v>43474.416666666664</v>
      </c>
      <c r="G355" s="16">
        <v>43485.163194444445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4168263</v>
      </c>
      <c r="B356" s="10" t="s">
        <v>370</v>
      </c>
      <c r="C356" s="10" t="s">
        <v>224</v>
      </c>
      <c r="D356" s="16">
        <v>43473.348611111112</v>
      </c>
      <c r="E356" s="16">
        <v>43474.416666666664</v>
      </c>
      <c r="G356" s="16">
        <v>43485.163194444445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4168263</v>
      </c>
      <c r="B357" s="10" t="s">
        <v>370</v>
      </c>
      <c r="C357" s="10" t="s">
        <v>224</v>
      </c>
      <c r="D357" s="16">
        <v>43473.348611111112</v>
      </c>
      <c r="E357" s="16">
        <v>43474.416666666664</v>
      </c>
      <c r="G357" s="16">
        <v>43485.163194444445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4168263</v>
      </c>
      <c r="B358" s="10" t="s">
        <v>370</v>
      </c>
      <c r="C358" s="10" t="s">
        <v>224</v>
      </c>
      <c r="D358" s="16">
        <v>43473.348611111112</v>
      </c>
      <c r="E358" s="16">
        <v>43474.416666666664</v>
      </c>
      <c r="G358" s="16">
        <v>43485.163194444445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4168263</v>
      </c>
      <c r="B359" s="10" t="s">
        <v>370</v>
      </c>
      <c r="C359" s="10" t="s">
        <v>224</v>
      </c>
      <c r="D359" s="16">
        <v>43473.348611111112</v>
      </c>
      <c r="E359" s="16">
        <v>43474.416666666664</v>
      </c>
      <c r="G359" s="16">
        <v>43485.163194444445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4168263</v>
      </c>
      <c r="B360" s="10" t="s">
        <v>370</v>
      </c>
      <c r="C360" s="10" t="s">
        <v>224</v>
      </c>
      <c r="D360" s="16">
        <v>43473.348611111112</v>
      </c>
      <c r="E360" s="16">
        <v>43474.416666666664</v>
      </c>
      <c r="G360" s="16">
        <v>43485.163194444445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4168263</v>
      </c>
      <c r="B361" s="10" t="s">
        <v>370</v>
      </c>
      <c r="C361" s="10" t="s">
        <v>224</v>
      </c>
      <c r="D361" s="16">
        <v>43473.348611111112</v>
      </c>
      <c r="E361" s="16">
        <v>43474.416666666664</v>
      </c>
      <c r="G361" s="16">
        <v>43485.163194444445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4168263</v>
      </c>
      <c r="B362" s="10" t="s">
        <v>370</v>
      </c>
      <c r="C362" s="10" t="s">
        <v>224</v>
      </c>
      <c r="D362" s="16">
        <v>43473.348611111112</v>
      </c>
      <c r="E362" s="16">
        <v>43474.416666666664</v>
      </c>
      <c r="G362" s="16">
        <v>43485.163194444445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4168263</v>
      </c>
      <c r="B363" s="10" t="s">
        <v>370</v>
      </c>
      <c r="C363" s="10" t="s">
        <v>224</v>
      </c>
      <c r="D363" s="16">
        <v>43473.348611111112</v>
      </c>
      <c r="E363" s="16">
        <v>43474.416666666664</v>
      </c>
      <c r="G363" s="16">
        <v>43485.163194444445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4168263</v>
      </c>
      <c r="B364" s="10" t="s">
        <v>370</v>
      </c>
      <c r="C364" s="10" t="s">
        <v>224</v>
      </c>
      <c r="D364" s="16">
        <v>43473.348611111112</v>
      </c>
      <c r="E364" s="16">
        <v>43474.416666666664</v>
      </c>
      <c r="G364" s="16">
        <v>43485.163194444445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4168263</v>
      </c>
      <c r="B365" s="10" t="s">
        <v>370</v>
      </c>
      <c r="C365" s="10" t="s">
        <v>224</v>
      </c>
      <c r="D365" s="16">
        <v>43473.348611111112</v>
      </c>
      <c r="E365" s="16">
        <v>43474.416666666664</v>
      </c>
      <c r="G365" s="16">
        <v>43485.163194444445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4168263</v>
      </c>
      <c r="B366" s="10" t="s">
        <v>370</v>
      </c>
      <c r="C366" s="10" t="s">
        <v>224</v>
      </c>
      <c r="D366" s="16">
        <v>43473.348611111112</v>
      </c>
      <c r="E366" s="16">
        <v>43474.416666666664</v>
      </c>
      <c r="G366" s="16">
        <v>43485.163194444445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4168263</v>
      </c>
      <c r="B367" s="10" t="s">
        <v>370</v>
      </c>
      <c r="C367" s="10" t="s">
        <v>224</v>
      </c>
      <c r="D367" s="16">
        <v>43473.348611111112</v>
      </c>
      <c r="E367" s="16">
        <v>43474.416666666664</v>
      </c>
      <c r="G367" s="16">
        <v>43485.163194444445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4168263</v>
      </c>
      <c r="B368" s="10" t="s">
        <v>370</v>
      </c>
      <c r="C368" s="10" t="s">
        <v>224</v>
      </c>
      <c r="D368" s="16">
        <v>43473.348611111112</v>
      </c>
      <c r="E368" s="16">
        <v>43474.416666666664</v>
      </c>
      <c r="G368" s="16">
        <v>43485.163194444445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4168263</v>
      </c>
      <c r="B369" s="10" t="s">
        <v>370</v>
      </c>
      <c r="C369" s="10" t="s">
        <v>224</v>
      </c>
      <c r="D369" s="16">
        <v>43473.348611111112</v>
      </c>
      <c r="E369" s="16">
        <v>43474.416666666664</v>
      </c>
      <c r="G369" s="16">
        <v>43485.163194444445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4168263</v>
      </c>
      <c r="B370" s="10" t="s">
        <v>370</v>
      </c>
      <c r="C370" s="10" t="s">
        <v>224</v>
      </c>
      <c r="D370" s="16">
        <v>43473.348611111112</v>
      </c>
      <c r="E370" s="16">
        <v>43474.416666666664</v>
      </c>
      <c r="G370" s="16">
        <v>43485.163194444445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4168263</v>
      </c>
      <c r="B371" s="10" t="s">
        <v>370</v>
      </c>
      <c r="C371" s="10" t="s">
        <v>224</v>
      </c>
      <c r="D371" s="16">
        <v>43473.348611111112</v>
      </c>
      <c r="E371" s="16">
        <v>43474.416666666664</v>
      </c>
      <c r="G371" s="16">
        <v>43485.163194444445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4168263</v>
      </c>
      <c r="B372" s="10" t="s">
        <v>370</v>
      </c>
      <c r="C372" s="10" t="s">
        <v>224</v>
      </c>
      <c r="D372" s="16">
        <v>43473.348611111112</v>
      </c>
      <c r="E372" s="16">
        <v>43474.416666666664</v>
      </c>
      <c r="G372" s="16">
        <v>43485.163194444445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4168263</v>
      </c>
      <c r="B373" s="10" t="s">
        <v>370</v>
      </c>
      <c r="C373" s="10" t="s">
        <v>224</v>
      </c>
      <c r="D373" s="16">
        <v>43473.348611111112</v>
      </c>
      <c r="E373" s="16">
        <v>43474.416666666664</v>
      </c>
      <c r="G373" s="16">
        <v>43485.163194444445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4168263</v>
      </c>
      <c r="B374" s="10" t="s">
        <v>370</v>
      </c>
      <c r="C374" s="10" t="s">
        <v>224</v>
      </c>
      <c r="D374" s="16">
        <v>43473.348611111112</v>
      </c>
      <c r="E374" s="16">
        <v>43474.416666666664</v>
      </c>
      <c r="G374" s="16">
        <v>43485.163194444445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4168263</v>
      </c>
      <c r="B375" s="10" t="s">
        <v>370</v>
      </c>
      <c r="C375" s="10" t="s">
        <v>224</v>
      </c>
      <c r="D375" s="16">
        <v>43473.348611111112</v>
      </c>
      <c r="E375" s="16">
        <v>43474.416666666664</v>
      </c>
      <c r="G375" s="16">
        <v>43485.163194444445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4168263</v>
      </c>
      <c r="B376" s="10" t="s">
        <v>370</v>
      </c>
      <c r="C376" s="10" t="s">
        <v>224</v>
      </c>
      <c r="D376" s="16">
        <v>43473.348611111112</v>
      </c>
      <c r="E376" s="16">
        <v>43474.416666666664</v>
      </c>
      <c r="G376" s="16">
        <v>43485.163194444445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4168263</v>
      </c>
      <c r="B377" s="10" t="s">
        <v>370</v>
      </c>
      <c r="C377" s="10" t="s">
        <v>224</v>
      </c>
      <c r="D377" s="16">
        <v>43473.348611111112</v>
      </c>
      <c r="E377" s="16">
        <v>43474.416666666664</v>
      </c>
      <c r="G377" s="16">
        <v>43485.163194444445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4168263</v>
      </c>
      <c r="B378" s="10" t="s">
        <v>370</v>
      </c>
      <c r="C378" s="10" t="s">
        <v>224</v>
      </c>
      <c r="D378" s="16">
        <v>43473.348611111112</v>
      </c>
      <c r="E378" s="16">
        <v>43474.416666666664</v>
      </c>
      <c r="G378" s="16">
        <v>43485.163194444445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4168263</v>
      </c>
      <c r="B379" s="10" t="s">
        <v>370</v>
      </c>
      <c r="C379" s="10" t="s">
        <v>224</v>
      </c>
      <c r="D379" s="16">
        <v>43473.348611111112</v>
      </c>
      <c r="E379" s="16">
        <v>43474.416666666664</v>
      </c>
      <c r="G379" s="16">
        <v>43485.163194444445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4168263</v>
      </c>
      <c r="B380" s="10" t="s">
        <v>370</v>
      </c>
      <c r="C380" s="10" t="s">
        <v>224</v>
      </c>
      <c r="D380" s="16">
        <v>43473.348611111112</v>
      </c>
      <c r="E380" s="16">
        <v>43474.416666666664</v>
      </c>
      <c r="G380" s="16">
        <v>43485.163194444445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4168263</v>
      </c>
      <c r="B381" s="10" t="s">
        <v>370</v>
      </c>
      <c r="C381" s="10" t="s">
        <v>224</v>
      </c>
      <c r="D381" s="16">
        <v>43473.348611111112</v>
      </c>
      <c r="E381" s="16">
        <v>43474.416666666664</v>
      </c>
      <c r="G381" s="16">
        <v>43485.163194444445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4168263</v>
      </c>
      <c r="B382" s="10" t="s">
        <v>370</v>
      </c>
      <c r="C382" s="10" t="s">
        <v>224</v>
      </c>
      <c r="D382" s="16">
        <v>43473.348611111112</v>
      </c>
      <c r="E382" s="16">
        <v>43474.416666666664</v>
      </c>
      <c r="G382" s="16">
        <v>43485.163194444445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4168263</v>
      </c>
      <c r="B383" s="10" t="s">
        <v>370</v>
      </c>
      <c r="C383" s="10" t="s">
        <v>224</v>
      </c>
      <c r="D383" s="16">
        <v>43473.348611111112</v>
      </c>
      <c r="E383" s="16">
        <v>43474.416666666664</v>
      </c>
      <c r="G383" s="16">
        <v>43485.163194444445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4168263</v>
      </c>
      <c r="B384" s="10" t="s">
        <v>370</v>
      </c>
      <c r="C384" s="10" t="s">
        <v>224</v>
      </c>
      <c r="D384" s="16">
        <v>43473.348611111112</v>
      </c>
      <c r="E384" s="16">
        <v>43474.416666666664</v>
      </c>
      <c r="G384" s="16">
        <v>43485.163194444445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4168263</v>
      </c>
      <c r="B385" s="10" t="s">
        <v>370</v>
      </c>
      <c r="C385" s="10" t="s">
        <v>224</v>
      </c>
      <c r="D385" s="16">
        <v>43473.348611111112</v>
      </c>
      <c r="E385" s="16">
        <v>43474.416666666664</v>
      </c>
      <c r="G385" s="16">
        <v>43485.163194444445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4168263</v>
      </c>
      <c r="B386" s="10" t="s">
        <v>370</v>
      </c>
      <c r="C386" s="10" t="s">
        <v>224</v>
      </c>
      <c r="D386" s="16">
        <v>43473.348611111112</v>
      </c>
      <c r="E386" s="16">
        <v>43474.416666666664</v>
      </c>
      <c r="G386" s="16">
        <v>43485.163194444445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4168263</v>
      </c>
      <c r="B387" s="10" t="s">
        <v>370</v>
      </c>
      <c r="C387" s="10" t="s">
        <v>224</v>
      </c>
      <c r="D387" s="16">
        <v>43473.348611111112</v>
      </c>
      <c r="E387" s="16">
        <v>43474.416666666664</v>
      </c>
      <c r="G387" s="16">
        <v>43485.163194444445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4168263</v>
      </c>
      <c r="B388" s="10" t="s">
        <v>370</v>
      </c>
      <c r="C388" s="10" t="s">
        <v>224</v>
      </c>
      <c r="D388" s="16">
        <v>43473.348611111112</v>
      </c>
      <c r="E388" s="16">
        <v>43474.416666666664</v>
      </c>
      <c r="G388" s="16">
        <v>43485.163194444445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22</v>
      </c>
      <c r="M388" s="10">
        <v>1200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4168263</v>
      </c>
      <c r="B389" s="10" t="s">
        <v>370</v>
      </c>
      <c r="C389" s="10" t="s">
        <v>224</v>
      </c>
      <c r="D389" s="16">
        <v>43473.348611111112</v>
      </c>
      <c r="E389" s="16">
        <v>43474.416666666664</v>
      </c>
      <c r="G389" s="16">
        <v>43485.163194444445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4168263</v>
      </c>
      <c r="B390" s="10" t="s">
        <v>370</v>
      </c>
      <c r="C390" s="10" t="s">
        <v>224</v>
      </c>
      <c r="D390" s="16">
        <v>43473.348611111112</v>
      </c>
      <c r="E390" s="16">
        <v>43474.416666666664</v>
      </c>
      <c r="G390" s="16">
        <v>43485.163194444445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4168263</v>
      </c>
      <c r="B391" s="10" t="s">
        <v>370</v>
      </c>
      <c r="C391" s="10" t="s">
        <v>224</v>
      </c>
      <c r="D391" s="16">
        <v>43473.348611111112</v>
      </c>
      <c r="E391" s="16">
        <v>43474.416666666664</v>
      </c>
      <c r="G391" s="16">
        <v>43485.163194444445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4168263</v>
      </c>
      <c r="B392" s="10" t="s">
        <v>370</v>
      </c>
      <c r="C392" s="10" t="s">
        <v>224</v>
      </c>
      <c r="D392" s="16">
        <v>43473.348611111112</v>
      </c>
      <c r="E392" s="16">
        <v>43474.416666666664</v>
      </c>
      <c r="G392" s="16">
        <v>43485.163194444445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4168263</v>
      </c>
      <c r="B393" s="10" t="s">
        <v>370</v>
      </c>
      <c r="C393" s="10" t="s">
        <v>224</v>
      </c>
      <c r="D393" s="16">
        <v>43473.348611111112</v>
      </c>
      <c r="E393" s="16">
        <v>43474.416666666664</v>
      </c>
      <c r="G393" s="16">
        <v>43485.163194444445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4168263</v>
      </c>
      <c r="B394" s="10" t="s">
        <v>370</v>
      </c>
      <c r="C394" s="10" t="s">
        <v>224</v>
      </c>
      <c r="D394" s="16">
        <v>43473.348611111112</v>
      </c>
      <c r="E394" s="16">
        <v>43474.416666666664</v>
      </c>
      <c r="G394" s="16">
        <v>43485.163194444445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4168263</v>
      </c>
      <c r="B395" s="10" t="s">
        <v>370</v>
      </c>
      <c r="C395" s="10" t="s">
        <v>224</v>
      </c>
      <c r="D395" s="16">
        <v>43473.348611111112</v>
      </c>
      <c r="E395" s="16">
        <v>43474.416666666664</v>
      </c>
      <c r="G395" s="16">
        <v>43485.163194444445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9ED906-C7F0-4B0D-9E60-78819258453B}">
  <dimension ref="A1:AV395"/>
  <sheetViews>
    <sheetView zoomScale="40" zoomScaleNormal="40" workbookViewId="0">
      <pane ySplit="1" topLeftCell="A331" activePane="bottomLeft" state="frozen"/>
      <selection pane="bottomLeft" activeCell="A8" sqref="A8:P395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">
      <c r="A2" s="22"/>
      <c r="B2" s="22"/>
      <c r="C2" s="22"/>
      <c r="D2" s="23"/>
      <c r="E2" s="23"/>
      <c r="F2" s="22"/>
      <c r="G2" s="23"/>
      <c r="H2" s="22"/>
      <c r="I2" s="22"/>
      <c r="J2" s="22"/>
      <c r="K2" s="22"/>
      <c r="L2" s="22"/>
      <c r="M2" s="22"/>
      <c r="N2" s="22"/>
      <c r="O2" s="22"/>
      <c r="P2" s="22"/>
      <c r="AG2" s="70" t="s">
        <v>383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">
      <c r="A3" s="22"/>
      <c r="B3" s="22"/>
      <c r="C3" s="22"/>
      <c r="D3" s="23"/>
      <c r="E3" s="23"/>
      <c r="F3" s="22"/>
      <c r="G3" s="23"/>
      <c r="H3" s="22"/>
      <c r="I3" s="22"/>
      <c r="J3" s="22"/>
      <c r="K3" s="22"/>
      <c r="L3" s="22"/>
      <c r="M3" s="22"/>
      <c r="N3" s="22"/>
      <c r="O3" s="22"/>
      <c r="P3" s="22"/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">
      <c r="A4" s="22"/>
      <c r="B4" s="22"/>
      <c r="C4" s="22"/>
      <c r="D4" s="23"/>
      <c r="E4" s="23"/>
      <c r="F4" s="22"/>
      <c r="G4" s="23"/>
      <c r="H4" s="22"/>
      <c r="I4" s="22"/>
      <c r="J4" s="22"/>
      <c r="K4" s="22"/>
      <c r="L4" s="22"/>
      <c r="M4" s="22"/>
      <c r="N4" s="22"/>
      <c r="O4" s="22"/>
      <c r="P4" s="22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">
      <c r="A5" s="22"/>
      <c r="B5" s="22"/>
      <c r="C5" s="22"/>
      <c r="D5" s="23"/>
      <c r="E5" s="23"/>
      <c r="F5" s="22"/>
      <c r="G5" s="23"/>
      <c r="H5" s="22"/>
      <c r="I5" s="22"/>
      <c r="J5" s="22"/>
      <c r="K5" s="22"/>
      <c r="L5" s="22"/>
      <c r="M5" s="22"/>
      <c r="N5" s="22"/>
      <c r="O5" s="22"/>
      <c r="P5" s="22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ht="12.75" customHeight="1" x14ac:dyDescent="0.2">
      <c r="A6" s="22"/>
      <c r="B6" s="22"/>
      <c r="C6" s="22"/>
      <c r="D6" s="23"/>
      <c r="E6" s="23"/>
      <c r="F6" s="22"/>
      <c r="G6" s="23"/>
      <c r="H6" s="22"/>
      <c r="I6" s="22"/>
      <c r="J6" s="22"/>
      <c r="K6" s="22"/>
      <c r="L6" s="22"/>
      <c r="M6" s="22"/>
      <c r="N6" s="22"/>
      <c r="O6" s="22"/>
      <c r="P6" s="22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ht="12.75" customHeight="1" x14ac:dyDescent="0.2">
      <c r="A7" s="22"/>
      <c r="B7" s="22"/>
      <c r="C7" s="22"/>
      <c r="D7" s="23"/>
      <c r="E7" s="23"/>
      <c r="F7" s="22"/>
      <c r="G7" s="23"/>
      <c r="H7" s="22"/>
      <c r="I7" s="22"/>
      <c r="J7" s="22"/>
      <c r="K7" s="22"/>
      <c r="L7" s="22"/>
      <c r="M7" s="22"/>
      <c r="N7" s="22"/>
      <c r="O7" s="22"/>
      <c r="P7" s="22"/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4217125</v>
      </c>
      <c r="B8" s="10" t="s">
        <v>29</v>
      </c>
      <c r="C8" s="10" t="s">
        <v>17</v>
      </c>
      <c r="D8" s="16">
        <v>43529.363194444442</v>
      </c>
      <c r="E8" s="16">
        <v>43530.416666666664</v>
      </c>
      <c r="G8" s="16">
        <v>43537.213194444441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8200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34</v>
      </c>
      <c r="AR8" s="13" t="s">
        <v>33</v>
      </c>
      <c r="AS8" s="13">
        <f>IF(ISBLANK(M164)=TRUE,"NO DATA",M164)</f>
        <v>52</v>
      </c>
      <c r="AT8" s="13" t="s">
        <v>33</v>
      </c>
      <c r="AU8" s="13">
        <f>IF(ISBLANK(M67)=TRUE,"NO DATA",M67)</f>
        <v>64</v>
      </c>
      <c r="AV8" s="13" t="s">
        <v>33</v>
      </c>
    </row>
    <row r="9" spans="1:48" ht="12.75" customHeight="1" x14ac:dyDescent="0.2">
      <c r="A9" s="10">
        <v>4217125</v>
      </c>
      <c r="B9" s="10" t="s">
        <v>29</v>
      </c>
      <c r="C9" s="10" t="s">
        <v>17</v>
      </c>
      <c r="D9" s="16">
        <v>43529.363194444442</v>
      </c>
      <c r="E9" s="16">
        <v>43530.416666666664</v>
      </c>
      <c r="G9" s="16">
        <v>43537.213194444441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46</v>
      </c>
      <c r="AR9" s="13" t="s">
        <v>33</v>
      </c>
      <c r="AS9" s="13">
        <f>IF(ISBLANK(M139)=TRUE,"NO DATA",M139)</f>
        <v>44</v>
      </c>
      <c r="AT9" s="13" t="s">
        <v>33</v>
      </c>
      <c r="AU9" s="13">
        <f>IF(ISBLANK(M42)=TRUE,"NO DATA",M42)</f>
        <v>45</v>
      </c>
      <c r="AV9" s="13" t="s">
        <v>33</v>
      </c>
    </row>
    <row r="10" spans="1:48" x14ac:dyDescent="0.2">
      <c r="A10" s="10">
        <v>4217125</v>
      </c>
      <c r="B10" s="10" t="s">
        <v>29</v>
      </c>
      <c r="C10" s="10" t="s">
        <v>17</v>
      </c>
      <c r="D10" s="16">
        <v>43529.363194444442</v>
      </c>
      <c r="E10" s="16">
        <v>43530.416666666664</v>
      </c>
      <c r="G10" s="16">
        <v>43537.213194444441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26</v>
      </c>
      <c r="M10" s="10">
        <v>5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900</v>
      </c>
      <c r="AR10" s="13" t="s">
        <v>33</v>
      </c>
      <c r="AS10" s="13">
        <f>IF(ISBLANK(M189)=TRUE,"NO DATA",M189)</f>
        <v>1200</v>
      </c>
      <c r="AT10" s="13" t="s">
        <v>33</v>
      </c>
      <c r="AU10" s="13">
        <f>IF(ISBLANK(M92)=TRUE,"NO DATA",M92)</f>
        <v>1200</v>
      </c>
      <c r="AV10" s="13" t="s">
        <v>33</v>
      </c>
    </row>
    <row r="11" spans="1:48" x14ac:dyDescent="0.2">
      <c r="A11" s="10">
        <v>4217125</v>
      </c>
      <c r="B11" s="10" t="s">
        <v>29</v>
      </c>
      <c r="C11" s="10" t="s">
        <v>17</v>
      </c>
      <c r="D11" s="16">
        <v>43529.363194444442</v>
      </c>
      <c r="E11" s="16">
        <v>43530.416666666664</v>
      </c>
      <c r="G11" s="16">
        <v>43537.213194444441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1500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4217125</v>
      </c>
      <c r="B12" s="10" t="s">
        <v>29</v>
      </c>
      <c r="C12" s="10" t="s">
        <v>17</v>
      </c>
      <c r="D12" s="16">
        <v>43529.363194444442</v>
      </c>
      <c r="E12" s="16">
        <v>43530.416666666664</v>
      </c>
      <c r="G12" s="16">
        <v>43537.213194444441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110</v>
      </c>
      <c r="AR12" s="13" t="s">
        <v>33</v>
      </c>
      <c r="AS12" s="13">
        <f>IF(ISBLANK(M199)=TRUE,"NO DATA",M199)</f>
        <v>100</v>
      </c>
      <c r="AT12" s="13" t="s">
        <v>33</v>
      </c>
      <c r="AU12" s="13">
        <f>IF(ISBLANK(M102)=TRUE,"NO DATA",M102)</f>
        <v>98</v>
      </c>
      <c r="AV12" s="13" t="s">
        <v>33</v>
      </c>
    </row>
    <row r="13" spans="1:48" x14ac:dyDescent="0.2">
      <c r="A13" s="10">
        <v>4217125</v>
      </c>
      <c r="B13" s="10" t="s">
        <v>29</v>
      </c>
      <c r="C13" s="10" t="s">
        <v>17</v>
      </c>
      <c r="D13" s="16">
        <v>43529.363194444442</v>
      </c>
      <c r="E13" s="16">
        <v>43530.416666666664</v>
      </c>
      <c r="G13" s="16">
        <v>43537.213194444441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200</v>
      </c>
      <c r="AR13" s="13" t="s">
        <v>33</v>
      </c>
      <c r="AS13" s="13">
        <f>IF(ISBLANK(M200)=TRUE,"NO DATA",M200)</f>
        <v>200</v>
      </c>
      <c r="AT13" s="13" t="s">
        <v>33</v>
      </c>
      <c r="AU13" s="13">
        <f>IF(ISBLANK(M103)=TRUE,"NO DATA",M103)</f>
        <v>210</v>
      </c>
      <c r="AV13" s="13" t="s">
        <v>33</v>
      </c>
    </row>
    <row r="14" spans="1:48" x14ac:dyDescent="0.2">
      <c r="A14" s="10">
        <v>4217125</v>
      </c>
      <c r="B14" s="10" t="s">
        <v>29</v>
      </c>
      <c r="C14" s="10" t="s">
        <v>17</v>
      </c>
      <c r="D14" s="16">
        <v>43529.363194444442</v>
      </c>
      <c r="E14" s="16">
        <v>43530.416666666664</v>
      </c>
      <c r="G14" s="16">
        <v>43537.213194444441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710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180</v>
      </c>
      <c r="AR14" s="13" t="s">
        <v>33</v>
      </c>
      <c r="AS14" s="13">
        <f>IF(ISBLANK(M122)=TRUE,"NO DATA",M122)</f>
        <v>180</v>
      </c>
      <c r="AT14" s="13" t="s">
        <v>33</v>
      </c>
      <c r="AU14" s="13">
        <f>IF(ISBLANK(M25)=TRUE,"NO DATA",M25)</f>
        <v>190</v>
      </c>
      <c r="AV14" s="13" t="s">
        <v>33</v>
      </c>
    </row>
    <row r="15" spans="1:48" x14ac:dyDescent="0.2">
      <c r="A15" s="10">
        <v>4217125</v>
      </c>
      <c r="B15" s="10" t="s">
        <v>29</v>
      </c>
      <c r="C15" s="10" t="s">
        <v>17</v>
      </c>
      <c r="D15" s="16">
        <v>43529.363194444442</v>
      </c>
      <c r="E15" s="16">
        <v>43530.416666666664</v>
      </c>
      <c r="G15" s="16">
        <v>43537.213194444441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49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4217125</v>
      </c>
      <c r="B16" s="10" t="s">
        <v>29</v>
      </c>
      <c r="C16" s="10" t="s">
        <v>17</v>
      </c>
      <c r="D16" s="16">
        <v>43529.363194444442</v>
      </c>
      <c r="E16" s="16">
        <v>43530.416666666664</v>
      </c>
      <c r="G16" s="16">
        <v>43537.213194444441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870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150</v>
      </c>
      <c r="AV16" s="13" t="s">
        <v>33</v>
      </c>
    </row>
    <row r="17" spans="1:48" x14ac:dyDescent="0.2">
      <c r="A17" s="10">
        <v>4217125</v>
      </c>
      <c r="B17" s="10" t="s">
        <v>29</v>
      </c>
      <c r="C17" s="10" t="s">
        <v>17</v>
      </c>
      <c r="D17" s="16">
        <v>43529.363194444442</v>
      </c>
      <c r="E17" s="16">
        <v>43530.416666666664</v>
      </c>
      <c r="G17" s="16">
        <v>43537.213194444441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1800</v>
      </c>
      <c r="AR17" s="13" t="s">
        <v>33</v>
      </c>
      <c r="AS17" s="13">
        <f>IF(ISBLANK(M151)=TRUE,"NO DATA",M151)</f>
        <v>1800</v>
      </c>
      <c r="AT17" s="13" t="s">
        <v>33</v>
      </c>
      <c r="AU17" s="13">
        <f>IF(ISBLANK(M54)=TRUE,"NO DATA",M54)</f>
        <v>1700</v>
      </c>
      <c r="AV17" s="13" t="s">
        <v>33</v>
      </c>
    </row>
    <row r="18" spans="1:48" x14ac:dyDescent="0.2">
      <c r="A18" s="10">
        <v>4217125</v>
      </c>
      <c r="B18" s="10" t="s">
        <v>29</v>
      </c>
      <c r="C18" s="10" t="s">
        <v>17</v>
      </c>
      <c r="D18" s="16">
        <v>43529.363194444442</v>
      </c>
      <c r="E18" s="16">
        <v>43530.416666666664</v>
      </c>
      <c r="G18" s="16">
        <v>43537.213194444441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500</v>
      </c>
      <c r="AR18" s="13" t="s">
        <v>33</v>
      </c>
      <c r="AS18" s="13">
        <f>IF(ISBLANK(M152)=TRUE,"NO DATA",M152)</f>
        <v>540</v>
      </c>
      <c r="AT18" s="13" t="s">
        <v>33</v>
      </c>
      <c r="AU18" s="13">
        <f>IF(ISBLANK(M55)=TRUE,"NO DATA",M55)</f>
        <v>460</v>
      </c>
      <c r="AV18" s="13" t="s">
        <v>33</v>
      </c>
    </row>
    <row r="19" spans="1:48" x14ac:dyDescent="0.2">
      <c r="A19" s="10">
        <v>4217125</v>
      </c>
      <c r="B19" s="10" t="s">
        <v>29</v>
      </c>
      <c r="C19" s="10" t="s">
        <v>17</v>
      </c>
      <c r="D19" s="16">
        <v>43529.363194444442</v>
      </c>
      <c r="E19" s="16">
        <v>43530.416666666664</v>
      </c>
      <c r="G19" s="16">
        <v>43537.213194444441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26</v>
      </c>
      <c r="M19" s="10">
        <v>10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4217125</v>
      </c>
      <c r="B20" s="10" t="s">
        <v>29</v>
      </c>
      <c r="C20" s="10" t="s">
        <v>17</v>
      </c>
      <c r="D20" s="16">
        <v>43529.363194444442</v>
      </c>
      <c r="E20" s="16">
        <v>43530.416666666664</v>
      </c>
      <c r="G20" s="16">
        <v>43537.213194444441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4217125</v>
      </c>
      <c r="B21" s="10" t="s">
        <v>29</v>
      </c>
      <c r="C21" s="10" t="s">
        <v>17</v>
      </c>
      <c r="D21" s="16">
        <v>43529.363194444442</v>
      </c>
      <c r="E21" s="16">
        <v>43530.416666666664</v>
      </c>
      <c r="G21" s="16">
        <v>43537.213194444441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22</v>
      </c>
      <c r="M21" s="10">
        <v>120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10</v>
      </c>
      <c r="AR21" s="13" t="s">
        <v>33</v>
      </c>
      <c r="AS21" s="13">
        <f>IF(ISBLANK(M116)=TRUE,"NO DATA",M116)</f>
        <v>10</v>
      </c>
      <c r="AT21" s="13" t="s">
        <v>33</v>
      </c>
      <c r="AU21" s="13">
        <f>IF(ISBLANK(M19)=TRUE,"NO DATA",M19)</f>
        <v>10</v>
      </c>
      <c r="AV21" s="13" t="s">
        <v>33</v>
      </c>
    </row>
    <row r="22" spans="1:48" x14ac:dyDescent="0.2">
      <c r="A22" s="10">
        <v>4217125</v>
      </c>
      <c r="B22" s="10" t="s">
        <v>29</v>
      </c>
      <c r="C22" s="10" t="s">
        <v>17</v>
      </c>
      <c r="D22" s="16">
        <v>43529.363194444442</v>
      </c>
      <c r="E22" s="16">
        <v>43530.416666666664</v>
      </c>
      <c r="G22" s="16">
        <v>43537.213194444441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140</v>
      </c>
      <c r="AR22" s="13" t="s">
        <v>33</v>
      </c>
      <c r="AS22" s="13">
        <f>IF(ISBLANK(M197)=TRUE,"NO DATA",M197)</f>
        <v>250</v>
      </c>
      <c r="AT22" s="13" t="s">
        <v>33</v>
      </c>
      <c r="AU22" s="13">
        <f>IF(ISBLANK(M100)=TRUE,"NO DATA",M100)</f>
        <v>210</v>
      </c>
      <c r="AV22" s="13" t="s">
        <v>33</v>
      </c>
    </row>
    <row r="23" spans="1:48" x14ac:dyDescent="0.2">
      <c r="A23" s="10">
        <v>4217125</v>
      </c>
      <c r="B23" s="10" t="s">
        <v>29</v>
      </c>
      <c r="C23" s="10" t="s">
        <v>17</v>
      </c>
      <c r="D23" s="16">
        <v>43529.363194444442</v>
      </c>
      <c r="E23" s="16">
        <v>43530.416666666664</v>
      </c>
      <c r="G23" s="16">
        <v>43537.213194444441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1800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2900</v>
      </c>
      <c r="AR23" s="13" t="s">
        <v>33</v>
      </c>
      <c r="AS23" s="13">
        <f>IF(ISBLANK(M120)=TRUE,"NO DATA",M120)</f>
        <v>2100</v>
      </c>
      <c r="AT23" s="13" t="s">
        <v>33</v>
      </c>
      <c r="AU23" s="13">
        <f>IF(ISBLANK(M23)=TRUE,"NO DATA",M23)</f>
        <v>1800</v>
      </c>
      <c r="AV23" s="13" t="s">
        <v>33</v>
      </c>
    </row>
    <row r="24" spans="1:48" x14ac:dyDescent="0.2">
      <c r="A24" s="10">
        <v>4217125</v>
      </c>
      <c r="B24" s="10" t="s">
        <v>29</v>
      </c>
      <c r="C24" s="10" t="s">
        <v>17</v>
      </c>
      <c r="D24" s="16">
        <v>43529.363194444442</v>
      </c>
      <c r="E24" s="16">
        <v>43530.416666666664</v>
      </c>
      <c r="G24" s="16">
        <v>43537.213194444441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120</v>
      </c>
      <c r="AR24" s="13" t="s">
        <v>33</v>
      </c>
      <c r="AS24" s="13">
        <f>IF(ISBLANK(M150)=TRUE,"NO DATA",M150)</f>
        <v>120</v>
      </c>
      <c r="AT24" s="13" t="s">
        <v>33</v>
      </c>
      <c r="AU24" s="13">
        <f>IF(ISBLANK(M53)=TRUE,"NO DATA",M53)</f>
        <v>110</v>
      </c>
      <c r="AV24" s="13" t="s">
        <v>33</v>
      </c>
    </row>
    <row r="25" spans="1:48" x14ac:dyDescent="0.2">
      <c r="A25" s="10">
        <v>4217125</v>
      </c>
      <c r="B25" s="10" t="s">
        <v>29</v>
      </c>
      <c r="C25" s="10" t="s">
        <v>17</v>
      </c>
      <c r="D25" s="16">
        <v>43529.363194444442</v>
      </c>
      <c r="E25" s="16">
        <v>43530.416666666664</v>
      </c>
      <c r="G25" s="16">
        <v>43537.213194444441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190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4217125</v>
      </c>
      <c r="B26" s="10" t="s">
        <v>29</v>
      </c>
      <c r="C26" s="10" t="s">
        <v>17</v>
      </c>
      <c r="D26" s="16">
        <v>43529.363194444442</v>
      </c>
      <c r="E26" s="16">
        <v>43530.416666666664</v>
      </c>
      <c r="G26" s="16">
        <v>43537.213194444441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13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4217125</v>
      </c>
      <c r="B27" s="10" t="s">
        <v>29</v>
      </c>
      <c r="C27" s="10" t="s">
        <v>17</v>
      </c>
      <c r="D27" s="16">
        <v>43529.363194444442</v>
      </c>
      <c r="E27" s="16">
        <v>43530.416666666664</v>
      </c>
      <c r="G27" s="16">
        <v>43537.213194444441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4217125</v>
      </c>
      <c r="B28" s="10" t="s">
        <v>29</v>
      </c>
      <c r="C28" s="10" t="s">
        <v>17</v>
      </c>
      <c r="D28" s="16">
        <v>43529.363194444442</v>
      </c>
      <c r="E28" s="16">
        <v>43530.416666666664</v>
      </c>
      <c r="G28" s="16">
        <v>43537.213194444441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4217125</v>
      </c>
      <c r="B29" s="10" t="s">
        <v>29</v>
      </c>
      <c r="C29" s="10" t="s">
        <v>17</v>
      </c>
      <c r="D29" s="16">
        <v>43529.363194444442</v>
      </c>
      <c r="E29" s="16">
        <v>43530.416666666664</v>
      </c>
      <c r="G29" s="16">
        <v>43537.213194444441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4217125</v>
      </c>
      <c r="B30" s="10" t="s">
        <v>29</v>
      </c>
      <c r="C30" s="10" t="s">
        <v>17</v>
      </c>
      <c r="D30" s="16">
        <v>43529.363194444442</v>
      </c>
      <c r="E30" s="16">
        <v>43530.416666666664</v>
      </c>
      <c r="G30" s="16">
        <v>43537.213194444441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4217125</v>
      </c>
      <c r="B31" s="10" t="s">
        <v>29</v>
      </c>
      <c r="C31" s="10" t="s">
        <v>17</v>
      </c>
      <c r="D31" s="16">
        <v>43529.363194444442</v>
      </c>
      <c r="E31" s="16">
        <v>43530.416666666664</v>
      </c>
      <c r="G31" s="16">
        <v>43537.213194444441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4217125</v>
      </c>
      <c r="B32" s="10" t="s">
        <v>29</v>
      </c>
      <c r="C32" s="10" t="s">
        <v>17</v>
      </c>
      <c r="D32" s="16">
        <v>43529.363194444442</v>
      </c>
      <c r="E32" s="16">
        <v>43530.416666666664</v>
      </c>
      <c r="G32" s="16">
        <v>43537.213194444441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250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4217125</v>
      </c>
      <c r="B33" s="10" t="s">
        <v>29</v>
      </c>
      <c r="C33" s="10" t="s">
        <v>17</v>
      </c>
      <c r="D33" s="16">
        <v>43529.363194444442</v>
      </c>
      <c r="E33" s="16">
        <v>43530.416666666664</v>
      </c>
      <c r="G33" s="16">
        <v>43537.213194444441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 t="str">
        <f>IF(ISERR(AH38),"NO DATA",AH38)</f>
        <v>NR</v>
      </c>
      <c r="AR33" s="82"/>
      <c r="AS33" s="81" t="str">
        <f t="shared" ref="AS33:AS35" si="2">IF(ISERR(AJ38),"NO DATA",AJ38)</f>
        <v>NR</v>
      </c>
      <c r="AT33" s="82"/>
      <c r="AU33" s="81" t="str">
        <f t="shared" ref="AU33:AU35" si="3">IF(ISERR(AL38),"NO DATA",AL38)</f>
        <v>NR</v>
      </c>
      <c r="AV33" s="82"/>
    </row>
    <row r="34" spans="1:48" x14ac:dyDescent="0.2">
      <c r="A34" s="10">
        <v>4217125</v>
      </c>
      <c r="B34" s="10" t="s">
        <v>29</v>
      </c>
      <c r="C34" s="10" t="s">
        <v>17</v>
      </c>
      <c r="D34" s="16">
        <v>43529.363194444442</v>
      </c>
      <c r="E34" s="16">
        <v>43530.416666666664</v>
      </c>
      <c r="G34" s="16">
        <v>43537.213194444441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>
        <f t="shared" ref="AQ34:AQ35" si="4">IF(ISERR(AH39),"NO DATA",AH39)</f>
        <v>4.3478260869565215</v>
      </c>
      <c r="AR34" s="82"/>
      <c r="AS34" s="81" t="str">
        <f t="shared" si="2"/>
        <v>NR</v>
      </c>
      <c r="AT34" s="82"/>
      <c r="AU34" s="81">
        <f t="shared" si="3"/>
        <v>2.1739130434782608</v>
      </c>
      <c r="AV34" s="82"/>
    </row>
    <row r="35" spans="1:48" x14ac:dyDescent="0.2">
      <c r="A35" s="10">
        <v>4217125</v>
      </c>
      <c r="B35" s="10" t="s">
        <v>29</v>
      </c>
      <c r="C35" s="10" t="s">
        <v>17</v>
      </c>
      <c r="D35" s="16">
        <v>43529.363194444442</v>
      </c>
      <c r="E35" s="16">
        <v>43530.416666666664</v>
      </c>
      <c r="G35" s="16">
        <v>43537.213194444441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670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0</v>
      </c>
      <c r="AT35" s="82"/>
      <c r="AU35" s="81" t="str">
        <f t="shared" si="3"/>
        <v>NR</v>
      </c>
      <c r="AV35" s="82"/>
    </row>
    <row r="36" spans="1:48" x14ac:dyDescent="0.2">
      <c r="A36" s="10">
        <v>4217125</v>
      </c>
      <c r="B36" s="10" t="s">
        <v>29</v>
      </c>
      <c r="C36" s="10" t="s">
        <v>17</v>
      </c>
      <c r="D36" s="16">
        <v>43529.363194444442</v>
      </c>
      <c r="E36" s="16">
        <v>43530.416666666664</v>
      </c>
      <c r="G36" s="16">
        <v>43537.213194444441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26</v>
      </c>
      <c r="N36" s="10" t="s">
        <v>33</v>
      </c>
      <c r="O36" s="10">
        <v>5</v>
      </c>
      <c r="P36" s="10">
        <v>1</v>
      </c>
      <c r="AG36" s="70" t="s">
        <v>384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4217125</v>
      </c>
      <c r="B37" s="10" t="s">
        <v>29</v>
      </c>
      <c r="C37" s="10" t="s">
        <v>17</v>
      </c>
      <c r="D37" s="16">
        <v>43529.363194444442</v>
      </c>
      <c r="E37" s="16">
        <v>43530.416666666664</v>
      </c>
      <c r="G37" s="16">
        <v>43537.213194444441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>
        <f>IF(ISERR(AH72),"NO DATA",AH72)</f>
        <v>9.0909090909090917</v>
      </c>
      <c r="AR37" s="82"/>
      <c r="AS37" s="81">
        <f t="shared" ref="AS37:AS39" si="5">IF(ISERR(AJ72),"NO DATA",AJ72)</f>
        <v>1.8181818181818181</v>
      </c>
      <c r="AT37" s="82"/>
      <c r="AU37" s="81">
        <f t="shared" ref="AU37:AU39" si="6">IF(ISERR(AL72),"NO DATA",AL72)</f>
        <v>10.909090909090908</v>
      </c>
      <c r="AV37" s="82"/>
    </row>
    <row r="38" spans="1:48" x14ac:dyDescent="0.2">
      <c r="A38" s="10">
        <v>4217125</v>
      </c>
      <c r="B38" s="10" t="s">
        <v>29</v>
      </c>
      <c r="C38" s="10" t="s">
        <v>17</v>
      </c>
      <c r="D38" s="16">
        <v>43529.363194444442</v>
      </c>
      <c r="E38" s="16">
        <v>43530.416666666664</v>
      </c>
      <c r="G38" s="16">
        <v>43537.213194444441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 t="str">
        <f>IF((M261-M164)/M261*100&lt;0,"NR",(M261-M164)/M261*100)</f>
        <v>NR</v>
      </c>
      <c r="AI38" s="93"/>
      <c r="AJ38" s="93" t="str">
        <f>IF((M164-M67)/M261*100&lt;0,"NR",(M164-M67)/M261*100)</f>
        <v>NR</v>
      </c>
      <c r="AK38" s="93"/>
      <c r="AL38" s="93" t="str">
        <f>IF((M261-M67)/M261*100&lt;0,"NR",(M261-M67)/M261*100)</f>
        <v>NR</v>
      </c>
      <c r="AM38" s="93"/>
      <c r="AP38" s="3" t="s">
        <v>219</v>
      </c>
      <c r="AQ38" s="81">
        <f t="shared" ref="AQ38:AQ39" si="7">IF(ISERR(AH73),"NO DATA",AH73)</f>
        <v>0</v>
      </c>
      <c r="AR38" s="82"/>
      <c r="AS38" s="81" t="str">
        <f t="shared" si="5"/>
        <v>NR</v>
      </c>
      <c r="AT38" s="82"/>
      <c r="AU38" s="81" t="str">
        <f t="shared" si="6"/>
        <v>NR</v>
      </c>
      <c r="AV38" s="82"/>
    </row>
    <row r="39" spans="1:48" x14ac:dyDescent="0.2">
      <c r="A39" s="10">
        <v>4217125</v>
      </c>
      <c r="B39" s="10" t="s">
        <v>29</v>
      </c>
      <c r="C39" s="10" t="s">
        <v>17</v>
      </c>
      <c r="D39" s="16">
        <v>43529.363194444442</v>
      </c>
      <c r="E39" s="16">
        <v>43530.416666666664</v>
      </c>
      <c r="G39" s="16">
        <v>43537.213194444441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22</v>
      </c>
      <c r="M39" s="10">
        <v>11</v>
      </c>
      <c r="N39" s="10" t="s">
        <v>33</v>
      </c>
      <c r="O39" s="10">
        <v>5</v>
      </c>
      <c r="P39" s="10">
        <v>1</v>
      </c>
      <c r="AG39" s="17" t="s">
        <v>99</v>
      </c>
      <c r="AH39" s="93">
        <f>IF((M236-M139)/M236*100&lt;0,"NR",(M236-M139)/M236*100)</f>
        <v>4.3478260869565215</v>
      </c>
      <c r="AI39" s="93"/>
      <c r="AJ39" s="93" t="str">
        <f>IF((M139-M42)/M236*100&lt;0,"NR",(M139-M42)/M236*100)</f>
        <v>NR</v>
      </c>
      <c r="AK39" s="93"/>
      <c r="AL39" s="93">
        <f>IF((M236-M42)/M236*100&lt;0,"NR",(M236-M42)/M236*100)</f>
        <v>2.1739130434782608</v>
      </c>
      <c r="AM39" s="93"/>
      <c r="AP39" s="3" t="s">
        <v>65</v>
      </c>
      <c r="AQ39" s="81">
        <f t="shared" si="7"/>
        <v>0</v>
      </c>
      <c r="AR39" s="82"/>
      <c r="AS39" s="81" t="str">
        <f t="shared" si="5"/>
        <v>NR</v>
      </c>
      <c r="AT39" s="82"/>
      <c r="AU39" s="81" t="str">
        <f t="shared" si="6"/>
        <v>NR</v>
      </c>
      <c r="AV39" s="82"/>
    </row>
    <row r="40" spans="1:48" x14ac:dyDescent="0.2">
      <c r="A40" s="10">
        <v>4217125</v>
      </c>
      <c r="B40" s="10" t="s">
        <v>29</v>
      </c>
      <c r="C40" s="10" t="s">
        <v>17</v>
      </c>
      <c r="D40" s="16">
        <v>43529.363194444442</v>
      </c>
      <c r="E40" s="16">
        <v>43530.416666666664</v>
      </c>
      <c r="G40" s="16">
        <v>43537.213194444441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0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4217125</v>
      </c>
      <c r="B41" s="10" t="s">
        <v>29</v>
      </c>
      <c r="C41" s="10" t="s">
        <v>17</v>
      </c>
      <c r="D41" s="16">
        <v>43529.363194444442</v>
      </c>
      <c r="E41" s="16">
        <v>43530.416666666664</v>
      </c>
      <c r="G41" s="16">
        <v>43537.213194444441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120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88.505747126436788</v>
      </c>
      <c r="AR41" s="82"/>
      <c r="AS41" s="81" t="str">
        <f t="shared" ref="AS41:AS43" si="8">IF(ISERR(AJ106),"NO DATA",AJ106)</f>
        <v>NR</v>
      </c>
      <c r="AT41" s="82"/>
      <c r="AU41" s="81">
        <f t="shared" ref="AU41:AU43" si="9">IF(ISERR(AL106),"NO DATA",AL106)</f>
        <v>82.758620689655174</v>
      </c>
      <c r="AV41" s="82"/>
    </row>
    <row r="42" spans="1:48" x14ac:dyDescent="0.2">
      <c r="A42" s="10">
        <v>4217125</v>
      </c>
      <c r="B42" s="10" t="s">
        <v>29</v>
      </c>
      <c r="C42" s="10" t="s">
        <v>17</v>
      </c>
      <c r="D42" s="16">
        <v>43529.363194444442</v>
      </c>
      <c r="E42" s="16">
        <v>43530.416666666664</v>
      </c>
      <c r="G42" s="16">
        <v>43537.213194444441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45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0</v>
      </c>
      <c r="AR42" s="82"/>
      <c r="AS42" s="81">
        <f t="shared" si="8"/>
        <v>5.5555555555555554</v>
      </c>
      <c r="AT42" s="82"/>
      <c r="AU42" s="81">
        <f t="shared" si="9"/>
        <v>5.5555555555555554</v>
      </c>
      <c r="AV42" s="82"/>
    </row>
    <row r="43" spans="1:48" x14ac:dyDescent="0.2">
      <c r="A43" s="10">
        <v>4217125</v>
      </c>
      <c r="B43" s="10" t="s">
        <v>29</v>
      </c>
      <c r="C43" s="10" t="s">
        <v>17</v>
      </c>
      <c r="D43" s="16">
        <v>43529.363194444442</v>
      </c>
      <c r="E43" s="16">
        <v>43530.416666666664</v>
      </c>
      <c r="G43" s="16">
        <v>43537.213194444441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320</v>
      </c>
      <c r="N43" s="10" t="s">
        <v>33</v>
      </c>
      <c r="O43" s="10">
        <v>5</v>
      </c>
      <c r="P43" s="10">
        <v>1</v>
      </c>
      <c r="AP43" s="3" t="s">
        <v>125</v>
      </c>
      <c r="AQ43" s="81" t="str">
        <f t="shared" si="10"/>
        <v>NR</v>
      </c>
      <c r="AR43" s="82"/>
      <c r="AS43" s="81">
        <f t="shared" si="8"/>
        <v>16</v>
      </c>
      <c r="AT43" s="82"/>
      <c r="AU43" s="81">
        <f t="shared" si="9"/>
        <v>8</v>
      </c>
      <c r="AV43" s="82"/>
    </row>
    <row r="44" spans="1:48" x14ac:dyDescent="0.2">
      <c r="A44" s="10">
        <v>4217125</v>
      </c>
      <c r="B44" s="10" t="s">
        <v>29</v>
      </c>
      <c r="C44" s="10" t="s">
        <v>17</v>
      </c>
      <c r="D44" s="16">
        <v>43529.363194444442</v>
      </c>
      <c r="E44" s="16">
        <v>43530.416666666664</v>
      </c>
      <c r="G44" s="16">
        <v>43537.213194444441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4217125</v>
      </c>
      <c r="B45" s="10" t="s">
        <v>29</v>
      </c>
      <c r="C45" s="10" t="s">
        <v>17</v>
      </c>
      <c r="D45" s="16">
        <v>43529.363194444442</v>
      </c>
      <c r="E45" s="16">
        <v>43530.416666666664</v>
      </c>
      <c r="G45" s="16">
        <v>43537.213194444441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68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4217125</v>
      </c>
      <c r="B46" s="10" t="s">
        <v>29</v>
      </c>
      <c r="C46" s="10" t="s">
        <v>17</v>
      </c>
      <c r="D46" s="16">
        <v>43529.363194444442</v>
      </c>
      <c r="E46" s="16">
        <v>43530.416666666664</v>
      </c>
      <c r="G46" s="16">
        <v>43537.213194444441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67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0</v>
      </c>
      <c r="AR46" s="82"/>
      <c r="AS46" s="81">
        <f t="shared" si="11"/>
        <v>0</v>
      </c>
      <c r="AT46" s="82"/>
      <c r="AU46" s="81">
        <f t="shared" si="12"/>
        <v>0</v>
      </c>
      <c r="AV46" s="82"/>
    </row>
    <row r="47" spans="1:48" x14ac:dyDescent="0.2">
      <c r="A47" s="10">
        <v>4217125</v>
      </c>
      <c r="B47" s="10" t="s">
        <v>29</v>
      </c>
      <c r="C47" s="10" t="s">
        <v>17</v>
      </c>
      <c r="D47" s="16">
        <v>43529.363194444442</v>
      </c>
      <c r="E47" s="16">
        <v>43530.416666666664</v>
      </c>
      <c r="G47" s="16">
        <v>43537.213194444441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 t="str">
        <f t="shared" si="13"/>
        <v>NR</v>
      </c>
      <c r="AR47" s="82"/>
      <c r="AS47" s="81">
        <f t="shared" si="11"/>
        <v>28.571428571428569</v>
      </c>
      <c r="AT47" s="82"/>
      <c r="AU47" s="81" t="str">
        <f t="shared" si="12"/>
        <v>NR</v>
      </c>
      <c r="AV47" s="82"/>
    </row>
    <row r="48" spans="1:48" x14ac:dyDescent="0.2">
      <c r="A48" s="10">
        <v>4217125</v>
      </c>
      <c r="B48" s="10" t="s">
        <v>29</v>
      </c>
      <c r="C48" s="10" t="s">
        <v>17</v>
      </c>
      <c r="D48" s="16">
        <v>43529.363194444442</v>
      </c>
      <c r="E48" s="16">
        <v>43530.416666666664</v>
      </c>
      <c r="G48" s="16">
        <v>43537.213194444441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27.586206896551722</v>
      </c>
      <c r="AR48" s="82"/>
      <c r="AS48" s="81">
        <f t="shared" si="11"/>
        <v>10.344827586206897</v>
      </c>
      <c r="AT48" s="82"/>
      <c r="AU48" s="81">
        <f t="shared" si="12"/>
        <v>37.931034482758619</v>
      </c>
      <c r="AV48" s="82"/>
    </row>
    <row r="49" spans="1:48" x14ac:dyDescent="0.2">
      <c r="A49" s="10">
        <v>4217125</v>
      </c>
      <c r="B49" s="10" t="s">
        <v>29</v>
      </c>
      <c r="C49" s="10" t="s">
        <v>17</v>
      </c>
      <c r="D49" s="16">
        <v>43529.363194444442</v>
      </c>
      <c r="E49" s="16">
        <v>43530.416666666664</v>
      </c>
      <c r="G49" s="16">
        <v>43537.213194444441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22</v>
      </c>
      <c r="M49" s="10">
        <v>65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0</v>
      </c>
      <c r="AR49" s="82"/>
      <c r="AS49" s="81">
        <f t="shared" si="11"/>
        <v>8.3333333333333321</v>
      </c>
      <c r="AT49" s="82"/>
      <c r="AU49" s="81">
        <f t="shared" si="12"/>
        <v>8.3333333333333321</v>
      </c>
      <c r="AV49" s="82"/>
    </row>
    <row r="50" spans="1:48" x14ac:dyDescent="0.2">
      <c r="A50" s="10">
        <v>4217125</v>
      </c>
      <c r="B50" s="10" t="s">
        <v>29</v>
      </c>
      <c r="C50" s="10" t="s">
        <v>17</v>
      </c>
      <c r="D50" s="16">
        <v>43529.363194444442</v>
      </c>
      <c r="E50" s="16">
        <v>43530.416666666664</v>
      </c>
      <c r="G50" s="16">
        <v>43537.213194444441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4217125</v>
      </c>
      <c r="B51" s="10" t="s">
        <v>29</v>
      </c>
      <c r="C51" s="10" t="s">
        <v>17</v>
      </c>
      <c r="D51" s="16">
        <v>43529.363194444442</v>
      </c>
      <c r="E51" s="16">
        <v>43530.416666666664</v>
      </c>
      <c r="G51" s="16">
        <v>43537.213194444441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4217125</v>
      </c>
      <c r="B52" s="10" t="s">
        <v>29</v>
      </c>
      <c r="C52" s="10" t="s">
        <v>17</v>
      </c>
      <c r="D52" s="16">
        <v>43529.363194444442</v>
      </c>
      <c r="E52" s="16">
        <v>43530.416666666664</v>
      </c>
      <c r="G52" s="16">
        <v>43537.213194444441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4217125</v>
      </c>
      <c r="B53" s="10" t="s">
        <v>29</v>
      </c>
      <c r="C53" s="10" t="s">
        <v>17</v>
      </c>
      <c r="D53" s="16">
        <v>43529.363194444442</v>
      </c>
      <c r="E53" s="16">
        <v>43530.416666666664</v>
      </c>
      <c r="G53" s="16">
        <v>43537.213194444441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110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4217125</v>
      </c>
      <c r="B54" s="10" t="s">
        <v>29</v>
      </c>
      <c r="C54" s="10" t="s">
        <v>17</v>
      </c>
      <c r="D54" s="16">
        <v>43529.363194444442</v>
      </c>
      <c r="E54" s="16">
        <v>43530.416666666664</v>
      </c>
      <c r="G54" s="16">
        <v>43537.213194444441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1700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4217125</v>
      </c>
      <c r="B55" s="10" t="s">
        <v>29</v>
      </c>
      <c r="C55" s="10" t="s">
        <v>17</v>
      </c>
      <c r="D55" s="16">
        <v>43529.363194444442</v>
      </c>
      <c r="E55" s="16">
        <v>43530.416666666664</v>
      </c>
      <c r="G55" s="16">
        <v>43537.213194444441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460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4217125</v>
      </c>
      <c r="B56" s="10" t="s">
        <v>29</v>
      </c>
      <c r="C56" s="10" t="s">
        <v>17</v>
      </c>
      <c r="D56" s="16">
        <v>43529.363194444442</v>
      </c>
      <c r="E56" s="16">
        <v>43530.416666666664</v>
      </c>
      <c r="G56" s="16">
        <v>43537.213194444441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690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4217125</v>
      </c>
      <c r="B57" s="10" t="s">
        <v>29</v>
      </c>
      <c r="C57" s="10" t="s">
        <v>17</v>
      </c>
      <c r="D57" s="16">
        <v>43529.363194444442</v>
      </c>
      <c r="E57" s="16">
        <v>43530.416666666664</v>
      </c>
      <c r="G57" s="16">
        <v>43537.213194444441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22</v>
      </c>
      <c r="M57" s="10">
        <v>2200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4217125</v>
      </c>
      <c r="B58" s="10" t="s">
        <v>29</v>
      </c>
      <c r="C58" s="10" t="s">
        <v>17</v>
      </c>
      <c r="D58" s="16">
        <v>43529.363194444442</v>
      </c>
      <c r="E58" s="16">
        <v>43530.416666666664</v>
      </c>
      <c r="G58" s="16">
        <v>43537.213194444441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4217125</v>
      </c>
      <c r="B59" s="10" t="s">
        <v>29</v>
      </c>
      <c r="C59" s="10" t="s">
        <v>17</v>
      </c>
      <c r="D59" s="16">
        <v>43529.363194444442</v>
      </c>
      <c r="E59" s="16">
        <v>43530.416666666664</v>
      </c>
      <c r="G59" s="16">
        <v>43537.213194444441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4217125</v>
      </c>
      <c r="B60" s="10" t="s">
        <v>29</v>
      </c>
      <c r="C60" s="10" t="s">
        <v>17</v>
      </c>
      <c r="D60" s="16">
        <v>43529.363194444442</v>
      </c>
      <c r="E60" s="16">
        <v>43530.416666666664</v>
      </c>
      <c r="G60" s="16">
        <v>43537.213194444441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35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4217125</v>
      </c>
      <c r="B61" s="10" t="s">
        <v>29</v>
      </c>
      <c r="C61" s="10" t="s">
        <v>17</v>
      </c>
      <c r="D61" s="16">
        <v>43529.363194444442</v>
      </c>
      <c r="E61" s="16">
        <v>43530.416666666664</v>
      </c>
      <c r="G61" s="16">
        <v>43537.213194444441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22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4217125</v>
      </c>
      <c r="B62" s="10" t="s">
        <v>29</v>
      </c>
      <c r="C62" s="10" t="s">
        <v>17</v>
      </c>
      <c r="D62" s="16">
        <v>43529.363194444442</v>
      </c>
      <c r="E62" s="16">
        <v>43530.416666666664</v>
      </c>
      <c r="G62" s="16">
        <v>43537.213194444441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1000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4217125</v>
      </c>
      <c r="B63" s="10" t="s">
        <v>29</v>
      </c>
      <c r="C63" s="10" t="s">
        <v>17</v>
      </c>
      <c r="D63" s="16">
        <v>43529.363194444442</v>
      </c>
      <c r="E63" s="16">
        <v>43530.416666666664</v>
      </c>
      <c r="G63" s="16">
        <v>43537.213194444441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4217125</v>
      </c>
      <c r="B64" s="10" t="s">
        <v>29</v>
      </c>
      <c r="C64" s="10" t="s">
        <v>17</v>
      </c>
      <c r="D64" s="16">
        <v>43529.363194444442</v>
      </c>
      <c r="E64" s="16">
        <v>43530.416666666664</v>
      </c>
      <c r="G64" s="16">
        <v>43537.213194444441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4217125</v>
      </c>
      <c r="B65" s="10" t="s">
        <v>29</v>
      </c>
      <c r="C65" s="10" t="s">
        <v>17</v>
      </c>
      <c r="D65" s="16">
        <v>43529.363194444442</v>
      </c>
      <c r="E65" s="16">
        <v>43530.416666666664</v>
      </c>
      <c r="G65" s="16">
        <v>43537.213194444441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960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4217125</v>
      </c>
      <c r="B66" s="10" t="s">
        <v>29</v>
      </c>
      <c r="C66" s="10" t="s">
        <v>17</v>
      </c>
      <c r="D66" s="16">
        <v>43529.363194444442</v>
      </c>
      <c r="E66" s="16">
        <v>43530.416666666664</v>
      </c>
      <c r="G66" s="16">
        <v>43537.213194444441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4217125</v>
      </c>
      <c r="B67" s="10" t="s">
        <v>29</v>
      </c>
      <c r="C67" s="10" t="s">
        <v>17</v>
      </c>
      <c r="D67" s="16">
        <v>43529.363194444442</v>
      </c>
      <c r="E67" s="16">
        <v>43530.416666666664</v>
      </c>
      <c r="G67" s="16">
        <v>43537.213194444441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64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4217125</v>
      </c>
      <c r="B68" s="10" t="s">
        <v>29</v>
      </c>
      <c r="C68" s="10" t="s">
        <v>17</v>
      </c>
      <c r="D68" s="16">
        <v>43529.363194444442</v>
      </c>
      <c r="E68" s="16">
        <v>43530.416666666664</v>
      </c>
      <c r="G68" s="16">
        <v>43537.213194444441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4217125</v>
      </c>
      <c r="B69" s="10" t="s">
        <v>29</v>
      </c>
      <c r="C69" s="10" t="s">
        <v>17</v>
      </c>
      <c r="D69" s="16">
        <v>43529.363194444442</v>
      </c>
      <c r="E69" s="16">
        <v>43530.416666666664</v>
      </c>
      <c r="G69" s="16">
        <v>43537.213194444441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4217125</v>
      </c>
      <c r="B70" s="10" t="s">
        <v>29</v>
      </c>
      <c r="C70" s="10" t="s">
        <v>17</v>
      </c>
      <c r="D70" s="16">
        <v>43529.363194444442</v>
      </c>
      <c r="E70" s="16">
        <v>43530.416666666664</v>
      </c>
      <c r="G70" s="16">
        <v>43537.213194444441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385</v>
      </c>
      <c r="AH70" s="70"/>
      <c r="AI70" s="70"/>
      <c r="AJ70" s="70"/>
      <c r="AK70" s="70"/>
      <c r="AL70" s="70"/>
      <c r="AM70" s="70"/>
    </row>
    <row r="71" spans="1:39" x14ac:dyDescent="0.2">
      <c r="A71" s="10">
        <v>4217125</v>
      </c>
      <c r="B71" s="10" t="s">
        <v>29</v>
      </c>
      <c r="C71" s="10" t="s">
        <v>17</v>
      </c>
      <c r="D71" s="16">
        <v>43529.363194444442</v>
      </c>
      <c r="E71" s="16">
        <v>43530.416666666664</v>
      </c>
      <c r="G71" s="16">
        <v>43537.213194444441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220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4217125</v>
      </c>
      <c r="B72" s="10" t="s">
        <v>29</v>
      </c>
      <c r="C72" s="10" t="s">
        <v>17</v>
      </c>
      <c r="D72" s="16">
        <v>43529.363194444442</v>
      </c>
      <c r="E72" s="16">
        <v>43530.416666666664</v>
      </c>
      <c r="G72" s="16">
        <v>43537.213194444441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29</v>
      </c>
      <c r="N72" s="10" t="s">
        <v>33</v>
      </c>
      <c r="O72" s="10">
        <v>20</v>
      </c>
      <c r="P72" s="10">
        <v>1</v>
      </c>
      <c r="AG72" s="11" t="s">
        <v>217</v>
      </c>
      <c r="AH72" s="93">
        <f>IF((M296-M199)/M296*100&lt;0,"NR",(M296-M199)/M296*100)</f>
        <v>9.0909090909090917</v>
      </c>
      <c r="AI72" s="93"/>
      <c r="AJ72" s="93">
        <f>IF((M199-M102)/M296*100&lt;0,"NR",(M199-M102)/M296*100)</f>
        <v>1.8181818181818181</v>
      </c>
      <c r="AK72" s="93"/>
      <c r="AL72" s="93">
        <f>IF((M296-M102)/M296*100&lt;0,"NR",(M296-M102)/M296*100)</f>
        <v>10.909090909090908</v>
      </c>
      <c r="AM72" s="93"/>
    </row>
    <row r="73" spans="1:39" x14ac:dyDescent="0.2">
      <c r="A73" s="10">
        <v>4217125</v>
      </c>
      <c r="B73" s="10" t="s">
        <v>29</v>
      </c>
      <c r="C73" s="10" t="s">
        <v>17</v>
      </c>
      <c r="D73" s="16">
        <v>43529.363194444442</v>
      </c>
      <c r="E73" s="16">
        <v>43530.416666666664</v>
      </c>
      <c r="G73" s="16">
        <v>43537.213194444441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1600</v>
      </c>
      <c r="N73" s="10" t="s">
        <v>33</v>
      </c>
      <c r="O73" s="10">
        <v>100</v>
      </c>
      <c r="P73" s="10">
        <v>1</v>
      </c>
      <c r="AG73" s="17" t="s">
        <v>219</v>
      </c>
      <c r="AH73" s="93">
        <f>IF((M297-M200)/M297*100&lt;0,"NR",(M297-M200)/M297*100)</f>
        <v>0</v>
      </c>
      <c r="AI73" s="93"/>
      <c r="AJ73" s="93" t="str">
        <f>IF((M200-M103)/M297*100&lt;0,"NR",(M200-M103)/M297*100)</f>
        <v>NR</v>
      </c>
      <c r="AK73" s="93"/>
      <c r="AL73" s="93" t="str">
        <f>IF((M297-M103)/M297*100&lt;0,"NR",(M297-M103)/M297*100)</f>
        <v>NR</v>
      </c>
      <c r="AM73" s="93"/>
    </row>
    <row r="74" spans="1:39" x14ac:dyDescent="0.2">
      <c r="A74" s="10">
        <v>4217125</v>
      </c>
      <c r="B74" s="10" t="s">
        <v>29</v>
      </c>
      <c r="C74" s="10" t="s">
        <v>17</v>
      </c>
      <c r="D74" s="16">
        <v>43529.363194444442</v>
      </c>
      <c r="E74" s="16">
        <v>43530.416666666664</v>
      </c>
      <c r="G74" s="16">
        <v>43537.213194444441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0</v>
      </c>
      <c r="AI74" s="93"/>
      <c r="AJ74" s="93" t="str">
        <f>IF((M122-M25)/M219*100&lt;0,"NR",(M122-M25)/M219*100)</f>
        <v>NR</v>
      </c>
      <c r="AK74" s="93"/>
      <c r="AL74" s="93" t="str">
        <f>IF((M219-M25)/M219*100&lt;0,"NR",(M219-M25)/M219*100)</f>
        <v>NR</v>
      </c>
      <c r="AM74" s="93"/>
    </row>
    <row r="75" spans="1:39" x14ac:dyDescent="0.2">
      <c r="A75" s="10">
        <v>4217125</v>
      </c>
      <c r="B75" s="10" t="s">
        <v>29</v>
      </c>
      <c r="C75" s="10" t="s">
        <v>17</v>
      </c>
      <c r="D75" s="16">
        <v>43529.363194444442</v>
      </c>
      <c r="E75" s="16">
        <v>43530.416666666664</v>
      </c>
      <c r="G75" s="16">
        <v>43537.213194444441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4217125</v>
      </c>
      <c r="B76" s="10" t="s">
        <v>29</v>
      </c>
      <c r="C76" s="10" t="s">
        <v>17</v>
      </c>
      <c r="D76" s="16">
        <v>43529.363194444442</v>
      </c>
      <c r="E76" s="16">
        <v>43530.416666666664</v>
      </c>
      <c r="G76" s="16">
        <v>43537.213194444441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4217125</v>
      </c>
      <c r="B77" s="10" t="s">
        <v>29</v>
      </c>
      <c r="C77" s="10" t="s">
        <v>17</v>
      </c>
      <c r="D77" s="16">
        <v>43529.363194444442</v>
      </c>
      <c r="E77" s="16">
        <v>43530.416666666664</v>
      </c>
      <c r="G77" s="16">
        <v>43537.213194444441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4217125</v>
      </c>
      <c r="B78" s="10" t="s">
        <v>29</v>
      </c>
      <c r="C78" s="10" t="s">
        <v>17</v>
      </c>
      <c r="D78" s="16">
        <v>43529.363194444442</v>
      </c>
      <c r="E78" s="16">
        <v>43530.416666666664</v>
      </c>
      <c r="G78" s="16">
        <v>43537.213194444441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210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4217125</v>
      </c>
      <c r="B79" s="10" t="s">
        <v>29</v>
      </c>
      <c r="C79" s="10" t="s">
        <v>17</v>
      </c>
      <c r="D79" s="16">
        <v>43529.363194444442</v>
      </c>
      <c r="E79" s="16">
        <v>43530.416666666664</v>
      </c>
      <c r="G79" s="16">
        <v>43537.213194444441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4217125</v>
      </c>
      <c r="B80" s="10" t="s">
        <v>29</v>
      </c>
      <c r="C80" s="10" t="s">
        <v>17</v>
      </c>
      <c r="D80" s="16">
        <v>43529.363194444442</v>
      </c>
      <c r="E80" s="16">
        <v>43530.416666666664</v>
      </c>
      <c r="G80" s="16">
        <v>43537.213194444441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4217125</v>
      </c>
      <c r="B81" s="10" t="s">
        <v>29</v>
      </c>
      <c r="C81" s="10" t="s">
        <v>17</v>
      </c>
      <c r="D81" s="16">
        <v>43529.363194444442</v>
      </c>
      <c r="E81" s="16">
        <v>43530.416666666664</v>
      </c>
      <c r="G81" s="16">
        <v>43537.213194444441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22</v>
      </c>
      <c r="M81" s="10">
        <v>71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4217125</v>
      </c>
      <c r="B82" s="10" t="s">
        <v>29</v>
      </c>
      <c r="C82" s="10" t="s">
        <v>17</v>
      </c>
      <c r="D82" s="16">
        <v>43529.363194444442</v>
      </c>
      <c r="E82" s="16">
        <v>43530.416666666664</v>
      </c>
      <c r="G82" s="16">
        <v>43537.213194444441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23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4217125</v>
      </c>
      <c r="B83" s="10" t="s">
        <v>29</v>
      </c>
      <c r="C83" s="10" t="s">
        <v>17</v>
      </c>
      <c r="D83" s="16">
        <v>43529.363194444442</v>
      </c>
      <c r="E83" s="16">
        <v>43530.416666666664</v>
      </c>
      <c r="G83" s="16">
        <v>43537.213194444441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22</v>
      </c>
      <c r="M83" s="10">
        <v>150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4217125</v>
      </c>
      <c r="B84" s="10" t="s">
        <v>29</v>
      </c>
      <c r="C84" s="10" t="s">
        <v>17</v>
      </c>
      <c r="D84" s="16">
        <v>43529.363194444442</v>
      </c>
      <c r="E84" s="16">
        <v>43530.416666666664</v>
      </c>
      <c r="G84" s="16">
        <v>43537.213194444441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4217125</v>
      </c>
      <c r="B85" s="10" t="s">
        <v>29</v>
      </c>
      <c r="C85" s="10" t="s">
        <v>17</v>
      </c>
      <c r="D85" s="16">
        <v>43529.363194444442</v>
      </c>
      <c r="E85" s="16">
        <v>43530.416666666664</v>
      </c>
      <c r="G85" s="16">
        <v>43537.213194444441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22</v>
      </c>
      <c r="M85" s="10">
        <v>81000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4217125</v>
      </c>
      <c r="B86" s="10" t="s">
        <v>29</v>
      </c>
      <c r="C86" s="10" t="s">
        <v>17</v>
      </c>
      <c r="D86" s="16">
        <v>43529.363194444442</v>
      </c>
      <c r="E86" s="16">
        <v>43530.416666666664</v>
      </c>
      <c r="G86" s="16">
        <v>43537.213194444441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4217125</v>
      </c>
      <c r="B87" s="10" t="s">
        <v>29</v>
      </c>
      <c r="C87" s="10" t="s">
        <v>17</v>
      </c>
      <c r="D87" s="16">
        <v>43529.363194444442</v>
      </c>
      <c r="E87" s="16">
        <v>43530.416666666664</v>
      </c>
      <c r="G87" s="16">
        <v>43537.213194444441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4217125</v>
      </c>
      <c r="B88" s="10" t="s">
        <v>29</v>
      </c>
      <c r="C88" s="10" t="s">
        <v>17</v>
      </c>
      <c r="D88" s="16">
        <v>43529.363194444442</v>
      </c>
      <c r="E88" s="16">
        <v>43530.416666666664</v>
      </c>
      <c r="G88" s="16">
        <v>43537.213194444441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4217125</v>
      </c>
      <c r="B89" s="10" t="s">
        <v>29</v>
      </c>
      <c r="C89" s="10" t="s">
        <v>17</v>
      </c>
      <c r="D89" s="16">
        <v>43529.363194444442</v>
      </c>
      <c r="E89" s="16">
        <v>43530.416666666664</v>
      </c>
      <c r="G89" s="16">
        <v>43537.213194444441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4217125</v>
      </c>
      <c r="B90" s="10" t="s">
        <v>29</v>
      </c>
      <c r="C90" s="10" t="s">
        <v>17</v>
      </c>
      <c r="D90" s="16">
        <v>43529.363194444442</v>
      </c>
      <c r="E90" s="16">
        <v>43530.416666666664</v>
      </c>
      <c r="G90" s="16">
        <v>43537.213194444441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4217125</v>
      </c>
      <c r="B91" s="10" t="s">
        <v>29</v>
      </c>
      <c r="C91" s="10" t="s">
        <v>17</v>
      </c>
      <c r="D91" s="16">
        <v>43529.363194444442</v>
      </c>
      <c r="E91" s="16">
        <v>43530.416666666664</v>
      </c>
      <c r="G91" s="16">
        <v>43537.213194444441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4217125</v>
      </c>
      <c r="B92" s="10" t="s">
        <v>29</v>
      </c>
      <c r="C92" s="10" t="s">
        <v>17</v>
      </c>
      <c r="D92" s="16">
        <v>43529.363194444442</v>
      </c>
      <c r="E92" s="16">
        <v>43530.416666666664</v>
      </c>
      <c r="G92" s="16">
        <v>43537.213194444441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1200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4217125</v>
      </c>
      <c r="B93" s="10" t="s">
        <v>29</v>
      </c>
      <c r="C93" s="10" t="s">
        <v>17</v>
      </c>
      <c r="D93" s="16">
        <v>43529.363194444442</v>
      </c>
      <c r="E93" s="16">
        <v>43530.416666666664</v>
      </c>
      <c r="G93" s="16">
        <v>43537.213194444441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4217125</v>
      </c>
      <c r="B94" s="10" t="s">
        <v>29</v>
      </c>
      <c r="C94" s="10" t="s">
        <v>17</v>
      </c>
      <c r="D94" s="16">
        <v>43529.363194444442</v>
      </c>
      <c r="E94" s="16">
        <v>43530.416666666664</v>
      </c>
      <c r="G94" s="16">
        <v>43537.213194444441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4217125</v>
      </c>
      <c r="B95" s="10" t="s">
        <v>29</v>
      </c>
      <c r="C95" s="10" t="s">
        <v>17</v>
      </c>
      <c r="D95" s="16">
        <v>43529.363194444442</v>
      </c>
      <c r="E95" s="16">
        <v>43530.416666666664</v>
      </c>
      <c r="G95" s="16">
        <v>43537.213194444441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4217125</v>
      </c>
      <c r="B96" s="10" t="s">
        <v>29</v>
      </c>
      <c r="C96" s="10" t="s">
        <v>17</v>
      </c>
      <c r="D96" s="16">
        <v>43529.363194444442</v>
      </c>
      <c r="E96" s="16">
        <v>43530.416666666664</v>
      </c>
      <c r="G96" s="16">
        <v>43537.213194444441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620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4217125</v>
      </c>
      <c r="B97" s="10" t="s">
        <v>29</v>
      </c>
      <c r="C97" s="10" t="s">
        <v>17</v>
      </c>
      <c r="D97" s="16">
        <v>43529.363194444442</v>
      </c>
      <c r="E97" s="16">
        <v>43530.416666666664</v>
      </c>
      <c r="G97" s="16">
        <v>43537.213194444441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410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4217125</v>
      </c>
      <c r="B98" s="10" t="s">
        <v>29</v>
      </c>
      <c r="C98" s="10" t="s">
        <v>17</v>
      </c>
      <c r="D98" s="16">
        <v>43529.363194444442</v>
      </c>
      <c r="E98" s="16">
        <v>43530.416666666664</v>
      </c>
      <c r="G98" s="16">
        <v>43537.213194444441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4217125</v>
      </c>
      <c r="B99" s="10" t="s">
        <v>29</v>
      </c>
      <c r="C99" s="10" t="s">
        <v>17</v>
      </c>
      <c r="D99" s="16">
        <v>43529.363194444442</v>
      </c>
      <c r="E99" s="16">
        <v>43530.416666666664</v>
      </c>
      <c r="G99" s="16">
        <v>43537.213194444441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4217125</v>
      </c>
      <c r="B100" s="10" t="s">
        <v>29</v>
      </c>
      <c r="C100" s="10" t="s">
        <v>17</v>
      </c>
      <c r="D100" s="16">
        <v>43529.363194444442</v>
      </c>
      <c r="E100" s="16">
        <v>43530.416666666664</v>
      </c>
      <c r="G100" s="16">
        <v>43537.213194444441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210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4217125</v>
      </c>
      <c r="B101" s="10" t="s">
        <v>29</v>
      </c>
      <c r="C101" s="10" t="s">
        <v>17</v>
      </c>
      <c r="D101" s="16">
        <v>43529.363194444442</v>
      </c>
      <c r="E101" s="16">
        <v>43530.416666666664</v>
      </c>
      <c r="G101" s="16">
        <v>43537.213194444441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480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4217125</v>
      </c>
      <c r="B102" s="10" t="s">
        <v>29</v>
      </c>
      <c r="C102" s="10" t="s">
        <v>17</v>
      </c>
      <c r="D102" s="16">
        <v>43529.363194444442</v>
      </c>
      <c r="E102" s="16">
        <v>43530.416666666664</v>
      </c>
      <c r="G102" s="16">
        <v>43537.213194444441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98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4217125</v>
      </c>
      <c r="B103" s="10" t="s">
        <v>29</v>
      </c>
      <c r="C103" s="10" t="s">
        <v>17</v>
      </c>
      <c r="D103" s="16">
        <v>43529.363194444442</v>
      </c>
      <c r="E103" s="16">
        <v>43530.416666666664</v>
      </c>
      <c r="G103" s="16">
        <v>43537.213194444441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210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4217125</v>
      </c>
      <c r="B104" s="10" t="s">
        <v>29</v>
      </c>
      <c r="C104" s="10" t="s">
        <v>17</v>
      </c>
      <c r="D104" s="16">
        <v>43529.363194444442</v>
      </c>
      <c r="E104" s="16">
        <v>43530.416666666664</v>
      </c>
      <c r="G104" s="16">
        <v>43537.213194444441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386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4217123</v>
      </c>
      <c r="B105" s="10" t="s">
        <v>24</v>
      </c>
      <c r="C105" s="10" t="s">
        <v>17</v>
      </c>
      <c r="D105" s="16">
        <v>43529.356944444444</v>
      </c>
      <c r="E105" s="16">
        <v>43530.416666666664</v>
      </c>
      <c r="G105" s="16">
        <v>43537.181944444441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7300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4217123</v>
      </c>
      <c r="B106" s="10" t="s">
        <v>24</v>
      </c>
      <c r="C106" s="10" t="s">
        <v>17</v>
      </c>
      <c r="D106" s="16">
        <v>43529.356944444444</v>
      </c>
      <c r="E106" s="16">
        <v>43530.416666666664</v>
      </c>
      <c r="G106" s="16">
        <v>43537.181944444441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88.505747126436788</v>
      </c>
      <c r="AI106" s="98"/>
      <c r="AJ106" s="98" t="str">
        <f>IF((M180-M83)/M277*100&lt;0,"NR",(M180-M83)/M277*100)</f>
        <v>NR</v>
      </c>
      <c r="AK106" s="98"/>
      <c r="AL106" s="98">
        <f>IF((M277-M83)/M277*100&lt;0,"NR",(M277-M83)/M277*100)</f>
        <v>82.758620689655174</v>
      </c>
      <c r="AM106" s="98"/>
    </row>
    <row r="107" spans="1:39" x14ac:dyDescent="0.2">
      <c r="A107" s="10">
        <v>4217123</v>
      </c>
      <c r="B107" s="10" t="s">
        <v>24</v>
      </c>
      <c r="C107" s="10" t="s">
        <v>17</v>
      </c>
      <c r="D107" s="16">
        <v>43529.356944444444</v>
      </c>
      <c r="E107" s="16">
        <v>43530.416666666664</v>
      </c>
      <c r="G107" s="16">
        <v>43537.181944444441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26</v>
      </c>
      <c r="M107" s="10">
        <v>5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0</v>
      </c>
      <c r="AI107" s="98"/>
      <c r="AJ107" s="98">
        <f>IF((M151-M54)/M248*100&lt;0,"NR",(M151-M54)/M248*100)</f>
        <v>5.5555555555555554</v>
      </c>
      <c r="AK107" s="98"/>
      <c r="AL107" s="98">
        <f>IF((M248-M54)/M248*100&lt;0,"NR",(M248-M54)/M248*100)</f>
        <v>5.5555555555555554</v>
      </c>
      <c r="AM107" s="98"/>
    </row>
    <row r="108" spans="1:39" x14ac:dyDescent="0.2">
      <c r="A108" s="10">
        <v>4217123</v>
      </c>
      <c r="B108" s="10" t="s">
        <v>24</v>
      </c>
      <c r="C108" s="10" t="s">
        <v>17</v>
      </c>
      <c r="D108" s="16">
        <v>43529.356944444444</v>
      </c>
      <c r="E108" s="16">
        <v>43530.416666666664</v>
      </c>
      <c r="G108" s="16">
        <v>43537.181944444441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2300</v>
      </c>
      <c r="N108" s="10" t="s">
        <v>33</v>
      </c>
      <c r="O108" s="10">
        <v>20</v>
      </c>
      <c r="P108" s="10">
        <v>1</v>
      </c>
      <c r="AG108" s="2" t="s">
        <v>125</v>
      </c>
      <c r="AH108" s="98" t="str">
        <f>IF((M249-M152)/M249*100&lt;0,"NR",(M249-M152)/M249*100)</f>
        <v>NR</v>
      </c>
      <c r="AI108" s="98"/>
      <c r="AJ108" s="98">
        <f>IF((M152-M55)/M249*100&lt;0,"NR",(M152-M55)/M249*100)</f>
        <v>16</v>
      </c>
      <c r="AK108" s="98"/>
      <c r="AL108" s="98">
        <f>IF((M249-M55)/M249*100&lt;0,"NR",(M249-M55)/M249*100)</f>
        <v>8</v>
      </c>
      <c r="AM108" s="98"/>
    </row>
    <row r="109" spans="1:39" x14ac:dyDescent="0.2">
      <c r="A109" s="10">
        <v>4217123</v>
      </c>
      <c r="B109" s="10" t="s">
        <v>24</v>
      </c>
      <c r="C109" s="10" t="s">
        <v>17</v>
      </c>
      <c r="D109" s="16">
        <v>43529.356944444444</v>
      </c>
      <c r="E109" s="16">
        <v>43530.416666666664</v>
      </c>
      <c r="G109" s="16">
        <v>43537.181944444441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4217123</v>
      </c>
      <c r="B110" s="10" t="s">
        <v>24</v>
      </c>
      <c r="C110" s="10" t="s">
        <v>17</v>
      </c>
      <c r="D110" s="16">
        <v>43529.356944444444</v>
      </c>
      <c r="E110" s="16">
        <v>43530.416666666664</v>
      </c>
      <c r="G110" s="16">
        <v>43537.181944444441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4217123</v>
      </c>
      <c r="B111" s="10" t="s">
        <v>24</v>
      </c>
      <c r="C111" s="10" t="s">
        <v>17</v>
      </c>
      <c r="D111" s="16">
        <v>43529.356944444444</v>
      </c>
      <c r="E111" s="16">
        <v>43530.416666666664</v>
      </c>
      <c r="G111" s="16">
        <v>43537.181944444441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740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4217123</v>
      </c>
      <c r="B112" s="10" t="s">
        <v>24</v>
      </c>
      <c r="C112" s="10" t="s">
        <v>17</v>
      </c>
      <c r="D112" s="16">
        <v>43529.356944444444</v>
      </c>
      <c r="E112" s="16">
        <v>43530.416666666664</v>
      </c>
      <c r="G112" s="16">
        <v>43537.181944444441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48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4217123</v>
      </c>
      <c r="B113" s="10" t="s">
        <v>24</v>
      </c>
      <c r="C113" s="10" t="s">
        <v>17</v>
      </c>
      <c r="D113" s="16">
        <v>43529.356944444444</v>
      </c>
      <c r="E113" s="16">
        <v>43530.416666666664</v>
      </c>
      <c r="G113" s="16">
        <v>43537.181944444441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4217123</v>
      </c>
      <c r="B114" s="10" t="s">
        <v>24</v>
      </c>
      <c r="C114" s="10" t="s">
        <v>17</v>
      </c>
      <c r="D114" s="16">
        <v>43529.356944444444</v>
      </c>
      <c r="E114" s="16">
        <v>43530.416666666664</v>
      </c>
      <c r="G114" s="16">
        <v>43537.181944444441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4217123</v>
      </c>
      <c r="B115" s="10" t="s">
        <v>24</v>
      </c>
      <c r="C115" s="10" t="s">
        <v>17</v>
      </c>
      <c r="D115" s="16">
        <v>43529.356944444444</v>
      </c>
      <c r="E115" s="16">
        <v>43530.416666666664</v>
      </c>
      <c r="G115" s="16">
        <v>43537.181944444441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4217123</v>
      </c>
      <c r="B116" s="10" t="s">
        <v>24</v>
      </c>
      <c r="C116" s="10" t="s">
        <v>17</v>
      </c>
      <c r="D116" s="16">
        <v>43529.356944444444</v>
      </c>
      <c r="E116" s="16">
        <v>43530.416666666664</v>
      </c>
      <c r="G116" s="16">
        <v>43537.181944444441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26</v>
      </c>
      <c r="M116" s="10">
        <v>10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4217123</v>
      </c>
      <c r="B117" s="10" t="s">
        <v>24</v>
      </c>
      <c r="C117" s="10" t="s">
        <v>17</v>
      </c>
      <c r="D117" s="16">
        <v>43529.356944444444</v>
      </c>
      <c r="E117" s="16">
        <v>43530.416666666664</v>
      </c>
      <c r="G117" s="16">
        <v>43537.181944444441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4217123</v>
      </c>
      <c r="B118" s="10" t="s">
        <v>24</v>
      </c>
      <c r="C118" s="10" t="s">
        <v>17</v>
      </c>
      <c r="D118" s="16">
        <v>43529.356944444444</v>
      </c>
      <c r="E118" s="16">
        <v>43530.416666666664</v>
      </c>
      <c r="G118" s="16">
        <v>43537.181944444441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22</v>
      </c>
      <c r="M118" s="10">
        <v>110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4217123</v>
      </c>
      <c r="B119" s="10" t="s">
        <v>24</v>
      </c>
      <c r="C119" s="10" t="s">
        <v>17</v>
      </c>
      <c r="D119" s="16">
        <v>43529.356944444444</v>
      </c>
      <c r="E119" s="16">
        <v>43530.416666666664</v>
      </c>
      <c r="G119" s="16">
        <v>43537.181944444441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4217123</v>
      </c>
      <c r="B120" s="10" t="s">
        <v>24</v>
      </c>
      <c r="C120" s="10" t="s">
        <v>17</v>
      </c>
      <c r="D120" s="16">
        <v>43529.356944444444</v>
      </c>
      <c r="E120" s="16">
        <v>43530.416666666664</v>
      </c>
      <c r="G120" s="16">
        <v>43537.181944444441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2100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4217123</v>
      </c>
      <c r="B121" s="10" t="s">
        <v>24</v>
      </c>
      <c r="C121" s="10" t="s">
        <v>17</v>
      </c>
      <c r="D121" s="16">
        <v>43529.356944444444</v>
      </c>
      <c r="E121" s="16">
        <v>43530.416666666664</v>
      </c>
      <c r="G121" s="16">
        <v>43537.181944444441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4217123</v>
      </c>
      <c r="B122" s="10" t="s">
        <v>24</v>
      </c>
      <c r="C122" s="10" t="s">
        <v>17</v>
      </c>
      <c r="D122" s="16">
        <v>43529.356944444444</v>
      </c>
      <c r="E122" s="16">
        <v>43530.416666666664</v>
      </c>
      <c r="G122" s="16">
        <v>43537.181944444441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180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4217123</v>
      </c>
      <c r="B123" s="10" t="s">
        <v>24</v>
      </c>
      <c r="C123" s="10" t="s">
        <v>17</v>
      </c>
      <c r="D123" s="16">
        <v>43529.356944444444</v>
      </c>
      <c r="E123" s="16">
        <v>43530.416666666664</v>
      </c>
      <c r="G123" s="16">
        <v>43537.181944444441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13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4217123</v>
      </c>
      <c r="B124" s="10" t="s">
        <v>24</v>
      </c>
      <c r="C124" s="10" t="s">
        <v>17</v>
      </c>
      <c r="D124" s="16">
        <v>43529.356944444444</v>
      </c>
      <c r="E124" s="16">
        <v>43530.416666666664</v>
      </c>
      <c r="G124" s="16">
        <v>43537.181944444441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4217123</v>
      </c>
      <c r="B125" s="10" t="s">
        <v>24</v>
      </c>
      <c r="C125" s="10" t="s">
        <v>17</v>
      </c>
      <c r="D125" s="16">
        <v>43529.356944444444</v>
      </c>
      <c r="E125" s="16">
        <v>43530.416666666664</v>
      </c>
      <c r="G125" s="16">
        <v>43537.181944444441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4217123</v>
      </c>
      <c r="B126" s="10" t="s">
        <v>24</v>
      </c>
      <c r="C126" s="10" t="s">
        <v>17</v>
      </c>
      <c r="D126" s="16">
        <v>43529.356944444444</v>
      </c>
      <c r="E126" s="16">
        <v>43530.416666666664</v>
      </c>
      <c r="G126" s="16">
        <v>43537.181944444441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4217123</v>
      </c>
      <c r="B127" s="10" t="s">
        <v>24</v>
      </c>
      <c r="C127" s="10" t="s">
        <v>17</v>
      </c>
      <c r="D127" s="16">
        <v>43529.356944444444</v>
      </c>
      <c r="E127" s="16">
        <v>43530.416666666664</v>
      </c>
      <c r="G127" s="16">
        <v>43537.181944444441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140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4217123</v>
      </c>
      <c r="B128" s="10" t="s">
        <v>24</v>
      </c>
      <c r="C128" s="10" t="s">
        <v>17</v>
      </c>
      <c r="D128" s="16">
        <v>43529.356944444444</v>
      </c>
      <c r="E128" s="16">
        <v>43530.416666666664</v>
      </c>
      <c r="G128" s="16">
        <v>43537.181944444441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4217123</v>
      </c>
      <c r="B129" s="10" t="s">
        <v>24</v>
      </c>
      <c r="C129" s="10" t="s">
        <v>17</v>
      </c>
      <c r="D129" s="16">
        <v>43529.356944444444</v>
      </c>
      <c r="E129" s="16">
        <v>43530.416666666664</v>
      </c>
      <c r="G129" s="16">
        <v>43537.181944444441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240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4217123</v>
      </c>
      <c r="B130" s="10" t="s">
        <v>24</v>
      </c>
      <c r="C130" s="10" t="s">
        <v>17</v>
      </c>
      <c r="D130" s="16">
        <v>43529.356944444444</v>
      </c>
      <c r="E130" s="16">
        <v>43530.416666666664</v>
      </c>
      <c r="G130" s="16">
        <v>43537.181944444441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4217123</v>
      </c>
      <c r="B131" s="10" t="s">
        <v>24</v>
      </c>
      <c r="C131" s="10" t="s">
        <v>17</v>
      </c>
      <c r="D131" s="16">
        <v>43529.356944444444</v>
      </c>
      <c r="E131" s="16">
        <v>43530.416666666664</v>
      </c>
      <c r="G131" s="16">
        <v>43537.181944444441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4217123</v>
      </c>
      <c r="B132" s="10" t="s">
        <v>24</v>
      </c>
      <c r="C132" s="10" t="s">
        <v>17</v>
      </c>
      <c r="D132" s="16">
        <v>43529.356944444444</v>
      </c>
      <c r="E132" s="16">
        <v>43530.416666666664</v>
      </c>
      <c r="G132" s="16">
        <v>43537.181944444441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680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4217123</v>
      </c>
      <c r="B133" s="10" t="s">
        <v>24</v>
      </c>
      <c r="C133" s="10" t="s">
        <v>17</v>
      </c>
      <c r="D133" s="16">
        <v>43529.356944444444</v>
      </c>
      <c r="E133" s="16">
        <v>43530.416666666664</v>
      </c>
      <c r="G133" s="16">
        <v>43537.181944444441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20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4217123</v>
      </c>
      <c r="B134" s="10" t="s">
        <v>24</v>
      </c>
      <c r="C134" s="10" t="s">
        <v>17</v>
      </c>
      <c r="D134" s="16">
        <v>43529.356944444444</v>
      </c>
      <c r="E134" s="16">
        <v>43530.416666666664</v>
      </c>
      <c r="G134" s="16">
        <v>43537.181944444441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4217123</v>
      </c>
      <c r="B135" s="10" t="s">
        <v>24</v>
      </c>
      <c r="C135" s="10" t="s">
        <v>17</v>
      </c>
      <c r="D135" s="16">
        <v>43529.356944444444</v>
      </c>
      <c r="E135" s="16">
        <v>43530.416666666664</v>
      </c>
      <c r="G135" s="16">
        <v>43537.181944444441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4217123</v>
      </c>
      <c r="B136" s="10" t="s">
        <v>24</v>
      </c>
      <c r="C136" s="10" t="s">
        <v>17</v>
      </c>
      <c r="D136" s="16">
        <v>43529.356944444444</v>
      </c>
      <c r="E136" s="16">
        <v>43530.416666666664</v>
      </c>
      <c r="G136" s="16">
        <v>43537.181944444441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22</v>
      </c>
      <c r="M136" s="10">
        <v>21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4217123</v>
      </c>
      <c r="B137" s="10" t="s">
        <v>24</v>
      </c>
      <c r="C137" s="10" t="s">
        <v>17</v>
      </c>
      <c r="D137" s="16">
        <v>43529.356944444444</v>
      </c>
      <c r="E137" s="16">
        <v>43530.416666666664</v>
      </c>
      <c r="G137" s="16">
        <v>43537.181944444441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4217123</v>
      </c>
      <c r="B138" s="10" t="s">
        <v>24</v>
      </c>
      <c r="C138" s="10" t="s">
        <v>17</v>
      </c>
      <c r="D138" s="16">
        <v>43529.356944444444</v>
      </c>
      <c r="E138" s="16">
        <v>43530.416666666664</v>
      </c>
      <c r="G138" s="16">
        <v>43537.181944444441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120</v>
      </c>
      <c r="N138" s="10" t="s">
        <v>33</v>
      </c>
      <c r="O138" s="10">
        <v>5</v>
      </c>
      <c r="P138" s="10">
        <v>1</v>
      </c>
      <c r="AG138" s="70" t="s">
        <v>387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4217123</v>
      </c>
      <c r="B139" s="10" t="s">
        <v>24</v>
      </c>
      <c r="C139" s="10" t="s">
        <v>17</v>
      </c>
      <c r="D139" s="16">
        <v>43529.356944444444</v>
      </c>
      <c r="E139" s="16">
        <v>43530.416666666664</v>
      </c>
      <c r="G139" s="16">
        <v>43537.181944444441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44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4217123</v>
      </c>
      <c r="B140" s="10" t="s">
        <v>24</v>
      </c>
      <c r="C140" s="10" t="s">
        <v>17</v>
      </c>
      <c r="D140" s="16">
        <v>43529.356944444444</v>
      </c>
      <c r="E140" s="16">
        <v>43530.416666666664</v>
      </c>
      <c r="G140" s="16">
        <v>43537.181944444441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330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4217123</v>
      </c>
      <c r="B141" s="10" t="s">
        <v>24</v>
      </c>
      <c r="C141" s="10" t="s">
        <v>17</v>
      </c>
      <c r="D141" s="16">
        <v>43529.356944444444</v>
      </c>
      <c r="E141" s="16">
        <v>43530.416666666664</v>
      </c>
      <c r="G141" s="16">
        <v>43537.181944444441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26</v>
      </c>
      <c r="M141" s="10">
        <v>10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0</v>
      </c>
      <c r="AI141" s="93"/>
      <c r="AJ141" s="93">
        <f>IF((M116-M19)/M213*100&lt;0,"NR",(M116-M19)/M213*100)</f>
        <v>0</v>
      </c>
      <c r="AK141" s="93"/>
      <c r="AL141" s="93">
        <f>IF((M213-M19)/M213*100&lt;0,"NR",(M213-M19)/M213*100)</f>
        <v>0</v>
      </c>
      <c r="AM141" s="93"/>
    </row>
    <row r="142" spans="1:39" x14ac:dyDescent="0.2">
      <c r="A142" s="10">
        <v>4217123</v>
      </c>
      <c r="B142" s="10" t="s">
        <v>24</v>
      </c>
      <c r="C142" s="10" t="s">
        <v>17</v>
      </c>
      <c r="D142" s="16">
        <v>43529.356944444444</v>
      </c>
      <c r="E142" s="16">
        <v>43530.416666666664</v>
      </c>
      <c r="G142" s="16">
        <v>43537.181944444441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64</v>
      </c>
      <c r="N142" s="10" t="s">
        <v>33</v>
      </c>
      <c r="O142" s="10">
        <v>5</v>
      </c>
      <c r="P142" s="10">
        <v>1</v>
      </c>
      <c r="AG142" s="2" t="s">
        <v>213</v>
      </c>
      <c r="AH142" s="93" t="str">
        <f>IF((M294-M197)/M294*100&lt;0,"NR",(M294-M197)/M294*100)</f>
        <v>NR</v>
      </c>
      <c r="AI142" s="93"/>
      <c r="AJ142" s="93">
        <f>IF((M197-M100)/M294*100&lt;0,"NR",(M197-M100)/M294*100)</f>
        <v>28.571428571428569</v>
      </c>
      <c r="AK142" s="93"/>
      <c r="AL142" s="93" t="str">
        <f>IF((M294-M100)/M294*100&lt;0,"NR",(M294-M100)/M294*100)</f>
        <v>NR</v>
      </c>
      <c r="AM142" s="93"/>
    </row>
    <row r="143" spans="1:39" x14ac:dyDescent="0.2">
      <c r="A143" s="10">
        <v>4217123</v>
      </c>
      <c r="B143" s="10" t="s">
        <v>24</v>
      </c>
      <c r="C143" s="10" t="s">
        <v>17</v>
      </c>
      <c r="D143" s="16">
        <v>43529.356944444444</v>
      </c>
      <c r="E143" s="16">
        <v>43530.416666666664</v>
      </c>
      <c r="G143" s="16">
        <v>43537.181944444441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69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27.586206896551722</v>
      </c>
      <c r="AI143" s="93"/>
      <c r="AJ143" s="93">
        <f>IF((M120-M23)/M217*100&lt;0,"NR",(M120-M23)/M217*100)</f>
        <v>10.344827586206897</v>
      </c>
      <c r="AK143" s="93"/>
      <c r="AL143" s="93">
        <f>IF((M217-M23)/M217*100&lt;0,"NR",(M217-M23)/M217*100)</f>
        <v>37.931034482758619</v>
      </c>
      <c r="AM143" s="93"/>
    </row>
    <row r="144" spans="1:39" x14ac:dyDescent="0.2">
      <c r="A144" s="10">
        <v>4217123</v>
      </c>
      <c r="B144" s="10" t="s">
        <v>24</v>
      </c>
      <c r="C144" s="10" t="s">
        <v>17</v>
      </c>
      <c r="D144" s="16">
        <v>43529.356944444444</v>
      </c>
      <c r="E144" s="16">
        <v>43530.416666666664</v>
      </c>
      <c r="G144" s="16">
        <v>43537.181944444441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0</v>
      </c>
      <c r="AI144" s="93"/>
      <c r="AJ144" s="93">
        <f>IF((M150-M53)/M247*100&lt;0,"NR",(M150-M53)/M247*100)</f>
        <v>8.3333333333333321</v>
      </c>
      <c r="AK144" s="93"/>
      <c r="AL144" s="93">
        <f>IF((M247-M53)/M247*100&lt;0,"NR",(M247-M53)/M247*100)</f>
        <v>8.3333333333333321</v>
      </c>
      <c r="AM144" s="93"/>
    </row>
    <row r="145" spans="1:16" x14ac:dyDescent="0.2">
      <c r="A145" s="10">
        <v>4217123</v>
      </c>
      <c r="B145" s="10" t="s">
        <v>24</v>
      </c>
      <c r="C145" s="10" t="s">
        <v>17</v>
      </c>
      <c r="D145" s="16">
        <v>43529.356944444444</v>
      </c>
      <c r="E145" s="16">
        <v>43530.416666666664</v>
      </c>
      <c r="G145" s="16">
        <v>43537.181944444441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4217123</v>
      </c>
      <c r="B146" s="10" t="s">
        <v>24</v>
      </c>
      <c r="C146" s="10" t="s">
        <v>17</v>
      </c>
      <c r="D146" s="16">
        <v>43529.356944444444</v>
      </c>
      <c r="E146" s="16">
        <v>43530.416666666664</v>
      </c>
      <c r="G146" s="16">
        <v>43537.181944444441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76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4217123</v>
      </c>
      <c r="B147" s="10" t="s">
        <v>24</v>
      </c>
      <c r="C147" s="10" t="s">
        <v>17</v>
      </c>
      <c r="D147" s="16">
        <v>43529.356944444444</v>
      </c>
      <c r="E147" s="16">
        <v>43530.416666666664</v>
      </c>
      <c r="G147" s="16">
        <v>43537.181944444441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4217123</v>
      </c>
      <c r="B148" s="10" t="s">
        <v>24</v>
      </c>
      <c r="C148" s="10" t="s">
        <v>17</v>
      </c>
      <c r="D148" s="16">
        <v>43529.356944444444</v>
      </c>
      <c r="E148" s="16">
        <v>43530.416666666664</v>
      </c>
      <c r="G148" s="16">
        <v>43537.181944444441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4217123</v>
      </c>
      <c r="B149" s="10" t="s">
        <v>24</v>
      </c>
      <c r="C149" s="10" t="s">
        <v>17</v>
      </c>
      <c r="D149" s="16">
        <v>43529.356944444444</v>
      </c>
      <c r="E149" s="16">
        <v>43530.416666666664</v>
      </c>
      <c r="G149" s="16">
        <v>43537.181944444441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4217123</v>
      </c>
      <c r="B150" s="10" t="s">
        <v>24</v>
      </c>
      <c r="C150" s="10" t="s">
        <v>17</v>
      </c>
      <c r="D150" s="16">
        <v>43529.356944444444</v>
      </c>
      <c r="E150" s="16">
        <v>43530.416666666664</v>
      </c>
      <c r="G150" s="16">
        <v>43537.181944444441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120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4217123</v>
      </c>
      <c r="B151" s="10" t="s">
        <v>24</v>
      </c>
      <c r="C151" s="10" t="s">
        <v>17</v>
      </c>
      <c r="D151" s="16">
        <v>43529.356944444444</v>
      </c>
      <c r="E151" s="16">
        <v>43530.416666666664</v>
      </c>
      <c r="G151" s="16">
        <v>43537.181944444441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1800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4217123</v>
      </c>
      <c r="B152" s="10" t="s">
        <v>24</v>
      </c>
      <c r="C152" s="10" t="s">
        <v>17</v>
      </c>
      <c r="D152" s="16">
        <v>43529.356944444444</v>
      </c>
      <c r="E152" s="16">
        <v>43530.416666666664</v>
      </c>
      <c r="G152" s="16">
        <v>43537.181944444441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22</v>
      </c>
      <c r="M152" s="10">
        <v>540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4217123</v>
      </c>
      <c r="B153" s="10" t="s">
        <v>24</v>
      </c>
      <c r="C153" s="10" t="s">
        <v>17</v>
      </c>
      <c r="D153" s="16">
        <v>43529.356944444444</v>
      </c>
      <c r="E153" s="16">
        <v>43530.416666666664</v>
      </c>
      <c r="G153" s="16">
        <v>43537.181944444441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760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4217123</v>
      </c>
      <c r="B154" s="10" t="s">
        <v>24</v>
      </c>
      <c r="C154" s="10" t="s">
        <v>17</v>
      </c>
      <c r="D154" s="16">
        <v>43529.356944444444</v>
      </c>
      <c r="E154" s="16">
        <v>43530.416666666664</v>
      </c>
      <c r="G154" s="16">
        <v>43537.181944444441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22</v>
      </c>
      <c r="M154" s="10">
        <v>2100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4217123</v>
      </c>
      <c r="B155" s="10" t="s">
        <v>24</v>
      </c>
      <c r="C155" s="10" t="s">
        <v>17</v>
      </c>
      <c r="D155" s="16">
        <v>43529.356944444444</v>
      </c>
      <c r="E155" s="16">
        <v>43530.416666666664</v>
      </c>
      <c r="G155" s="16">
        <v>43537.181944444441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4217123</v>
      </c>
      <c r="B156" s="10" t="s">
        <v>24</v>
      </c>
      <c r="C156" s="10" t="s">
        <v>17</v>
      </c>
      <c r="D156" s="16">
        <v>43529.356944444444</v>
      </c>
      <c r="E156" s="16">
        <v>43530.416666666664</v>
      </c>
      <c r="G156" s="16">
        <v>43537.181944444441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4217123</v>
      </c>
      <c r="B157" s="10" t="s">
        <v>24</v>
      </c>
      <c r="C157" s="10" t="s">
        <v>17</v>
      </c>
      <c r="D157" s="16">
        <v>43529.356944444444</v>
      </c>
      <c r="E157" s="16">
        <v>43530.416666666664</v>
      </c>
      <c r="G157" s="16">
        <v>43537.181944444441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33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4217123</v>
      </c>
      <c r="B158" s="10" t="s">
        <v>24</v>
      </c>
      <c r="C158" s="10" t="s">
        <v>17</v>
      </c>
      <c r="D158" s="16">
        <v>43529.356944444444</v>
      </c>
      <c r="E158" s="16">
        <v>43530.416666666664</v>
      </c>
      <c r="G158" s="16">
        <v>43537.181944444441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23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4217123</v>
      </c>
      <c r="B159" s="10" t="s">
        <v>24</v>
      </c>
      <c r="C159" s="10" t="s">
        <v>17</v>
      </c>
      <c r="D159" s="16">
        <v>43529.356944444444</v>
      </c>
      <c r="E159" s="16">
        <v>43530.416666666664</v>
      </c>
      <c r="G159" s="16">
        <v>43537.181944444441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860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4217123</v>
      </c>
      <c r="B160" s="10" t="s">
        <v>24</v>
      </c>
      <c r="C160" s="10" t="s">
        <v>17</v>
      </c>
      <c r="D160" s="16">
        <v>43529.356944444444</v>
      </c>
      <c r="E160" s="16">
        <v>43530.416666666664</v>
      </c>
      <c r="G160" s="16">
        <v>43537.181944444441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4217123</v>
      </c>
      <c r="B161" s="10" t="s">
        <v>24</v>
      </c>
      <c r="C161" s="10" t="s">
        <v>17</v>
      </c>
      <c r="D161" s="16">
        <v>43529.356944444444</v>
      </c>
      <c r="E161" s="16">
        <v>43530.416666666664</v>
      </c>
      <c r="G161" s="16">
        <v>43537.181944444441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4217123</v>
      </c>
      <c r="B162" s="10" t="s">
        <v>24</v>
      </c>
      <c r="C162" s="10" t="s">
        <v>17</v>
      </c>
      <c r="D162" s="16">
        <v>43529.356944444444</v>
      </c>
      <c r="E162" s="16">
        <v>43530.416666666664</v>
      </c>
      <c r="G162" s="16">
        <v>43537.181944444441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870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4217123</v>
      </c>
      <c r="B163" s="10" t="s">
        <v>24</v>
      </c>
      <c r="C163" s="10" t="s">
        <v>17</v>
      </c>
      <c r="D163" s="16">
        <v>43529.356944444444</v>
      </c>
      <c r="E163" s="16">
        <v>43530.416666666664</v>
      </c>
      <c r="G163" s="16">
        <v>43537.181944444441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4217123</v>
      </c>
      <c r="B164" s="10" t="s">
        <v>24</v>
      </c>
      <c r="C164" s="10" t="s">
        <v>17</v>
      </c>
      <c r="D164" s="16">
        <v>43529.356944444444</v>
      </c>
      <c r="E164" s="16">
        <v>43530.416666666664</v>
      </c>
      <c r="G164" s="16">
        <v>43537.181944444441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52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4217123</v>
      </c>
      <c r="B165" s="10" t="s">
        <v>24</v>
      </c>
      <c r="C165" s="10" t="s">
        <v>17</v>
      </c>
      <c r="D165" s="16">
        <v>43529.356944444444</v>
      </c>
      <c r="E165" s="16">
        <v>43530.416666666664</v>
      </c>
      <c r="G165" s="16">
        <v>43537.181944444441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4217123</v>
      </c>
      <c r="B166" s="10" t="s">
        <v>24</v>
      </c>
      <c r="C166" s="10" t="s">
        <v>17</v>
      </c>
      <c r="D166" s="16">
        <v>43529.356944444444</v>
      </c>
      <c r="E166" s="16">
        <v>43530.416666666664</v>
      </c>
      <c r="G166" s="16">
        <v>43537.181944444441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4217123</v>
      </c>
      <c r="B167" s="10" t="s">
        <v>24</v>
      </c>
      <c r="C167" s="10" t="s">
        <v>17</v>
      </c>
      <c r="D167" s="16">
        <v>43529.356944444444</v>
      </c>
      <c r="E167" s="16">
        <v>43530.416666666664</v>
      </c>
      <c r="G167" s="16">
        <v>43537.181944444441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4217123</v>
      </c>
      <c r="B168" s="10" t="s">
        <v>24</v>
      </c>
      <c r="C168" s="10" t="s">
        <v>17</v>
      </c>
      <c r="D168" s="16">
        <v>43529.356944444444</v>
      </c>
      <c r="E168" s="16">
        <v>43530.416666666664</v>
      </c>
      <c r="G168" s="16">
        <v>43537.181944444441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22</v>
      </c>
      <c r="M168" s="10">
        <v>250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4217123</v>
      </c>
      <c r="B169" s="10" t="s">
        <v>24</v>
      </c>
      <c r="C169" s="10" t="s">
        <v>17</v>
      </c>
      <c r="D169" s="16">
        <v>43529.356944444444</v>
      </c>
      <c r="E169" s="16">
        <v>43530.416666666664</v>
      </c>
      <c r="G169" s="16">
        <v>43537.181944444441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24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4217123</v>
      </c>
      <c r="B170" s="10" t="s">
        <v>24</v>
      </c>
      <c r="C170" s="10" t="s">
        <v>17</v>
      </c>
      <c r="D170" s="16">
        <v>43529.356944444444</v>
      </c>
      <c r="E170" s="16">
        <v>43530.416666666664</v>
      </c>
      <c r="G170" s="16">
        <v>43537.181944444441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2000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4217123</v>
      </c>
      <c r="B171" s="10" t="s">
        <v>24</v>
      </c>
      <c r="C171" s="10" t="s">
        <v>17</v>
      </c>
      <c r="D171" s="16">
        <v>43529.356944444444</v>
      </c>
      <c r="E171" s="16">
        <v>43530.416666666664</v>
      </c>
      <c r="G171" s="16">
        <v>43537.181944444441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4217123</v>
      </c>
      <c r="B172" s="10" t="s">
        <v>24</v>
      </c>
      <c r="C172" s="10" t="s">
        <v>17</v>
      </c>
      <c r="D172" s="16">
        <v>43529.356944444444</v>
      </c>
      <c r="E172" s="16">
        <v>43530.416666666664</v>
      </c>
      <c r="G172" s="16">
        <v>43537.181944444441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22</v>
      </c>
      <c r="M172" s="10">
        <v>570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4217123</v>
      </c>
      <c r="B173" s="10" t="s">
        <v>24</v>
      </c>
      <c r="C173" s="10" t="s">
        <v>17</v>
      </c>
      <c r="D173" s="16">
        <v>43529.356944444444</v>
      </c>
      <c r="E173" s="16">
        <v>43530.416666666664</v>
      </c>
      <c r="G173" s="16">
        <v>43537.181944444441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4217123</v>
      </c>
      <c r="B174" s="10" t="s">
        <v>24</v>
      </c>
      <c r="C174" s="10" t="s">
        <v>17</v>
      </c>
      <c r="D174" s="16">
        <v>43529.356944444444</v>
      </c>
      <c r="E174" s="16">
        <v>43530.416666666664</v>
      </c>
      <c r="G174" s="16">
        <v>43537.181944444441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4217123</v>
      </c>
      <c r="B175" s="10" t="s">
        <v>24</v>
      </c>
      <c r="C175" s="10" t="s">
        <v>17</v>
      </c>
      <c r="D175" s="16">
        <v>43529.356944444444</v>
      </c>
      <c r="E175" s="16">
        <v>43530.416666666664</v>
      </c>
      <c r="G175" s="16">
        <v>43537.181944444441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310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4217123</v>
      </c>
      <c r="B176" s="10" t="s">
        <v>24</v>
      </c>
      <c r="C176" s="10" t="s">
        <v>17</v>
      </c>
      <c r="D176" s="16">
        <v>43529.356944444444</v>
      </c>
      <c r="E176" s="16">
        <v>43530.416666666664</v>
      </c>
      <c r="G176" s="16">
        <v>43537.181944444441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4217123</v>
      </c>
      <c r="B177" s="10" t="s">
        <v>24</v>
      </c>
      <c r="C177" s="10" t="s">
        <v>17</v>
      </c>
      <c r="D177" s="16">
        <v>43529.356944444444</v>
      </c>
      <c r="E177" s="16">
        <v>43530.416666666664</v>
      </c>
      <c r="G177" s="16">
        <v>43537.181944444441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4217123</v>
      </c>
      <c r="B178" s="10" t="s">
        <v>24</v>
      </c>
      <c r="C178" s="10" t="s">
        <v>17</v>
      </c>
      <c r="D178" s="16">
        <v>43529.356944444444</v>
      </c>
      <c r="E178" s="16">
        <v>43530.416666666664</v>
      </c>
      <c r="G178" s="16">
        <v>43537.181944444441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22</v>
      </c>
      <c r="M178" s="10">
        <v>73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4217123</v>
      </c>
      <c r="B179" s="10" t="s">
        <v>24</v>
      </c>
      <c r="C179" s="10" t="s">
        <v>17</v>
      </c>
      <c r="D179" s="16">
        <v>43529.356944444444</v>
      </c>
      <c r="E179" s="16">
        <v>43530.416666666664</v>
      </c>
      <c r="G179" s="16">
        <v>43537.181944444441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34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4217123</v>
      </c>
      <c r="B180" s="10" t="s">
        <v>24</v>
      </c>
      <c r="C180" s="10" t="s">
        <v>17</v>
      </c>
      <c r="D180" s="16">
        <v>43529.356944444444</v>
      </c>
      <c r="E180" s="16">
        <v>43530.416666666664</v>
      </c>
      <c r="G180" s="16">
        <v>43537.181944444441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4217123</v>
      </c>
      <c r="B181" s="10" t="s">
        <v>24</v>
      </c>
      <c r="C181" s="10" t="s">
        <v>17</v>
      </c>
      <c r="D181" s="16">
        <v>43529.356944444444</v>
      </c>
      <c r="E181" s="16">
        <v>43530.416666666664</v>
      </c>
      <c r="G181" s="16">
        <v>43537.181944444441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4217123</v>
      </c>
      <c r="B182" s="10" t="s">
        <v>24</v>
      </c>
      <c r="C182" s="10" t="s">
        <v>17</v>
      </c>
      <c r="D182" s="16">
        <v>43529.356944444444</v>
      </c>
      <c r="E182" s="16">
        <v>43530.416666666664</v>
      </c>
      <c r="G182" s="16">
        <v>43537.181944444441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81000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4217123</v>
      </c>
      <c r="B183" s="10" t="s">
        <v>24</v>
      </c>
      <c r="C183" s="10" t="s">
        <v>17</v>
      </c>
      <c r="D183" s="16">
        <v>43529.356944444444</v>
      </c>
      <c r="E183" s="16">
        <v>43530.416666666664</v>
      </c>
      <c r="G183" s="16">
        <v>43537.181944444441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4217123</v>
      </c>
      <c r="B184" s="10" t="s">
        <v>24</v>
      </c>
      <c r="C184" s="10" t="s">
        <v>17</v>
      </c>
      <c r="D184" s="16">
        <v>43529.356944444444</v>
      </c>
      <c r="E184" s="16">
        <v>43530.416666666664</v>
      </c>
      <c r="G184" s="16">
        <v>43537.181944444441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4217123</v>
      </c>
      <c r="B185" s="10" t="s">
        <v>24</v>
      </c>
      <c r="C185" s="10" t="s">
        <v>17</v>
      </c>
      <c r="D185" s="16">
        <v>43529.356944444444</v>
      </c>
      <c r="E185" s="16">
        <v>43530.416666666664</v>
      </c>
      <c r="G185" s="16">
        <v>43537.181944444441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4217123</v>
      </c>
      <c r="B186" s="10" t="s">
        <v>24</v>
      </c>
      <c r="C186" s="10" t="s">
        <v>17</v>
      </c>
      <c r="D186" s="16">
        <v>43529.356944444444</v>
      </c>
      <c r="E186" s="16">
        <v>43530.416666666664</v>
      </c>
      <c r="G186" s="16">
        <v>43537.181944444441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4217123</v>
      </c>
      <c r="B187" s="10" t="s">
        <v>24</v>
      </c>
      <c r="C187" s="10" t="s">
        <v>17</v>
      </c>
      <c r="D187" s="16">
        <v>43529.356944444444</v>
      </c>
      <c r="E187" s="16">
        <v>43530.416666666664</v>
      </c>
      <c r="G187" s="16">
        <v>43537.181944444441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4217123</v>
      </c>
      <c r="B188" s="10" t="s">
        <v>24</v>
      </c>
      <c r="C188" s="10" t="s">
        <v>17</v>
      </c>
      <c r="D188" s="16">
        <v>43529.356944444444</v>
      </c>
      <c r="E188" s="16">
        <v>43530.416666666664</v>
      </c>
      <c r="G188" s="16">
        <v>43537.181944444441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4217123</v>
      </c>
      <c r="B189" s="10" t="s">
        <v>24</v>
      </c>
      <c r="C189" s="10" t="s">
        <v>17</v>
      </c>
      <c r="D189" s="16">
        <v>43529.356944444444</v>
      </c>
      <c r="E189" s="16">
        <v>43530.416666666664</v>
      </c>
      <c r="G189" s="16">
        <v>43537.181944444441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1200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4217123</v>
      </c>
      <c r="B190" s="10" t="s">
        <v>24</v>
      </c>
      <c r="C190" s="10" t="s">
        <v>17</v>
      </c>
      <c r="D190" s="16">
        <v>43529.356944444444</v>
      </c>
      <c r="E190" s="16">
        <v>43530.416666666664</v>
      </c>
      <c r="G190" s="16">
        <v>43537.181944444441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4217123</v>
      </c>
      <c r="B191" s="10" t="s">
        <v>24</v>
      </c>
      <c r="C191" s="10" t="s">
        <v>17</v>
      </c>
      <c r="D191" s="16">
        <v>43529.356944444444</v>
      </c>
      <c r="E191" s="16">
        <v>43530.416666666664</v>
      </c>
      <c r="G191" s="16">
        <v>43537.181944444441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4217123</v>
      </c>
      <c r="B192" s="10" t="s">
        <v>24</v>
      </c>
      <c r="C192" s="10" t="s">
        <v>17</v>
      </c>
      <c r="D192" s="16">
        <v>43529.356944444444</v>
      </c>
      <c r="E192" s="16">
        <v>43530.416666666664</v>
      </c>
      <c r="G192" s="16">
        <v>43537.181944444441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4217123</v>
      </c>
      <c r="B193" s="10" t="s">
        <v>24</v>
      </c>
      <c r="C193" s="10" t="s">
        <v>17</v>
      </c>
      <c r="D193" s="16">
        <v>43529.356944444444</v>
      </c>
      <c r="E193" s="16">
        <v>43530.416666666664</v>
      </c>
      <c r="G193" s="16">
        <v>43537.181944444441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640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4217123</v>
      </c>
      <c r="B194" s="10" t="s">
        <v>24</v>
      </c>
      <c r="C194" s="10" t="s">
        <v>17</v>
      </c>
      <c r="D194" s="16">
        <v>43529.356944444444</v>
      </c>
      <c r="E194" s="16">
        <v>43530.416666666664</v>
      </c>
      <c r="G194" s="16">
        <v>43537.181944444441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240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4217123</v>
      </c>
      <c r="B195" s="10" t="s">
        <v>24</v>
      </c>
      <c r="C195" s="10" t="s">
        <v>17</v>
      </c>
      <c r="D195" s="16">
        <v>43529.356944444444</v>
      </c>
      <c r="E195" s="16">
        <v>43530.416666666664</v>
      </c>
      <c r="G195" s="16">
        <v>43537.181944444441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4217123</v>
      </c>
      <c r="B196" s="10" t="s">
        <v>24</v>
      </c>
      <c r="C196" s="10" t="s">
        <v>17</v>
      </c>
      <c r="D196" s="16">
        <v>43529.356944444444</v>
      </c>
      <c r="E196" s="16">
        <v>43530.416666666664</v>
      </c>
      <c r="G196" s="16">
        <v>43537.181944444441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4217123</v>
      </c>
      <c r="B197" s="10" t="s">
        <v>24</v>
      </c>
      <c r="C197" s="10" t="s">
        <v>17</v>
      </c>
      <c r="D197" s="16">
        <v>43529.356944444444</v>
      </c>
      <c r="E197" s="16">
        <v>43530.416666666664</v>
      </c>
      <c r="G197" s="16">
        <v>43537.181944444441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22</v>
      </c>
      <c r="M197" s="10">
        <v>250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4217123</v>
      </c>
      <c r="B198" s="10" t="s">
        <v>24</v>
      </c>
      <c r="C198" s="10" t="s">
        <v>17</v>
      </c>
      <c r="D198" s="16">
        <v>43529.356944444444</v>
      </c>
      <c r="E198" s="16">
        <v>43530.416666666664</v>
      </c>
      <c r="G198" s="16">
        <v>43537.181944444441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480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4217123</v>
      </c>
      <c r="B199" s="10" t="s">
        <v>24</v>
      </c>
      <c r="C199" s="10" t="s">
        <v>17</v>
      </c>
      <c r="D199" s="16">
        <v>43529.356944444444</v>
      </c>
      <c r="E199" s="16">
        <v>43530.416666666664</v>
      </c>
      <c r="G199" s="16">
        <v>43537.181944444441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100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4217123</v>
      </c>
      <c r="B200" s="10" t="s">
        <v>24</v>
      </c>
      <c r="C200" s="10" t="s">
        <v>17</v>
      </c>
      <c r="D200" s="16">
        <v>43529.356944444444</v>
      </c>
      <c r="E200" s="16">
        <v>43530.416666666664</v>
      </c>
      <c r="G200" s="16">
        <v>43537.181944444441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200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4217123</v>
      </c>
      <c r="B201" s="10" t="s">
        <v>24</v>
      </c>
      <c r="C201" s="10" t="s">
        <v>17</v>
      </c>
      <c r="D201" s="16">
        <v>43529.356944444444</v>
      </c>
      <c r="E201" s="16">
        <v>43530.416666666664</v>
      </c>
      <c r="G201" s="16">
        <v>43537.181944444441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26</v>
      </c>
      <c r="M201" s="10">
        <v>5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4217124</v>
      </c>
      <c r="B202" s="10" t="s">
        <v>16</v>
      </c>
      <c r="C202" s="10" t="s">
        <v>17</v>
      </c>
      <c r="D202" s="16">
        <v>43529.361111111109</v>
      </c>
      <c r="E202" s="16">
        <v>43530.416666666664</v>
      </c>
      <c r="G202" s="16">
        <v>43537.197916666664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22000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4217124</v>
      </c>
      <c r="B203" s="10" t="s">
        <v>16</v>
      </c>
      <c r="C203" s="10" t="s">
        <v>17</v>
      </c>
      <c r="D203" s="16">
        <v>43529.361111111109</v>
      </c>
      <c r="E203" s="16">
        <v>43530.416666666664</v>
      </c>
      <c r="G203" s="16">
        <v>43537.197916666664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4217124</v>
      </c>
      <c r="B204" s="10" t="s">
        <v>16</v>
      </c>
      <c r="C204" s="10" t="s">
        <v>17</v>
      </c>
      <c r="D204" s="16">
        <v>43529.361111111109</v>
      </c>
      <c r="E204" s="16">
        <v>43530.416666666664</v>
      </c>
      <c r="G204" s="16">
        <v>43537.197916666664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26</v>
      </c>
      <c r="M204" s="10">
        <v>5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4217124</v>
      </c>
      <c r="B205" s="10" t="s">
        <v>16</v>
      </c>
      <c r="C205" s="10" t="s">
        <v>17</v>
      </c>
      <c r="D205" s="16">
        <v>43529.361111111109</v>
      </c>
      <c r="E205" s="16">
        <v>43530.416666666664</v>
      </c>
      <c r="G205" s="16">
        <v>43537.197916666664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2400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4217124</v>
      </c>
      <c r="B206" s="10" t="s">
        <v>16</v>
      </c>
      <c r="C206" s="10" t="s">
        <v>17</v>
      </c>
      <c r="D206" s="16">
        <v>43529.361111111109</v>
      </c>
      <c r="E206" s="16">
        <v>43530.416666666664</v>
      </c>
      <c r="G206" s="16">
        <v>43537.197916666664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22</v>
      </c>
      <c r="M206" s="10">
        <v>31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4217124</v>
      </c>
      <c r="B207" s="10" t="s">
        <v>16</v>
      </c>
      <c r="C207" s="10" t="s">
        <v>17</v>
      </c>
      <c r="D207" s="16">
        <v>43529.361111111109</v>
      </c>
      <c r="E207" s="16">
        <v>43530.416666666664</v>
      </c>
      <c r="G207" s="16">
        <v>43537.197916666664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4217124</v>
      </c>
      <c r="B208" s="10" t="s">
        <v>16</v>
      </c>
      <c r="C208" s="10" t="s">
        <v>17</v>
      </c>
      <c r="D208" s="16">
        <v>43529.361111111109</v>
      </c>
      <c r="E208" s="16">
        <v>43530.416666666664</v>
      </c>
      <c r="G208" s="16">
        <v>43537.197916666664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1600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4217124</v>
      </c>
      <c r="B209" s="10" t="s">
        <v>16</v>
      </c>
      <c r="C209" s="10" t="s">
        <v>17</v>
      </c>
      <c r="D209" s="16">
        <v>43529.361111111109</v>
      </c>
      <c r="E209" s="16">
        <v>43530.416666666664</v>
      </c>
      <c r="G209" s="16">
        <v>43537.197916666664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50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4217124</v>
      </c>
      <c r="B210" s="10" t="s">
        <v>16</v>
      </c>
      <c r="C210" s="10" t="s">
        <v>17</v>
      </c>
      <c r="D210" s="16">
        <v>43529.361111111109</v>
      </c>
      <c r="E210" s="16">
        <v>43530.416666666664</v>
      </c>
      <c r="G210" s="16">
        <v>43537.197916666664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4217124</v>
      </c>
      <c r="B211" s="10" t="s">
        <v>16</v>
      </c>
      <c r="C211" s="10" t="s">
        <v>17</v>
      </c>
      <c r="D211" s="16">
        <v>43529.361111111109</v>
      </c>
      <c r="E211" s="16">
        <v>43530.416666666664</v>
      </c>
      <c r="G211" s="16">
        <v>43537.197916666664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4217124</v>
      </c>
      <c r="B212" s="10" t="s">
        <v>16</v>
      </c>
      <c r="C212" s="10" t="s">
        <v>17</v>
      </c>
      <c r="D212" s="16">
        <v>43529.361111111109</v>
      </c>
      <c r="E212" s="16">
        <v>43530.416666666664</v>
      </c>
      <c r="G212" s="16">
        <v>43537.197916666664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4217124</v>
      </c>
      <c r="B213" s="10" t="s">
        <v>16</v>
      </c>
      <c r="C213" s="10" t="s">
        <v>17</v>
      </c>
      <c r="D213" s="16">
        <v>43529.361111111109</v>
      </c>
      <c r="E213" s="16">
        <v>43530.416666666664</v>
      </c>
      <c r="G213" s="16">
        <v>43537.197916666664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26</v>
      </c>
      <c r="M213" s="10">
        <v>10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4217124</v>
      </c>
      <c r="B214" s="10" t="s">
        <v>16</v>
      </c>
      <c r="C214" s="10" t="s">
        <v>17</v>
      </c>
      <c r="D214" s="16">
        <v>43529.361111111109</v>
      </c>
      <c r="E214" s="16">
        <v>43530.416666666664</v>
      </c>
      <c r="G214" s="16">
        <v>43537.197916666664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4217124</v>
      </c>
      <c r="B215" s="10" t="s">
        <v>16</v>
      </c>
      <c r="C215" s="10" t="s">
        <v>17</v>
      </c>
      <c r="D215" s="16">
        <v>43529.361111111109</v>
      </c>
      <c r="E215" s="16">
        <v>43530.416666666664</v>
      </c>
      <c r="G215" s="16">
        <v>43537.197916666664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22</v>
      </c>
      <c r="M215" s="10">
        <v>110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4217124</v>
      </c>
      <c r="B216" s="10" t="s">
        <v>16</v>
      </c>
      <c r="C216" s="10" t="s">
        <v>17</v>
      </c>
      <c r="D216" s="16">
        <v>43529.361111111109</v>
      </c>
      <c r="E216" s="16">
        <v>43530.416666666664</v>
      </c>
      <c r="G216" s="16">
        <v>43537.197916666664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4217124</v>
      </c>
      <c r="B217" s="10" t="s">
        <v>16</v>
      </c>
      <c r="C217" s="10" t="s">
        <v>17</v>
      </c>
      <c r="D217" s="16">
        <v>43529.361111111109</v>
      </c>
      <c r="E217" s="16">
        <v>43530.416666666664</v>
      </c>
      <c r="G217" s="16">
        <v>43537.197916666664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2900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4217124</v>
      </c>
      <c r="B218" s="10" t="s">
        <v>16</v>
      </c>
      <c r="C218" s="10" t="s">
        <v>17</v>
      </c>
      <c r="D218" s="16">
        <v>43529.361111111109</v>
      </c>
      <c r="E218" s="16">
        <v>43530.416666666664</v>
      </c>
      <c r="G218" s="16">
        <v>43537.197916666664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4217124</v>
      </c>
      <c r="B219" s="10" t="s">
        <v>16</v>
      </c>
      <c r="C219" s="10" t="s">
        <v>17</v>
      </c>
      <c r="D219" s="16">
        <v>43529.361111111109</v>
      </c>
      <c r="E219" s="16">
        <v>43530.416666666664</v>
      </c>
      <c r="G219" s="16">
        <v>43537.197916666664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180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4217124</v>
      </c>
      <c r="B220" s="10" t="s">
        <v>16</v>
      </c>
      <c r="C220" s="10" t="s">
        <v>17</v>
      </c>
      <c r="D220" s="16">
        <v>43529.361111111109</v>
      </c>
      <c r="E220" s="16">
        <v>43530.416666666664</v>
      </c>
      <c r="G220" s="16">
        <v>43537.197916666664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16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4217124</v>
      </c>
      <c r="B221" s="10" t="s">
        <v>16</v>
      </c>
      <c r="C221" s="10" t="s">
        <v>17</v>
      </c>
      <c r="D221" s="16">
        <v>43529.361111111109</v>
      </c>
      <c r="E221" s="16">
        <v>43530.416666666664</v>
      </c>
      <c r="G221" s="16">
        <v>43537.197916666664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4217124</v>
      </c>
      <c r="B222" s="10" t="s">
        <v>16</v>
      </c>
      <c r="C222" s="10" t="s">
        <v>17</v>
      </c>
      <c r="D222" s="16">
        <v>43529.361111111109</v>
      </c>
      <c r="E222" s="16">
        <v>43530.416666666664</v>
      </c>
      <c r="G222" s="16">
        <v>43537.197916666664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4217124</v>
      </c>
      <c r="B223" s="10" t="s">
        <v>16</v>
      </c>
      <c r="C223" s="10" t="s">
        <v>17</v>
      </c>
      <c r="D223" s="16">
        <v>43529.361111111109</v>
      </c>
      <c r="E223" s="16">
        <v>43530.416666666664</v>
      </c>
      <c r="G223" s="16">
        <v>43537.197916666664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4217124</v>
      </c>
      <c r="B224" s="10" t="s">
        <v>16</v>
      </c>
      <c r="C224" s="10" t="s">
        <v>17</v>
      </c>
      <c r="D224" s="16">
        <v>43529.361111111109</v>
      </c>
      <c r="E224" s="16">
        <v>43530.416666666664</v>
      </c>
      <c r="G224" s="16">
        <v>43537.197916666664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44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4217124</v>
      </c>
      <c r="B225" s="10" t="s">
        <v>16</v>
      </c>
      <c r="C225" s="10" t="s">
        <v>17</v>
      </c>
      <c r="D225" s="16">
        <v>43529.361111111109</v>
      </c>
      <c r="E225" s="16">
        <v>43530.416666666664</v>
      </c>
      <c r="G225" s="16">
        <v>43537.197916666664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4217124</v>
      </c>
      <c r="B226" s="10" t="s">
        <v>16</v>
      </c>
      <c r="C226" s="10" t="s">
        <v>17</v>
      </c>
      <c r="D226" s="16">
        <v>43529.361111111109</v>
      </c>
      <c r="E226" s="16">
        <v>43530.416666666664</v>
      </c>
      <c r="G226" s="16">
        <v>43537.197916666664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250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4217124</v>
      </c>
      <c r="B227" s="10" t="s">
        <v>16</v>
      </c>
      <c r="C227" s="10" t="s">
        <v>17</v>
      </c>
      <c r="D227" s="16">
        <v>43529.361111111109</v>
      </c>
      <c r="E227" s="16">
        <v>43530.416666666664</v>
      </c>
      <c r="G227" s="16">
        <v>43537.197916666664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4217124</v>
      </c>
      <c r="B228" s="10" t="s">
        <v>16</v>
      </c>
      <c r="C228" s="10" t="s">
        <v>17</v>
      </c>
      <c r="D228" s="16">
        <v>43529.361111111109</v>
      </c>
      <c r="E228" s="16">
        <v>43530.416666666664</v>
      </c>
      <c r="G228" s="16">
        <v>43537.197916666664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4217124</v>
      </c>
      <c r="B229" s="10" t="s">
        <v>16</v>
      </c>
      <c r="C229" s="10" t="s">
        <v>17</v>
      </c>
      <c r="D229" s="16">
        <v>43529.361111111109</v>
      </c>
      <c r="E229" s="16">
        <v>43530.416666666664</v>
      </c>
      <c r="G229" s="16">
        <v>43537.197916666664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720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4217124</v>
      </c>
      <c r="B230" s="10" t="s">
        <v>16</v>
      </c>
      <c r="C230" s="10" t="s">
        <v>17</v>
      </c>
      <c r="D230" s="16">
        <v>43529.361111111109</v>
      </c>
      <c r="E230" s="16">
        <v>43530.416666666664</v>
      </c>
      <c r="G230" s="16">
        <v>43537.197916666664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22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4217124</v>
      </c>
      <c r="B231" s="10" t="s">
        <v>16</v>
      </c>
      <c r="C231" s="10" t="s">
        <v>17</v>
      </c>
      <c r="D231" s="16">
        <v>43529.361111111109</v>
      </c>
      <c r="E231" s="16">
        <v>43530.416666666664</v>
      </c>
      <c r="G231" s="16">
        <v>43537.197916666664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4217124</v>
      </c>
      <c r="B232" s="10" t="s">
        <v>16</v>
      </c>
      <c r="C232" s="10" t="s">
        <v>17</v>
      </c>
      <c r="D232" s="16">
        <v>43529.361111111109</v>
      </c>
      <c r="E232" s="16">
        <v>43530.416666666664</v>
      </c>
      <c r="G232" s="16">
        <v>43537.197916666664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4217124</v>
      </c>
      <c r="B233" s="10" t="s">
        <v>16</v>
      </c>
      <c r="C233" s="10" t="s">
        <v>17</v>
      </c>
      <c r="D233" s="16">
        <v>43529.361111111109</v>
      </c>
      <c r="E233" s="16">
        <v>43530.416666666664</v>
      </c>
      <c r="G233" s="16">
        <v>43537.197916666664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22</v>
      </c>
      <c r="M233" s="10">
        <v>20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4217124</v>
      </c>
      <c r="B234" s="10" t="s">
        <v>16</v>
      </c>
      <c r="C234" s="10" t="s">
        <v>17</v>
      </c>
      <c r="D234" s="16">
        <v>43529.361111111109</v>
      </c>
      <c r="E234" s="16">
        <v>43530.416666666664</v>
      </c>
      <c r="G234" s="16">
        <v>43537.197916666664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4217124</v>
      </c>
      <c r="B235" s="10" t="s">
        <v>16</v>
      </c>
      <c r="C235" s="10" t="s">
        <v>17</v>
      </c>
      <c r="D235" s="16">
        <v>43529.361111111109</v>
      </c>
      <c r="E235" s="16">
        <v>43530.416666666664</v>
      </c>
      <c r="G235" s="16">
        <v>43537.197916666664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120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4217124</v>
      </c>
      <c r="B236" s="10" t="s">
        <v>16</v>
      </c>
      <c r="C236" s="10" t="s">
        <v>17</v>
      </c>
      <c r="D236" s="16">
        <v>43529.361111111109</v>
      </c>
      <c r="E236" s="16">
        <v>43530.416666666664</v>
      </c>
      <c r="G236" s="16">
        <v>43537.197916666664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46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4217124</v>
      </c>
      <c r="B237" s="10" t="s">
        <v>16</v>
      </c>
      <c r="C237" s="10" t="s">
        <v>17</v>
      </c>
      <c r="D237" s="16">
        <v>43529.361111111109</v>
      </c>
      <c r="E237" s="16">
        <v>43530.416666666664</v>
      </c>
      <c r="G237" s="16">
        <v>43537.197916666664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340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4217124</v>
      </c>
      <c r="B238" s="10" t="s">
        <v>16</v>
      </c>
      <c r="C238" s="10" t="s">
        <v>17</v>
      </c>
      <c r="D238" s="16">
        <v>43529.361111111109</v>
      </c>
      <c r="E238" s="16">
        <v>43530.416666666664</v>
      </c>
      <c r="G238" s="16">
        <v>43537.197916666664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26</v>
      </c>
      <c r="M238" s="10">
        <v>10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4217124</v>
      </c>
      <c r="B239" s="10" t="s">
        <v>16</v>
      </c>
      <c r="C239" s="10" t="s">
        <v>17</v>
      </c>
      <c r="D239" s="16">
        <v>43529.361111111109</v>
      </c>
      <c r="E239" s="16">
        <v>43530.416666666664</v>
      </c>
      <c r="G239" s="16">
        <v>43537.197916666664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84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4217124</v>
      </c>
      <c r="B240" s="10" t="s">
        <v>16</v>
      </c>
      <c r="C240" s="10" t="s">
        <v>17</v>
      </c>
      <c r="D240" s="16">
        <v>43529.361111111109</v>
      </c>
      <c r="E240" s="16">
        <v>43530.416666666664</v>
      </c>
      <c r="G240" s="16">
        <v>43537.197916666664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60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4217124</v>
      </c>
      <c r="B241" s="10" t="s">
        <v>16</v>
      </c>
      <c r="C241" s="10" t="s">
        <v>17</v>
      </c>
      <c r="D241" s="16">
        <v>43529.361111111109</v>
      </c>
      <c r="E241" s="16">
        <v>43530.416666666664</v>
      </c>
      <c r="G241" s="16">
        <v>43537.197916666664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4217124</v>
      </c>
      <c r="B242" s="10" t="s">
        <v>16</v>
      </c>
      <c r="C242" s="10" t="s">
        <v>17</v>
      </c>
      <c r="D242" s="16">
        <v>43529.361111111109</v>
      </c>
      <c r="E242" s="16">
        <v>43530.416666666664</v>
      </c>
      <c r="G242" s="16">
        <v>43537.197916666664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4217124</v>
      </c>
      <c r="B243" s="10" t="s">
        <v>16</v>
      </c>
      <c r="C243" s="10" t="s">
        <v>17</v>
      </c>
      <c r="D243" s="16">
        <v>43529.361111111109</v>
      </c>
      <c r="E243" s="16">
        <v>43530.416666666664</v>
      </c>
      <c r="G243" s="16">
        <v>43537.197916666664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300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4217124</v>
      </c>
      <c r="B244" s="10" t="s">
        <v>16</v>
      </c>
      <c r="C244" s="10" t="s">
        <v>17</v>
      </c>
      <c r="D244" s="16">
        <v>43529.361111111109</v>
      </c>
      <c r="E244" s="16">
        <v>43530.416666666664</v>
      </c>
      <c r="G244" s="16">
        <v>43537.197916666664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4217124</v>
      </c>
      <c r="B245" s="10" t="s">
        <v>16</v>
      </c>
      <c r="C245" s="10" t="s">
        <v>17</v>
      </c>
      <c r="D245" s="16">
        <v>43529.361111111109</v>
      </c>
      <c r="E245" s="16">
        <v>43530.416666666664</v>
      </c>
      <c r="G245" s="16">
        <v>43537.197916666664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4217124</v>
      </c>
      <c r="B246" s="10" t="s">
        <v>16</v>
      </c>
      <c r="C246" s="10" t="s">
        <v>17</v>
      </c>
      <c r="D246" s="16">
        <v>43529.361111111109</v>
      </c>
      <c r="E246" s="16">
        <v>43530.416666666664</v>
      </c>
      <c r="G246" s="16">
        <v>43537.197916666664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4217124</v>
      </c>
      <c r="B247" s="10" t="s">
        <v>16</v>
      </c>
      <c r="C247" s="10" t="s">
        <v>17</v>
      </c>
      <c r="D247" s="16">
        <v>43529.361111111109</v>
      </c>
      <c r="E247" s="16">
        <v>43530.416666666664</v>
      </c>
      <c r="G247" s="16">
        <v>43537.197916666664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120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4217124</v>
      </c>
      <c r="B248" s="10" t="s">
        <v>16</v>
      </c>
      <c r="C248" s="10" t="s">
        <v>17</v>
      </c>
      <c r="D248" s="16">
        <v>43529.361111111109</v>
      </c>
      <c r="E248" s="16">
        <v>43530.416666666664</v>
      </c>
      <c r="G248" s="16">
        <v>43537.197916666664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1800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4217124</v>
      </c>
      <c r="B249" s="10" t="s">
        <v>16</v>
      </c>
      <c r="C249" s="10" t="s">
        <v>17</v>
      </c>
      <c r="D249" s="16">
        <v>43529.361111111109</v>
      </c>
      <c r="E249" s="16">
        <v>43530.416666666664</v>
      </c>
      <c r="G249" s="16">
        <v>43537.197916666664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500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4217124</v>
      </c>
      <c r="B250" s="10" t="s">
        <v>16</v>
      </c>
      <c r="C250" s="10" t="s">
        <v>17</v>
      </c>
      <c r="D250" s="16">
        <v>43529.361111111109</v>
      </c>
      <c r="E250" s="16">
        <v>43530.416666666664</v>
      </c>
      <c r="G250" s="16">
        <v>43537.197916666664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690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4217124</v>
      </c>
      <c r="B251" s="10" t="s">
        <v>16</v>
      </c>
      <c r="C251" s="10" t="s">
        <v>17</v>
      </c>
      <c r="D251" s="16">
        <v>43529.361111111109</v>
      </c>
      <c r="E251" s="16">
        <v>43530.416666666664</v>
      </c>
      <c r="G251" s="16">
        <v>43537.197916666664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22</v>
      </c>
      <c r="M251" s="10">
        <v>2000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4217124</v>
      </c>
      <c r="B252" s="10" t="s">
        <v>16</v>
      </c>
      <c r="C252" s="10" t="s">
        <v>17</v>
      </c>
      <c r="D252" s="16">
        <v>43529.361111111109</v>
      </c>
      <c r="E252" s="16">
        <v>43530.416666666664</v>
      </c>
      <c r="G252" s="16">
        <v>43537.197916666664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4217124</v>
      </c>
      <c r="B253" s="10" t="s">
        <v>16</v>
      </c>
      <c r="C253" s="10" t="s">
        <v>17</v>
      </c>
      <c r="D253" s="16">
        <v>43529.361111111109</v>
      </c>
      <c r="E253" s="16">
        <v>43530.416666666664</v>
      </c>
      <c r="G253" s="16">
        <v>43537.197916666664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4217124</v>
      </c>
      <c r="B254" s="10" t="s">
        <v>16</v>
      </c>
      <c r="C254" s="10" t="s">
        <v>17</v>
      </c>
      <c r="D254" s="16">
        <v>43529.361111111109</v>
      </c>
      <c r="E254" s="16">
        <v>43530.416666666664</v>
      </c>
      <c r="G254" s="16">
        <v>43537.197916666664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34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4217124</v>
      </c>
      <c r="B255" s="10" t="s">
        <v>16</v>
      </c>
      <c r="C255" s="10" t="s">
        <v>17</v>
      </c>
      <c r="D255" s="16">
        <v>43529.361111111109</v>
      </c>
      <c r="E255" s="16">
        <v>43530.416666666664</v>
      </c>
      <c r="G255" s="16">
        <v>43537.197916666664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25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4217124</v>
      </c>
      <c r="B256" s="10" t="s">
        <v>16</v>
      </c>
      <c r="C256" s="10" t="s">
        <v>17</v>
      </c>
      <c r="D256" s="16">
        <v>43529.361111111109</v>
      </c>
      <c r="E256" s="16">
        <v>43530.416666666664</v>
      </c>
      <c r="G256" s="16">
        <v>43537.197916666664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740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4217124</v>
      </c>
      <c r="B257" s="10" t="s">
        <v>16</v>
      </c>
      <c r="C257" s="10" t="s">
        <v>17</v>
      </c>
      <c r="D257" s="16">
        <v>43529.361111111109</v>
      </c>
      <c r="E257" s="16">
        <v>43530.416666666664</v>
      </c>
      <c r="G257" s="16">
        <v>43537.197916666664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4217124</v>
      </c>
      <c r="B258" s="10" t="s">
        <v>16</v>
      </c>
      <c r="C258" s="10" t="s">
        <v>17</v>
      </c>
      <c r="D258" s="16">
        <v>43529.361111111109</v>
      </c>
      <c r="E258" s="16">
        <v>43530.416666666664</v>
      </c>
      <c r="G258" s="16">
        <v>43537.197916666664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4217124</v>
      </c>
      <c r="B259" s="10" t="s">
        <v>16</v>
      </c>
      <c r="C259" s="10" t="s">
        <v>17</v>
      </c>
      <c r="D259" s="16">
        <v>43529.361111111109</v>
      </c>
      <c r="E259" s="16">
        <v>43530.416666666664</v>
      </c>
      <c r="G259" s="16">
        <v>43537.197916666664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1000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4217124</v>
      </c>
      <c r="B260" s="10" t="s">
        <v>16</v>
      </c>
      <c r="C260" s="10" t="s">
        <v>17</v>
      </c>
      <c r="D260" s="16">
        <v>43529.361111111109</v>
      </c>
      <c r="E260" s="16">
        <v>43530.416666666664</v>
      </c>
      <c r="G260" s="16">
        <v>43537.197916666664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4217124</v>
      </c>
      <c r="B261" s="10" t="s">
        <v>16</v>
      </c>
      <c r="C261" s="10" t="s">
        <v>17</v>
      </c>
      <c r="D261" s="16">
        <v>43529.361111111109</v>
      </c>
      <c r="E261" s="16">
        <v>43530.416666666664</v>
      </c>
      <c r="G261" s="16">
        <v>43537.197916666664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34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4217124</v>
      </c>
      <c r="B262" s="10" t="s">
        <v>16</v>
      </c>
      <c r="C262" s="10" t="s">
        <v>17</v>
      </c>
      <c r="D262" s="16">
        <v>43529.361111111109</v>
      </c>
      <c r="E262" s="16">
        <v>43530.416666666664</v>
      </c>
      <c r="G262" s="16">
        <v>43537.197916666664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4217124</v>
      </c>
      <c r="B263" s="10" t="s">
        <v>16</v>
      </c>
      <c r="C263" s="10" t="s">
        <v>17</v>
      </c>
      <c r="D263" s="16">
        <v>43529.361111111109</v>
      </c>
      <c r="E263" s="16">
        <v>43530.416666666664</v>
      </c>
      <c r="G263" s="16">
        <v>43537.197916666664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4217124</v>
      </c>
      <c r="B264" s="10" t="s">
        <v>16</v>
      </c>
      <c r="C264" s="10" t="s">
        <v>17</v>
      </c>
      <c r="D264" s="16">
        <v>43529.361111111109</v>
      </c>
      <c r="E264" s="16">
        <v>43530.416666666664</v>
      </c>
      <c r="G264" s="16">
        <v>43537.197916666664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4217124</v>
      </c>
      <c r="B265" s="10" t="s">
        <v>16</v>
      </c>
      <c r="C265" s="10" t="s">
        <v>17</v>
      </c>
      <c r="D265" s="16">
        <v>43529.361111111109</v>
      </c>
      <c r="E265" s="16">
        <v>43530.416666666664</v>
      </c>
      <c r="G265" s="16">
        <v>43537.197916666664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310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4217124</v>
      </c>
      <c r="B266" s="10" t="s">
        <v>16</v>
      </c>
      <c r="C266" s="10" t="s">
        <v>17</v>
      </c>
      <c r="D266" s="16">
        <v>43529.361111111109</v>
      </c>
      <c r="E266" s="16">
        <v>43530.416666666664</v>
      </c>
      <c r="G266" s="16">
        <v>43537.197916666664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24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4217124</v>
      </c>
      <c r="B267" s="10" t="s">
        <v>16</v>
      </c>
      <c r="C267" s="10" t="s">
        <v>17</v>
      </c>
      <c r="D267" s="16">
        <v>43529.361111111109</v>
      </c>
      <c r="E267" s="16">
        <v>43530.416666666664</v>
      </c>
      <c r="G267" s="16">
        <v>43537.197916666664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1800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4217124</v>
      </c>
      <c r="B268" s="10" t="s">
        <v>16</v>
      </c>
      <c r="C268" s="10" t="s">
        <v>17</v>
      </c>
      <c r="D268" s="16">
        <v>43529.361111111109</v>
      </c>
      <c r="E268" s="16">
        <v>43530.416666666664</v>
      </c>
      <c r="G268" s="16">
        <v>43537.197916666664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4217124</v>
      </c>
      <c r="B269" s="10" t="s">
        <v>16</v>
      </c>
      <c r="C269" s="10" t="s">
        <v>17</v>
      </c>
      <c r="D269" s="16">
        <v>43529.361111111109</v>
      </c>
      <c r="E269" s="16">
        <v>43530.416666666664</v>
      </c>
      <c r="G269" s="16">
        <v>43537.197916666664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4217124</v>
      </c>
      <c r="B270" s="10" t="s">
        <v>16</v>
      </c>
      <c r="C270" s="10" t="s">
        <v>17</v>
      </c>
      <c r="D270" s="16">
        <v>43529.361111111109</v>
      </c>
      <c r="E270" s="16">
        <v>43530.416666666664</v>
      </c>
      <c r="G270" s="16">
        <v>43537.197916666664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4217124</v>
      </c>
      <c r="B271" s="10" t="s">
        <v>16</v>
      </c>
      <c r="C271" s="10" t="s">
        <v>17</v>
      </c>
      <c r="D271" s="16">
        <v>43529.361111111109</v>
      </c>
      <c r="E271" s="16">
        <v>43530.416666666664</v>
      </c>
      <c r="G271" s="16">
        <v>43537.197916666664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4217124</v>
      </c>
      <c r="B272" s="10" t="s">
        <v>16</v>
      </c>
      <c r="C272" s="10" t="s">
        <v>17</v>
      </c>
      <c r="D272" s="16">
        <v>43529.361111111109</v>
      </c>
      <c r="E272" s="16">
        <v>43530.416666666664</v>
      </c>
      <c r="G272" s="16">
        <v>43537.197916666664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290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4217124</v>
      </c>
      <c r="B273" s="10" t="s">
        <v>16</v>
      </c>
      <c r="C273" s="10" t="s">
        <v>17</v>
      </c>
      <c r="D273" s="16">
        <v>43529.361111111109</v>
      </c>
      <c r="E273" s="16">
        <v>43530.416666666664</v>
      </c>
      <c r="G273" s="16">
        <v>43537.197916666664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4217124</v>
      </c>
      <c r="B274" s="10" t="s">
        <v>16</v>
      </c>
      <c r="C274" s="10" t="s">
        <v>17</v>
      </c>
      <c r="D274" s="16">
        <v>43529.361111111109</v>
      </c>
      <c r="E274" s="16">
        <v>43530.416666666664</v>
      </c>
      <c r="G274" s="16">
        <v>43537.197916666664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4217124</v>
      </c>
      <c r="B275" s="10" t="s">
        <v>16</v>
      </c>
      <c r="C275" s="10" t="s">
        <v>17</v>
      </c>
      <c r="D275" s="16">
        <v>43529.361111111109</v>
      </c>
      <c r="E275" s="16">
        <v>43530.416666666664</v>
      </c>
      <c r="G275" s="16">
        <v>43537.197916666664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76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4217124</v>
      </c>
      <c r="B276" s="10" t="s">
        <v>16</v>
      </c>
      <c r="C276" s="10" t="s">
        <v>17</v>
      </c>
      <c r="D276" s="16">
        <v>43529.361111111109</v>
      </c>
      <c r="E276" s="16">
        <v>43530.416666666664</v>
      </c>
      <c r="G276" s="16">
        <v>43537.197916666664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39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4217124</v>
      </c>
      <c r="B277" s="10" t="s">
        <v>16</v>
      </c>
      <c r="C277" s="10" t="s">
        <v>17</v>
      </c>
      <c r="D277" s="16">
        <v>43529.361111111109</v>
      </c>
      <c r="E277" s="16">
        <v>43530.416666666664</v>
      </c>
      <c r="G277" s="16">
        <v>43537.197916666664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22</v>
      </c>
      <c r="M277" s="10">
        <v>870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4217124</v>
      </c>
      <c r="B278" s="10" t="s">
        <v>16</v>
      </c>
      <c r="C278" s="10" t="s">
        <v>17</v>
      </c>
      <c r="D278" s="16">
        <v>43529.361111111109</v>
      </c>
      <c r="E278" s="16">
        <v>43530.416666666664</v>
      </c>
      <c r="G278" s="16">
        <v>43537.197916666664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4217124</v>
      </c>
      <c r="B279" s="10" t="s">
        <v>16</v>
      </c>
      <c r="C279" s="10" t="s">
        <v>17</v>
      </c>
      <c r="D279" s="16">
        <v>43529.361111111109</v>
      </c>
      <c r="E279" s="16">
        <v>43530.416666666664</v>
      </c>
      <c r="G279" s="16">
        <v>43537.197916666664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83000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4217124</v>
      </c>
      <c r="B280" s="10" t="s">
        <v>16</v>
      </c>
      <c r="C280" s="10" t="s">
        <v>17</v>
      </c>
      <c r="D280" s="16">
        <v>43529.361111111109</v>
      </c>
      <c r="E280" s="16">
        <v>43530.416666666664</v>
      </c>
      <c r="G280" s="16">
        <v>43537.197916666664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4217124</v>
      </c>
      <c r="B281" s="10" t="s">
        <v>16</v>
      </c>
      <c r="C281" s="10" t="s">
        <v>17</v>
      </c>
      <c r="D281" s="16">
        <v>43529.361111111109</v>
      </c>
      <c r="E281" s="16">
        <v>43530.416666666664</v>
      </c>
      <c r="G281" s="16">
        <v>43537.197916666664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4217124</v>
      </c>
      <c r="B282" s="10" t="s">
        <v>16</v>
      </c>
      <c r="C282" s="10" t="s">
        <v>17</v>
      </c>
      <c r="D282" s="16">
        <v>43529.361111111109</v>
      </c>
      <c r="E282" s="16">
        <v>43530.416666666664</v>
      </c>
      <c r="G282" s="16">
        <v>43537.197916666664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4217124</v>
      </c>
      <c r="B283" s="10" t="s">
        <v>16</v>
      </c>
      <c r="C283" s="10" t="s">
        <v>17</v>
      </c>
      <c r="D283" s="16">
        <v>43529.361111111109</v>
      </c>
      <c r="E283" s="16">
        <v>43530.416666666664</v>
      </c>
      <c r="G283" s="16">
        <v>43537.197916666664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4217124</v>
      </c>
      <c r="B284" s="10" t="s">
        <v>16</v>
      </c>
      <c r="C284" s="10" t="s">
        <v>17</v>
      </c>
      <c r="D284" s="16">
        <v>43529.361111111109</v>
      </c>
      <c r="E284" s="16">
        <v>43530.416666666664</v>
      </c>
      <c r="G284" s="16">
        <v>43537.197916666664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4217124</v>
      </c>
      <c r="B285" s="10" t="s">
        <v>16</v>
      </c>
      <c r="C285" s="10" t="s">
        <v>17</v>
      </c>
      <c r="D285" s="16">
        <v>43529.361111111109</v>
      </c>
      <c r="E285" s="16">
        <v>43530.416666666664</v>
      </c>
      <c r="G285" s="16">
        <v>43537.197916666664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4217124</v>
      </c>
      <c r="B286" s="10" t="s">
        <v>16</v>
      </c>
      <c r="C286" s="10" t="s">
        <v>17</v>
      </c>
      <c r="D286" s="16">
        <v>43529.361111111109</v>
      </c>
      <c r="E286" s="16">
        <v>43530.416666666664</v>
      </c>
      <c r="G286" s="16">
        <v>43537.197916666664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900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4217124</v>
      </c>
      <c r="B287" s="10" t="s">
        <v>16</v>
      </c>
      <c r="C287" s="10" t="s">
        <v>17</v>
      </c>
      <c r="D287" s="16">
        <v>43529.361111111109</v>
      </c>
      <c r="E287" s="16">
        <v>43530.416666666664</v>
      </c>
      <c r="G287" s="16">
        <v>43537.197916666664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4217124</v>
      </c>
      <c r="B288" s="10" t="s">
        <v>16</v>
      </c>
      <c r="C288" s="10" t="s">
        <v>17</v>
      </c>
      <c r="D288" s="16">
        <v>43529.361111111109</v>
      </c>
      <c r="E288" s="16">
        <v>43530.416666666664</v>
      </c>
      <c r="G288" s="16">
        <v>43537.197916666664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4217124</v>
      </c>
      <c r="B289" s="10" t="s">
        <v>16</v>
      </c>
      <c r="C289" s="10" t="s">
        <v>17</v>
      </c>
      <c r="D289" s="16">
        <v>43529.361111111109</v>
      </c>
      <c r="E289" s="16">
        <v>43530.416666666664</v>
      </c>
      <c r="G289" s="16">
        <v>43537.197916666664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4217124</v>
      </c>
      <c r="B290" s="10" t="s">
        <v>16</v>
      </c>
      <c r="C290" s="10" t="s">
        <v>17</v>
      </c>
      <c r="D290" s="16">
        <v>43529.361111111109</v>
      </c>
      <c r="E290" s="16">
        <v>43530.416666666664</v>
      </c>
      <c r="G290" s="16">
        <v>43537.197916666664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820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4217124</v>
      </c>
      <c r="B291" s="10" t="s">
        <v>16</v>
      </c>
      <c r="C291" s="10" t="s">
        <v>17</v>
      </c>
      <c r="D291" s="16">
        <v>43529.361111111109</v>
      </c>
      <c r="E291" s="16">
        <v>43530.416666666664</v>
      </c>
      <c r="G291" s="16">
        <v>43537.197916666664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22</v>
      </c>
      <c r="M291" s="10">
        <v>410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4217124</v>
      </c>
      <c r="B292" s="10" t="s">
        <v>16</v>
      </c>
      <c r="C292" s="10" t="s">
        <v>17</v>
      </c>
      <c r="D292" s="16">
        <v>43529.361111111109</v>
      </c>
      <c r="E292" s="16">
        <v>43530.416666666664</v>
      </c>
      <c r="G292" s="16">
        <v>43537.197916666664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4217124</v>
      </c>
      <c r="B293" s="10" t="s">
        <v>16</v>
      </c>
      <c r="C293" s="10" t="s">
        <v>17</v>
      </c>
      <c r="D293" s="16">
        <v>43529.361111111109</v>
      </c>
      <c r="E293" s="16">
        <v>43530.416666666664</v>
      </c>
      <c r="G293" s="16">
        <v>43537.197916666664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4217124</v>
      </c>
      <c r="B294" s="10" t="s">
        <v>16</v>
      </c>
      <c r="C294" s="10" t="s">
        <v>17</v>
      </c>
      <c r="D294" s="16">
        <v>43529.361111111109</v>
      </c>
      <c r="E294" s="16">
        <v>43530.416666666664</v>
      </c>
      <c r="G294" s="16">
        <v>43537.197916666664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140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4217124</v>
      </c>
      <c r="B295" s="10" t="s">
        <v>16</v>
      </c>
      <c r="C295" s="10" t="s">
        <v>17</v>
      </c>
      <c r="D295" s="16">
        <v>43529.361111111109</v>
      </c>
      <c r="E295" s="16">
        <v>43530.416666666664</v>
      </c>
      <c r="G295" s="16">
        <v>43537.197916666664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590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4217124</v>
      </c>
      <c r="B296" s="10" t="s">
        <v>16</v>
      </c>
      <c r="C296" s="10" t="s">
        <v>17</v>
      </c>
      <c r="D296" s="16">
        <v>43529.361111111109</v>
      </c>
      <c r="E296" s="16">
        <v>43530.416666666664</v>
      </c>
      <c r="G296" s="16">
        <v>43537.197916666664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110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4217124</v>
      </c>
      <c r="B297" s="10" t="s">
        <v>16</v>
      </c>
      <c r="C297" s="10" t="s">
        <v>17</v>
      </c>
      <c r="D297" s="16">
        <v>43529.361111111109</v>
      </c>
      <c r="E297" s="16">
        <v>43530.416666666664</v>
      </c>
      <c r="G297" s="16">
        <v>43537.197916666664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200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4217124</v>
      </c>
      <c r="B298" s="10" t="s">
        <v>16</v>
      </c>
      <c r="C298" s="10" t="s">
        <v>17</v>
      </c>
      <c r="D298" s="16">
        <v>43529.361111111109</v>
      </c>
      <c r="E298" s="16">
        <v>43530.416666666664</v>
      </c>
      <c r="G298" s="16">
        <v>43537.197916666664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26</v>
      </c>
      <c r="M298" s="10">
        <v>5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4217126</v>
      </c>
      <c r="B299" s="10" t="s">
        <v>382</v>
      </c>
      <c r="C299" s="10" t="s">
        <v>224</v>
      </c>
      <c r="D299" s="16">
        <v>43529.356944444444</v>
      </c>
      <c r="E299" s="16">
        <v>43530.416666666664</v>
      </c>
      <c r="G299" s="16">
        <v>43537.008333333331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4217126</v>
      </c>
      <c r="B300" s="10" t="s">
        <v>382</v>
      </c>
      <c r="C300" s="10" t="s">
        <v>224</v>
      </c>
      <c r="D300" s="16">
        <v>43529.356944444444</v>
      </c>
      <c r="E300" s="16">
        <v>43530.416666666664</v>
      </c>
      <c r="G300" s="16">
        <v>43537.008333333331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4217126</v>
      </c>
      <c r="B301" s="10" t="s">
        <v>382</v>
      </c>
      <c r="C301" s="10" t="s">
        <v>224</v>
      </c>
      <c r="D301" s="16">
        <v>43529.356944444444</v>
      </c>
      <c r="E301" s="16">
        <v>43530.416666666664</v>
      </c>
      <c r="G301" s="16">
        <v>43537.008333333331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4217126</v>
      </c>
      <c r="B302" s="10" t="s">
        <v>382</v>
      </c>
      <c r="C302" s="10" t="s">
        <v>224</v>
      </c>
      <c r="D302" s="16">
        <v>43529.356944444444</v>
      </c>
      <c r="E302" s="16">
        <v>43530.416666666664</v>
      </c>
      <c r="G302" s="16">
        <v>43537.008333333331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22</v>
      </c>
      <c r="M302" s="10">
        <v>65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4217126</v>
      </c>
      <c r="B303" s="10" t="s">
        <v>382</v>
      </c>
      <c r="C303" s="10" t="s">
        <v>224</v>
      </c>
      <c r="D303" s="16">
        <v>43529.356944444444</v>
      </c>
      <c r="E303" s="16">
        <v>43530.416666666664</v>
      </c>
      <c r="G303" s="16">
        <v>43537.008333333331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4217126</v>
      </c>
      <c r="B304" s="10" t="s">
        <v>382</v>
      </c>
      <c r="C304" s="10" t="s">
        <v>224</v>
      </c>
      <c r="D304" s="16">
        <v>43529.356944444444</v>
      </c>
      <c r="E304" s="16">
        <v>43530.416666666664</v>
      </c>
      <c r="G304" s="16">
        <v>43537.008333333331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4217126</v>
      </c>
      <c r="B305" s="10" t="s">
        <v>382</v>
      </c>
      <c r="C305" s="10" t="s">
        <v>224</v>
      </c>
      <c r="D305" s="16">
        <v>43529.356944444444</v>
      </c>
      <c r="E305" s="16">
        <v>43530.416666666664</v>
      </c>
      <c r="G305" s="16">
        <v>43537.008333333331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22</v>
      </c>
      <c r="M305" s="10">
        <v>22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4217126</v>
      </c>
      <c r="B306" s="10" t="s">
        <v>382</v>
      </c>
      <c r="C306" s="10" t="s">
        <v>224</v>
      </c>
      <c r="D306" s="16">
        <v>43529.356944444444</v>
      </c>
      <c r="E306" s="16">
        <v>43530.416666666664</v>
      </c>
      <c r="G306" s="16">
        <v>43537.008333333331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4217126</v>
      </c>
      <c r="B307" s="10" t="s">
        <v>382</v>
      </c>
      <c r="C307" s="10" t="s">
        <v>224</v>
      </c>
      <c r="D307" s="16">
        <v>43529.356944444444</v>
      </c>
      <c r="E307" s="16">
        <v>43530.416666666664</v>
      </c>
      <c r="G307" s="16">
        <v>43537.008333333331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4217126</v>
      </c>
      <c r="B308" s="10" t="s">
        <v>382</v>
      </c>
      <c r="C308" s="10" t="s">
        <v>224</v>
      </c>
      <c r="D308" s="16">
        <v>43529.356944444444</v>
      </c>
      <c r="E308" s="16">
        <v>43530.416666666664</v>
      </c>
      <c r="G308" s="16">
        <v>43537.008333333331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4217126</v>
      </c>
      <c r="B309" s="10" t="s">
        <v>382</v>
      </c>
      <c r="C309" s="10" t="s">
        <v>224</v>
      </c>
      <c r="D309" s="16">
        <v>43529.356944444444</v>
      </c>
      <c r="E309" s="16">
        <v>43530.416666666664</v>
      </c>
      <c r="G309" s="16">
        <v>43537.008333333331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4217126</v>
      </c>
      <c r="B310" s="10" t="s">
        <v>382</v>
      </c>
      <c r="C310" s="10" t="s">
        <v>224</v>
      </c>
      <c r="D310" s="16">
        <v>43529.356944444444</v>
      </c>
      <c r="E310" s="16">
        <v>43530.416666666664</v>
      </c>
      <c r="G310" s="16">
        <v>43537.008333333331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4217126</v>
      </c>
      <c r="B311" s="10" t="s">
        <v>382</v>
      </c>
      <c r="C311" s="10" t="s">
        <v>224</v>
      </c>
      <c r="D311" s="16">
        <v>43529.356944444444</v>
      </c>
      <c r="E311" s="16">
        <v>43530.416666666664</v>
      </c>
      <c r="G311" s="16">
        <v>43537.008333333331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4217126</v>
      </c>
      <c r="B312" s="10" t="s">
        <v>382</v>
      </c>
      <c r="C312" s="10" t="s">
        <v>224</v>
      </c>
      <c r="D312" s="16">
        <v>43529.356944444444</v>
      </c>
      <c r="E312" s="16">
        <v>43530.416666666664</v>
      </c>
      <c r="G312" s="16">
        <v>43537.008333333331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4217126</v>
      </c>
      <c r="B313" s="10" t="s">
        <v>382</v>
      </c>
      <c r="C313" s="10" t="s">
        <v>224</v>
      </c>
      <c r="D313" s="16">
        <v>43529.356944444444</v>
      </c>
      <c r="E313" s="16">
        <v>43530.416666666664</v>
      </c>
      <c r="G313" s="16">
        <v>43537.008333333331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4217126</v>
      </c>
      <c r="B314" s="10" t="s">
        <v>382</v>
      </c>
      <c r="C314" s="10" t="s">
        <v>224</v>
      </c>
      <c r="D314" s="16">
        <v>43529.356944444444</v>
      </c>
      <c r="E314" s="16">
        <v>43530.416666666664</v>
      </c>
      <c r="G314" s="16">
        <v>43537.008333333331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22</v>
      </c>
      <c r="M314" s="10">
        <v>22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4217126</v>
      </c>
      <c r="B315" s="10" t="s">
        <v>382</v>
      </c>
      <c r="C315" s="10" t="s">
        <v>224</v>
      </c>
      <c r="D315" s="16">
        <v>43529.356944444444</v>
      </c>
      <c r="E315" s="16">
        <v>43530.416666666664</v>
      </c>
      <c r="G315" s="16">
        <v>43537.008333333331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4217126</v>
      </c>
      <c r="B316" s="10" t="s">
        <v>382</v>
      </c>
      <c r="C316" s="10" t="s">
        <v>224</v>
      </c>
      <c r="D316" s="16">
        <v>43529.356944444444</v>
      </c>
      <c r="E316" s="16">
        <v>43530.416666666664</v>
      </c>
      <c r="G316" s="16">
        <v>43537.008333333331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4217126</v>
      </c>
      <c r="B317" s="10" t="s">
        <v>382</v>
      </c>
      <c r="C317" s="10" t="s">
        <v>224</v>
      </c>
      <c r="D317" s="16">
        <v>43529.356944444444</v>
      </c>
      <c r="E317" s="16">
        <v>43530.416666666664</v>
      </c>
      <c r="G317" s="16">
        <v>43537.008333333331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4217126</v>
      </c>
      <c r="B318" s="10" t="s">
        <v>382</v>
      </c>
      <c r="C318" s="10" t="s">
        <v>224</v>
      </c>
      <c r="D318" s="16">
        <v>43529.356944444444</v>
      </c>
      <c r="E318" s="16">
        <v>43530.416666666664</v>
      </c>
      <c r="G318" s="16">
        <v>43537.008333333331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4217126</v>
      </c>
      <c r="B319" s="10" t="s">
        <v>382</v>
      </c>
      <c r="C319" s="10" t="s">
        <v>224</v>
      </c>
      <c r="D319" s="16">
        <v>43529.356944444444</v>
      </c>
      <c r="E319" s="16">
        <v>43530.416666666664</v>
      </c>
      <c r="G319" s="16">
        <v>43537.008333333331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4217126</v>
      </c>
      <c r="B320" s="10" t="s">
        <v>382</v>
      </c>
      <c r="C320" s="10" t="s">
        <v>224</v>
      </c>
      <c r="D320" s="16">
        <v>43529.356944444444</v>
      </c>
      <c r="E320" s="16">
        <v>43530.416666666664</v>
      </c>
      <c r="G320" s="16">
        <v>43537.008333333331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4217126</v>
      </c>
      <c r="B321" s="10" t="s">
        <v>382</v>
      </c>
      <c r="C321" s="10" t="s">
        <v>224</v>
      </c>
      <c r="D321" s="16">
        <v>43529.356944444444</v>
      </c>
      <c r="E321" s="16">
        <v>43530.416666666664</v>
      </c>
      <c r="G321" s="16">
        <v>43537.008333333331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4217126</v>
      </c>
      <c r="B322" s="10" t="s">
        <v>382</v>
      </c>
      <c r="C322" s="10" t="s">
        <v>224</v>
      </c>
      <c r="D322" s="16">
        <v>43529.356944444444</v>
      </c>
      <c r="E322" s="16">
        <v>43530.416666666664</v>
      </c>
      <c r="G322" s="16">
        <v>43537.008333333331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4217126</v>
      </c>
      <c r="B323" s="10" t="s">
        <v>382</v>
      </c>
      <c r="C323" s="10" t="s">
        <v>224</v>
      </c>
      <c r="D323" s="16">
        <v>43529.356944444444</v>
      </c>
      <c r="E323" s="16">
        <v>43530.416666666664</v>
      </c>
      <c r="G323" s="16">
        <v>43537.008333333331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4217126</v>
      </c>
      <c r="B324" s="10" t="s">
        <v>382</v>
      </c>
      <c r="C324" s="10" t="s">
        <v>224</v>
      </c>
      <c r="D324" s="16">
        <v>43529.356944444444</v>
      </c>
      <c r="E324" s="16">
        <v>43530.416666666664</v>
      </c>
      <c r="G324" s="16">
        <v>43537.008333333331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4217126</v>
      </c>
      <c r="B325" s="10" t="s">
        <v>382</v>
      </c>
      <c r="C325" s="10" t="s">
        <v>224</v>
      </c>
      <c r="D325" s="16">
        <v>43529.356944444444</v>
      </c>
      <c r="E325" s="16">
        <v>43530.416666666664</v>
      </c>
      <c r="G325" s="16">
        <v>43537.008333333331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4217126</v>
      </c>
      <c r="B326" s="10" t="s">
        <v>382</v>
      </c>
      <c r="C326" s="10" t="s">
        <v>224</v>
      </c>
      <c r="D326" s="16">
        <v>43529.356944444444</v>
      </c>
      <c r="E326" s="16">
        <v>43530.416666666664</v>
      </c>
      <c r="G326" s="16">
        <v>43537.008333333331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4217126</v>
      </c>
      <c r="B327" s="10" t="s">
        <v>382</v>
      </c>
      <c r="C327" s="10" t="s">
        <v>224</v>
      </c>
      <c r="D327" s="16">
        <v>43529.356944444444</v>
      </c>
      <c r="E327" s="16">
        <v>43530.416666666664</v>
      </c>
      <c r="G327" s="16">
        <v>43537.008333333331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4217126</v>
      </c>
      <c r="B328" s="10" t="s">
        <v>382</v>
      </c>
      <c r="C328" s="10" t="s">
        <v>224</v>
      </c>
      <c r="D328" s="16">
        <v>43529.356944444444</v>
      </c>
      <c r="E328" s="16">
        <v>43530.416666666664</v>
      </c>
      <c r="G328" s="16">
        <v>43537.008333333331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4217126</v>
      </c>
      <c r="B329" s="10" t="s">
        <v>382</v>
      </c>
      <c r="C329" s="10" t="s">
        <v>224</v>
      </c>
      <c r="D329" s="16">
        <v>43529.356944444444</v>
      </c>
      <c r="E329" s="16">
        <v>43530.416666666664</v>
      </c>
      <c r="G329" s="16">
        <v>43537.008333333331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4217126</v>
      </c>
      <c r="B330" s="10" t="s">
        <v>382</v>
      </c>
      <c r="C330" s="10" t="s">
        <v>224</v>
      </c>
      <c r="D330" s="16">
        <v>43529.356944444444</v>
      </c>
      <c r="E330" s="16">
        <v>43530.416666666664</v>
      </c>
      <c r="G330" s="16">
        <v>43537.008333333331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4217126</v>
      </c>
      <c r="B331" s="10" t="s">
        <v>382</v>
      </c>
      <c r="C331" s="10" t="s">
        <v>224</v>
      </c>
      <c r="D331" s="16">
        <v>43529.356944444444</v>
      </c>
      <c r="E331" s="16">
        <v>43530.416666666664</v>
      </c>
      <c r="G331" s="16">
        <v>43537.008333333331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4217126</v>
      </c>
      <c r="B332" s="10" t="s">
        <v>382</v>
      </c>
      <c r="C332" s="10" t="s">
        <v>224</v>
      </c>
      <c r="D332" s="16">
        <v>43529.356944444444</v>
      </c>
      <c r="E332" s="16">
        <v>43530.416666666664</v>
      </c>
      <c r="G332" s="16">
        <v>43537.008333333331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4217126</v>
      </c>
      <c r="B333" s="10" t="s">
        <v>382</v>
      </c>
      <c r="C333" s="10" t="s">
        <v>224</v>
      </c>
      <c r="D333" s="16">
        <v>43529.356944444444</v>
      </c>
      <c r="E333" s="16">
        <v>43530.416666666664</v>
      </c>
      <c r="G333" s="16">
        <v>43537.008333333331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4217126</v>
      </c>
      <c r="B334" s="10" t="s">
        <v>382</v>
      </c>
      <c r="C334" s="10" t="s">
        <v>224</v>
      </c>
      <c r="D334" s="16">
        <v>43529.356944444444</v>
      </c>
      <c r="E334" s="16">
        <v>43530.416666666664</v>
      </c>
      <c r="G334" s="16">
        <v>43537.008333333331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4217126</v>
      </c>
      <c r="B335" s="10" t="s">
        <v>382</v>
      </c>
      <c r="C335" s="10" t="s">
        <v>224</v>
      </c>
      <c r="D335" s="16">
        <v>43529.356944444444</v>
      </c>
      <c r="E335" s="16">
        <v>43530.416666666664</v>
      </c>
      <c r="G335" s="16">
        <v>43537.008333333331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4217126</v>
      </c>
      <c r="B336" s="10" t="s">
        <v>382</v>
      </c>
      <c r="C336" s="10" t="s">
        <v>224</v>
      </c>
      <c r="D336" s="16">
        <v>43529.356944444444</v>
      </c>
      <c r="E336" s="16">
        <v>43530.416666666664</v>
      </c>
      <c r="G336" s="16">
        <v>43537.008333333331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4217126</v>
      </c>
      <c r="B337" s="10" t="s">
        <v>382</v>
      </c>
      <c r="C337" s="10" t="s">
        <v>224</v>
      </c>
      <c r="D337" s="16">
        <v>43529.356944444444</v>
      </c>
      <c r="E337" s="16">
        <v>43530.416666666664</v>
      </c>
      <c r="G337" s="16">
        <v>43537.008333333331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4217126</v>
      </c>
      <c r="B338" s="10" t="s">
        <v>382</v>
      </c>
      <c r="C338" s="10" t="s">
        <v>224</v>
      </c>
      <c r="D338" s="16">
        <v>43529.356944444444</v>
      </c>
      <c r="E338" s="16">
        <v>43530.416666666664</v>
      </c>
      <c r="G338" s="16">
        <v>43537.008333333331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4217126</v>
      </c>
      <c r="B339" s="10" t="s">
        <v>382</v>
      </c>
      <c r="C339" s="10" t="s">
        <v>224</v>
      </c>
      <c r="D339" s="16">
        <v>43529.356944444444</v>
      </c>
      <c r="E339" s="16">
        <v>43530.416666666664</v>
      </c>
      <c r="G339" s="16">
        <v>43537.008333333331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4217126</v>
      </c>
      <c r="B340" s="10" t="s">
        <v>382</v>
      </c>
      <c r="C340" s="10" t="s">
        <v>224</v>
      </c>
      <c r="D340" s="16">
        <v>43529.356944444444</v>
      </c>
      <c r="E340" s="16">
        <v>43530.416666666664</v>
      </c>
      <c r="G340" s="16">
        <v>43537.008333333331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26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4217126</v>
      </c>
      <c r="B341" s="10" t="s">
        <v>382</v>
      </c>
      <c r="C341" s="10" t="s">
        <v>224</v>
      </c>
      <c r="D341" s="16">
        <v>43529.356944444444</v>
      </c>
      <c r="E341" s="16">
        <v>43530.416666666664</v>
      </c>
      <c r="G341" s="16">
        <v>43537.008333333331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4217126</v>
      </c>
      <c r="B342" s="10" t="s">
        <v>382</v>
      </c>
      <c r="C342" s="10" t="s">
        <v>224</v>
      </c>
      <c r="D342" s="16">
        <v>43529.356944444444</v>
      </c>
      <c r="E342" s="16">
        <v>43530.416666666664</v>
      </c>
      <c r="G342" s="16">
        <v>43537.008333333331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4217126</v>
      </c>
      <c r="B343" s="10" t="s">
        <v>382</v>
      </c>
      <c r="C343" s="10" t="s">
        <v>224</v>
      </c>
      <c r="D343" s="16">
        <v>43529.356944444444</v>
      </c>
      <c r="E343" s="16">
        <v>43530.416666666664</v>
      </c>
      <c r="G343" s="16">
        <v>43537.008333333331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4217126</v>
      </c>
      <c r="B344" s="10" t="s">
        <v>382</v>
      </c>
      <c r="C344" s="10" t="s">
        <v>224</v>
      </c>
      <c r="D344" s="16">
        <v>43529.356944444444</v>
      </c>
      <c r="E344" s="16">
        <v>43530.416666666664</v>
      </c>
      <c r="G344" s="16">
        <v>43537.008333333331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4217126</v>
      </c>
      <c r="B345" s="10" t="s">
        <v>382</v>
      </c>
      <c r="C345" s="10" t="s">
        <v>224</v>
      </c>
      <c r="D345" s="16">
        <v>43529.356944444444</v>
      </c>
      <c r="E345" s="16">
        <v>43530.416666666664</v>
      </c>
      <c r="G345" s="16">
        <v>43537.008333333331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22</v>
      </c>
      <c r="M345" s="10">
        <v>11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4217126</v>
      </c>
      <c r="B346" s="10" t="s">
        <v>382</v>
      </c>
      <c r="C346" s="10" t="s">
        <v>224</v>
      </c>
      <c r="D346" s="16">
        <v>43529.356944444444</v>
      </c>
      <c r="E346" s="16">
        <v>43530.416666666664</v>
      </c>
      <c r="G346" s="16">
        <v>43537.008333333331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4217126</v>
      </c>
      <c r="B347" s="10" t="s">
        <v>382</v>
      </c>
      <c r="C347" s="10" t="s">
        <v>224</v>
      </c>
      <c r="D347" s="16">
        <v>43529.356944444444</v>
      </c>
      <c r="E347" s="16">
        <v>43530.416666666664</v>
      </c>
      <c r="G347" s="16">
        <v>43537.008333333331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4217126</v>
      </c>
      <c r="B348" s="10" t="s">
        <v>382</v>
      </c>
      <c r="C348" s="10" t="s">
        <v>224</v>
      </c>
      <c r="D348" s="16">
        <v>43529.356944444444</v>
      </c>
      <c r="E348" s="16">
        <v>43530.416666666664</v>
      </c>
      <c r="G348" s="16">
        <v>43537.008333333331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4217126</v>
      </c>
      <c r="B349" s="10" t="s">
        <v>382</v>
      </c>
      <c r="C349" s="10" t="s">
        <v>224</v>
      </c>
      <c r="D349" s="16">
        <v>43529.356944444444</v>
      </c>
      <c r="E349" s="16">
        <v>43530.416666666664</v>
      </c>
      <c r="G349" s="16">
        <v>43537.008333333331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4217126</v>
      </c>
      <c r="B350" s="10" t="s">
        <v>382</v>
      </c>
      <c r="C350" s="10" t="s">
        <v>224</v>
      </c>
      <c r="D350" s="16">
        <v>43529.356944444444</v>
      </c>
      <c r="E350" s="16">
        <v>43530.416666666664</v>
      </c>
      <c r="G350" s="16">
        <v>43537.008333333331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4217126</v>
      </c>
      <c r="B351" s="10" t="s">
        <v>382</v>
      </c>
      <c r="C351" s="10" t="s">
        <v>224</v>
      </c>
      <c r="D351" s="16">
        <v>43529.356944444444</v>
      </c>
      <c r="E351" s="16">
        <v>43530.416666666664</v>
      </c>
      <c r="G351" s="16">
        <v>43537.008333333331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4217126</v>
      </c>
      <c r="B352" s="10" t="s">
        <v>382</v>
      </c>
      <c r="C352" s="10" t="s">
        <v>224</v>
      </c>
      <c r="D352" s="16">
        <v>43529.356944444444</v>
      </c>
      <c r="E352" s="16">
        <v>43530.416666666664</v>
      </c>
      <c r="G352" s="16">
        <v>43537.008333333331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4217126</v>
      </c>
      <c r="B353" s="10" t="s">
        <v>382</v>
      </c>
      <c r="C353" s="10" t="s">
        <v>224</v>
      </c>
      <c r="D353" s="16">
        <v>43529.356944444444</v>
      </c>
      <c r="E353" s="16">
        <v>43530.416666666664</v>
      </c>
      <c r="G353" s="16">
        <v>43537.008333333331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4217126</v>
      </c>
      <c r="B354" s="10" t="s">
        <v>382</v>
      </c>
      <c r="C354" s="10" t="s">
        <v>224</v>
      </c>
      <c r="D354" s="16">
        <v>43529.356944444444</v>
      </c>
      <c r="E354" s="16">
        <v>43530.416666666664</v>
      </c>
      <c r="G354" s="16">
        <v>43537.008333333331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4217126</v>
      </c>
      <c r="B355" s="10" t="s">
        <v>382</v>
      </c>
      <c r="C355" s="10" t="s">
        <v>224</v>
      </c>
      <c r="D355" s="16">
        <v>43529.356944444444</v>
      </c>
      <c r="E355" s="16">
        <v>43530.416666666664</v>
      </c>
      <c r="G355" s="16">
        <v>43537.008333333331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4217126</v>
      </c>
      <c r="B356" s="10" t="s">
        <v>382</v>
      </c>
      <c r="C356" s="10" t="s">
        <v>224</v>
      </c>
      <c r="D356" s="16">
        <v>43529.356944444444</v>
      </c>
      <c r="E356" s="16">
        <v>43530.416666666664</v>
      </c>
      <c r="G356" s="16">
        <v>43537.008333333331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4217126</v>
      </c>
      <c r="B357" s="10" t="s">
        <v>382</v>
      </c>
      <c r="C357" s="10" t="s">
        <v>224</v>
      </c>
      <c r="D357" s="16">
        <v>43529.356944444444</v>
      </c>
      <c r="E357" s="16">
        <v>43530.416666666664</v>
      </c>
      <c r="G357" s="16">
        <v>43537.008333333331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4217126</v>
      </c>
      <c r="B358" s="10" t="s">
        <v>382</v>
      </c>
      <c r="C358" s="10" t="s">
        <v>224</v>
      </c>
      <c r="D358" s="16">
        <v>43529.356944444444</v>
      </c>
      <c r="E358" s="16">
        <v>43530.416666666664</v>
      </c>
      <c r="G358" s="16">
        <v>43537.008333333331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4217126</v>
      </c>
      <c r="B359" s="10" t="s">
        <v>382</v>
      </c>
      <c r="C359" s="10" t="s">
        <v>224</v>
      </c>
      <c r="D359" s="16">
        <v>43529.356944444444</v>
      </c>
      <c r="E359" s="16">
        <v>43530.416666666664</v>
      </c>
      <c r="G359" s="16">
        <v>43537.008333333331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4217126</v>
      </c>
      <c r="B360" s="10" t="s">
        <v>382</v>
      </c>
      <c r="C360" s="10" t="s">
        <v>224</v>
      </c>
      <c r="D360" s="16">
        <v>43529.356944444444</v>
      </c>
      <c r="E360" s="16">
        <v>43530.416666666664</v>
      </c>
      <c r="G360" s="16">
        <v>43537.008333333331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4217126</v>
      </c>
      <c r="B361" s="10" t="s">
        <v>382</v>
      </c>
      <c r="C361" s="10" t="s">
        <v>224</v>
      </c>
      <c r="D361" s="16">
        <v>43529.356944444444</v>
      </c>
      <c r="E361" s="16">
        <v>43530.416666666664</v>
      </c>
      <c r="G361" s="16">
        <v>43537.008333333331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4217126</v>
      </c>
      <c r="B362" s="10" t="s">
        <v>382</v>
      </c>
      <c r="C362" s="10" t="s">
        <v>224</v>
      </c>
      <c r="D362" s="16">
        <v>43529.356944444444</v>
      </c>
      <c r="E362" s="16">
        <v>43530.416666666664</v>
      </c>
      <c r="G362" s="16">
        <v>43537.008333333331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4217126</v>
      </c>
      <c r="B363" s="10" t="s">
        <v>382</v>
      </c>
      <c r="C363" s="10" t="s">
        <v>224</v>
      </c>
      <c r="D363" s="16">
        <v>43529.356944444444</v>
      </c>
      <c r="E363" s="16">
        <v>43530.416666666664</v>
      </c>
      <c r="G363" s="16">
        <v>43537.008333333331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4217126</v>
      </c>
      <c r="B364" s="10" t="s">
        <v>382</v>
      </c>
      <c r="C364" s="10" t="s">
        <v>224</v>
      </c>
      <c r="D364" s="16">
        <v>43529.356944444444</v>
      </c>
      <c r="E364" s="16">
        <v>43530.416666666664</v>
      </c>
      <c r="G364" s="16">
        <v>43537.008333333331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4217126</v>
      </c>
      <c r="B365" s="10" t="s">
        <v>382</v>
      </c>
      <c r="C365" s="10" t="s">
        <v>224</v>
      </c>
      <c r="D365" s="16">
        <v>43529.356944444444</v>
      </c>
      <c r="E365" s="16">
        <v>43530.416666666664</v>
      </c>
      <c r="G365" s="16">
        <v>43537.008333333331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4217126</v>
      </c>
      <c r="B366" s="10" t="s">
        <v>382</v>
      </c>
      <c r="C366" s="10" t="s">
        <v>224</v>
      </c>
      <c r="D366" s="16">
        <v>43529.356944444444</v>
      </c>
      <c r="E366" s="16">
        <v>43530.416666666664</v>
      </c>
      <c r="G366" s="16">
        <v>43537.008333333331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4217126</v>
      </c>
      <c r="B367" s="10" t="s">
        <v>382</v>
      </c>
      <c r="C367" s="10" t="s">
        <v>224</v>
      </c>
      <c r="D367" s="16">
        <v>43529.356944444444</v>
      </c>
      <c r="E367" s="16">
        <v>43530.416666666664</v>
      </c>
      <c r="G367" s="16">
        <v>43537.008333333331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4217126</v>
      </c>
      <c r="B368" s="10" t="s">
        <v>382</v>
      </c>
      <c r="C368" s="10" t="s">
        <v>224</v>
      </c>
      <c r="D368" s="16">
        <v>43529.356944444444</v>
      </c>
      <c r="E368" s="16">
        <v>43530.416666666664</v>
      </c>
      <c r="G368" s="16">
        <v>43537.008333333331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4217126</v>
      </c>
      <c r="B369" s="10" t="s">
        <v>382</v>
      </c>
      <c r="C369" s="10" t="s">
        <v>224</v>
      </c>
      <c r="D369" s="16">
        <v>43529.356944444444</v>
      </c>
      <c r="E369" s="16">
        <v>43530.416666666664</v>
      </c>
      <c r="G369" s="16">
        <v>43537.008333333331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4217126</v>
      </c>
      <c r="B370" s="10" t="s">
        <v>382</v>
      </c>
      <c r="C370" s="10" t="s">
        <v>224</v>
      </c>
      <c r="D370" s="16">
        <v>43529.356944444444</v>
      </c>
      <c r="E370" s="16">
        <v>43530.416666666664</v>
      </c>
      <c r="G370" s="16">
        <v>43537.008333333331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4217126</v>
      </c>
      <c r="B371" s="10" t="s">
        <v>382</v>
      </c>
      <c r="C371" s="10" t="s">
        <v>224</v>
      </c>
      <c r="D371" s="16">
        <v>43529.356944444444</v>
      </c>
      <c r="E371" s="16">
        <v>43530.416666666664</v>
      </c>
      <c r="G371" s="16">
        <v>43537.008333333331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4217126</v>
      </c>
      <c r="B372" s="10" t="s">
        <v>382</v>
      </c>
      <c r="C372" s="10" t="s">
        <v>224</v>
      </c>
      <c r="D372" s="16">
        <v>43529.356944444444</v>
      </c>
      <c r="E372" s="16">
        <v>43530.416666666664</v>
      </c>
      <c r="G372" s="16">
        <v>43537.008333333331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4217126</v>
      </c>
      <c r="B373" s="10" t="s">
        <v>382</v>
      </c>
      <c r="C373" s="10" t="s">
        <v>224</v>
      </c>
      <c r="D373" s="16">
        <v>43529.356944444444</v>
      </c>
      <c r="E373" s="16">
        <v>43530.416666666664</v>
      </c>
      <c r="G373" s="16">
        <v>43537.008333333331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26</v>
      </c>
      <c r="M373" s="10">
        <v>5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4217126</v>
      </c>
      <c r="B374" s="10" t="s">
        <v>382</v>
      </c>
      <c r="C374" s="10" t="s">
        <v>224</v>
      </c>
      <c r="D374" s="16">
        <v>43529.356944444444</v>
      </c>
      <c r="E374" s="16">
        <v>43530.416666666664</v>
      </c>
      <c r="G374" s="16">
        <v>43537.008333333331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22</v>
      </c>
      <c r="M374" s="10">
        <v>6000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4217126</v>
      </c>
      <c r="B375" s="10" t="s">
        <v>382</v>
      </c>
      <c r="C375" s="10" t="s">
        <v>224</v>
      </c>
      <c r="D375" s="16">
        <v>43529.356944444444</v>
      </c>
      <c r="E375" s="16">
        <v>43530.416666666664</v>
      </c>
      <c r="G375" s="16">
        <v>43537.008333333331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4217126</v>
      </c>
      <c r="B376" s="10" t="s">
        <v>382</v>
      </c>
      <c r="C376" s="10" t="s">
        <v>224</v>
      </c>
      <c r="D376" s="16">
        <v>43529.356944444444</v>
      </c>
      <c r="E376" s="16">
        <v>43530.416666666664</v>
      </c>
      <c r="G376" s="16">
        <v>43537.008333333331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4217126</v>
      </c>
      <c r="B377" s="10" t="s">
        <v>382</v>
      </c>
      <c r="C377" s="10" t="s">
        <v>224</v>
      </c>
      <c r="D377" s="16">
        <v>43529.356944444444</v>
      </c>
      <c r="E377" s="16">
        <v>43530.416666666664</v>
      </c>
      <c r="G377" s="16">
        <v>43537.008333333331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4217126</v>
      </c>
      <c r="B378" s="10" t="s">
        <v>382</v>
      </c>
      <c r="C378" s="10" t="s">
        <v>224</v>
      </c>
      <c r="D378" s="16">
        <v>43529.356944444444</v>
      </c>
      <c r="E378" s="16">
        <v>43530.416666666664</v>
      </c>
      <c r="G378" s="16">
        <v>43537.008333333331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4217126</v>
      </c>
      <c r="B379" s="10" t="s">
        <v>382</v>
      </c>
      <c r="C379" s="10" t="s">
        <v>224</v>
      </c>
      <c r="D379" s="16">
        <v>43529.356944444444</v>
      </c>
      <c r="E379" s="16">
        <v>43530.416666666664</v>
      </c>
      <c r="G379" s="16">
        <v>43537.008333333331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4217126</v>
      </c>
      <c r="B380" s="10" t="s">
        <v>382</v>
      </c>
      <c r="C380" s="10" t="s">
        <v>224</v>
      </c>
      <c r="D380" s="16">
        <v>43529.356944444444</v>
      </c>
      <c r="E380" s="16">
        <v>43530.416666666664</v>
      </c>
      <c r="G380" s="16">
        <v>43537.008333333331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4217126</v>
      </c>
      <c r="B381" s="10" t="s">
        <v>382</v>
      </c>
      <c r="C381" s="10" t="s">
        <v>224</v>
      </c>
      <c r="D381" s="16">
        <v>43529.356944444444</v>
      </c>
      <c r="E381" s="16">
        <v>43530.416666666664</v>
      </c>
      <c r="G381" s="16">
        <v>43537.008333333331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4217126</v>
      </c>
      <c r="B382" s="10" t="s">
        <v>382</v>
      </c>
      <c r="C382" s="10" t="s">
        <v>224</v>
      </c>
      <c r="D382" s="16">
        <v>43529.356944444444</v>
      </c>
      <c r="E382" s="16">
        <v>43530.416666666664</v>
      </c>
      <c r="G382" s="16">
        <v>43537.008333333331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4217126</v>
      </c>
      <c r="B383" s="10" t="s">
        <v>382</v>
      </c>
      <c r="C383" s="10" t="s">
        <v>224</v>
      </c>
      <c r="D383" s="16">
        <v>43529.356944444444</v>
      </c>
      <c r="E383" s="16">
        <v>43530.416666666664</v>
      </c>
      <c r="G383" s="16">
        <v>43537.008333333331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22</v>
      </c>
      <c r="M383" s="10">
        <v>7.2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4217126</v>
      </c>
      <c r="B384" s="10" t="s">
        <v>382</v>
      </c>
      <c r="C384" s="10" t="s">
        <v>224</v>
      </c>
      <c r="D384" s="16">
        <v>43529.356944444444</v>
      </c>
      <c r="E384" s="16">
        <v>43530.416666666664</v>
      </c>
      <c r="G384" s="16">
        <v>43537.008333333331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4217126</v>
      </c>
      <c r="B385" s="10" t="s">
        <v>382</v>
      </c>
      <c r="C385" s="10" t="s">
        <v>224</v>
      </c>
      <c r="D385" s="16">
        <v>43529.356944444444</v>
      </c>
      <c r="E385" s="16">
        <v>43530.416666666664</v>
      </c>
      <c r="G385" s="16">
        <v>43537.008333333331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4217126</v>
      </c>
      <c r="B386" s="10" t="s">
        <v>382</v>
      </c>
      <c r="C386" s="10" t="s">
        <v>224</v>
      </c>
      <c r="D386" s="16">
        <v>43529.356944444444</v>
      </c>
      <c r="E386" s="16">
        <v>43530.416666666664</v>
      </c>
      <c r="G386" s="16">
        <v>43537.008333333331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4217126</v>
      </c>
      <c r="B387" s="10" t="s">
        <v>382</v>
      </c>
      <c r="C387" s="10" t="s">
        <v>224</v>
      </c>
      <c r="D387" s="16">
        <v>43529.356944444444</v>
      </c>
      <c r="E387" s="16">
        <v>43530.416666666664</v>
      </c>
      <c r="G387" s="16">
        <v>43537.008333333331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4217126</v>
      </c>
      <c r="B388" s="10" t="s">
        <v>382</v>
      </c>
      <c r="C388" s="10" t="s">
        <v>224</v>
      </c>
      <c r="D388" s="16">
        <v>43529.356944444444</v>
      </c>
      <c r="E388" s="16">
        <v>43530.416666666664</v>
      </c>
      <c r="G388" s="16">
        <v>43537.008333333331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4217126</v>
      </c>
      <c r="B389" s="10" t="s">
        <v>382</v>
      </c>
      <c r="C389" s="10" t="s">
        <v>224</v>
      </c>
      <c r="D389" s="16">
        <v>43529.356944444444</v>
      </c>
      <c r="E389" s="16">
        <v>43530.416666666664</v>
      </c>
      <c r="G389" s="16">
        <v>43537.008333333331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4217126</v>
      </c>
      <c r="B390" s="10" t="s">
        <v>382</v>
      </c>
      <c r="C390" s="10" t="s">
        <v>224</v>
      </c>
      <c r="D390" s="16">
        <v>43529.356944444444</v>
      </c>
      <c r="E390" s="16">
        <v>43530.416666666664</v>
      </c>
      <c r="G390" s="16">
        <v>43537.008333333331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4217126</v>
      </c>
      <c r="B391" s="10" t="s">
        <v>382</v>
      </c>
      <c r="C391" s="10" t="s">
        <v>224</v>
      </c>
      <c r="D391" s="16">
        <v>43529.356944444444</v>
      </c>
      <c r="E391" s="16">
        <v>43530.416666666664</v>
      </c>
      <c r="G391" s="16">
        <v>43537.008333333331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4217126</v>
      </c>
      <c r="B392" s="10" t="s">
        <v>382</v>
      </c>
      <c r="C392" s="10" t="s">
        <v>224</v>
      </c>
      <c r="D392" s="16">
        <v>43529.356944444444</v>
      </c>
      <c r="E392" s="16">
        <v>43530.416666666664</v>
      </c>
      <c r="G392" s="16">
        <v>43537.008333333331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4217126</v>
      </c>
      <c r="B393" s="10" t="s">
        <v>382</v>
      </c>
      <c r="C393" s="10" t="s">
        <v>224</v>
      </c>
      <c r="D393" s="16">
        <v>43529.356944444444</v>
      </c>
      <c r="E393" s="16">
        <v>43530.416666666664</v>
      </c>
      <c r="G393" s="16">
        <v>43537.008333333331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4217126</v>
      </c>
      <c r="B394" s="10" t="s">
        <v>382</v>
      </c>
      <c r="C394" s="10" t="s">
        <v>224</v>
      </c>
      <c r="D394" s="16">
        <v>43529.356944444444</v>
      </c>
      <c r="E394" s="16">
        <v>43530.416666666664</v>
      </c>
      <c r="G394" s="16">
        <v>43537.008333333331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4217126</v>
      </c>
      <c r="B395" s="10" t="s">
        <v>382</v>
      </c>
      <c r="C395" s="10" t="s">
        <v>224</v>
      </c>
      <c r="D395" s="16">
        <v>43529.356944444444</v>
      </c>
      <c r="E395" s="16">
        <v>43530.416666666664</v>
      </c>
      <c r="G395" s="16">
        <v>43537.008333333331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D38177-4BA1-40DA-987F-08CDC39621B1}">
  <dimension ref="A1:AV395"/>
  <sheetViews>
    <sheetView zoomScale="85" zoomScaleNormal="40" workbookViewId="0">
      <pane ySplit="1" topLeftCell="A2" activePane="bottomLeft" state="frozen"/>
      <selection pane="bottomLeft" activeCell="L8" sqref="L8"/>
    </sheetView>
  </sheetViews>
  <sheetFormatPr defaultColWidth="9.140625" defaultRowHeight="12.75" x14ac:dyDescent="0.2"/>
  <cols>
    <col min="1" max="1" width="9" style="10" bestFit="1" customWidth="1"/>
    <col min="2" max="2" width="8.5703125" style="10" bestFit="1" customWidth="1"/>
    <col min="3" max="3" width="12.42578125" style="10" bestFit="1" customWidth="1"/>
    <col min="4" max="5" width="14.85546875" style="10" bestFit="1" customWidth="1"/>
    <col min="6" max="6" width="13.85546875" style="10" bestFit="1" customWidth="1"/>
    <col min="7" max="7" width="15" style="10" bestFit="1" customWidth="1"/>
    <col min="8" max="8" width="13.7109375" style="10" bestFit="1" customWidth="1"/>
    <col min="9" max="9" width="16" style="10" bestFit="1" customWidth="1"/>
    <col min="10" max="10" width="12.28515625" style="10" bestFit="1" customWidth="1"/>
    <col min="11" max="11" width="6.7109375" style="10" bestFit="1" customWidth="1"/>
    <col min="12" max="12" width="10.5703125" style="10" bestFit="1" customWidth="1"/>
    <col min="13" max="13" width="6.7109375" style="10" bestFit="1" customWidth="1"/>
    <col min="14" max="14" width="12.28515625" style="10" bestFit="1" customWidth="1"/>
    <col min="15" max="15" width="4.85546875" style="10" bestFit="1" customWidth="1"/>
    <col min="16" max="16" width="9.42578125" style="10" bestFit="1" customWidth="1"/>
    <col min="17" max="32" width="9.140625" style="10"/>
    <col min="33" max="33" width="42.140625" style="10" bestFit="1" customWidth="1"/>
    <col min="34" max="39" width="12.7109375" style="10" customWidth="1"/>
    <col min="40" max="41" width="9.140625" style="10"/>
    <col min="42" max="42" width="42.140625" style="10" bestFit="1" customWidth="1"/>
    <col min="43" max="48" width="12.7109375" style="10" customWidth="1"/>
    <col min="49" max="16384" width="9.140625" style="10"/>
  </cols>
  <sheetData>
    <row r="1" spans="1:48" ht="12.75" customHeight="1" x14ac:dyDescent="0.2">
      <c r="A1" s="10" t="s">
        <v>0</v>
      </c>
      <c r="B1" s="10" t="s">
        <v>1</v>
      </c>
      <c r="C1" s="10" t="s">
        <v>2</v>
      </c>
      <c r="D1" s="10" t="s">
        <v>3</v>
      </c>
      <c r="E1" s="10" t="s">
        <v>4</v>
      </c>
      <c r="F1" s="10" t="s">
        <v>5</v>
      </c>
      <c r="G1" s="10" t="s">
        <v>6</v>
      </c>
      <c r="H1" s="10" t="s">
        <v>7</v>
      </c>
      <c r="I1" s="10" t="s">
        <v>8</v>
      </c>
      <c r="J1" s="10" t="s">
        <v>9</v>
      </c>
      <c r="K1" s="10" t="s">
        <v>10</v>
      </c>
      <c r="L1" s="10" t="s">
        <v>11</v>
      </c>
      <c r="M1" s="10" t="s">
        <v>12</v>
      </c>
      <c r="N1" s="10" t="s">
        <v>13</v>
      </c>
      <c r="O1" s="10" t="s">
        <v>14</v>
      </c>
      <c r="P1" s="10" t="s">
        <v>15</v>
      </c>
    </row>
    <row r="2" spans="1:48" ht="12.75" customHeight="1" x14ac:dyDescent="0.2">
      <c r="A2" s="22"/>
      <c r="B2" s="22"/>
      <c r="C2" s="22"/>
      <c r="D2" s="23"/>
      <c r="E2" s="23"/>
      <c r="F2" s="22"/>
      <c r="G2" s="23"/>
      <c r="H2" s="22"/>
      <c r="I2" s="22"/>
      <c r="J2" s="22"/>
      <c r="K2" s="22"/>
      <c r="L2" s="22"/>
      <c r="M2" s="22"/>
      <c r="N2" s="22"/>
      <c r="O2" s="22"/>
      <c r="P2" s="22"/>
      <c r="AG2" s="70" t="s">
        <v>377</v>
      </c>
      <c r="AH2" s="70"/>
      <c r="AI2" s="70"/>
      <c r="AJ2" s="70"/>
      <c r="AK2" s="70"/>
      <c r="AL2" s="70"/>
      <c r="AM2" s="70"/>
      <c r="AP2" s="62" t="s">
        <v>226</v>
      </c>
      <c r="AQ2" s="88"/>
      <c r="AR2" s="89"/>
      <c r="AS2" s="89"/>
      <c r="AT2" s="89"/>
      <c r="AU2" s="89"/>
      <c r="AV2" s="90"/>
    </row>
    <row r="3" spans="1:48" ht="12.75" customHeight="1" x14ac:dyDescent="0.2">
      <c r="A3" s="22"/>
      <c r="B3" s="22"/>
      <c r="C3" s="22"/>
      <c r="D3" s="23"/>
      <c r="E3" s="23"/>
      <c r="F3" s="22"/>
      <c r="G3" s="23"/>
      <c r="H3" s="22"/>
      <c r="I3" s="22"/>
      <c r="J3" s="22"/>
      <c r="K3" s="22"/>
      <c r="L3" s="22"/>
      <c r="M3" s="22"/>
      <c r="N3" s="22"/>
      <c r="O3" s="22"/>
      <c r="P3" s="22"/>
      <c r="AG3" s="63"/>
      <c r="AH3" s="70" t="s">
        <v>238</v>
      </c>
      <c r="AI3" s="70"/>
      <c r="AJ3" s="70" t="s">
        <v>236</v>
      </c>
      <c r="AK3" s="70"/>
      <c r="AL3" s="70" t="s">
        <v>237</v>
      </c>
      <c r="AM3" s="70"/>
      <c r="AP3" s="62"/>
      <c r="AQ3" s="2" t="s">
        <v>16</v>
      </c>
      <c r="AR3" s="2" t="s">
        <v>13</v>
      </c>
      <c r="AS3" s="2" t="s">
        <v>24</v>
      </c>
      <c r="AT3" s="2" t="s">
        <v>13</v>
      </c>
      <c r="AU3" s="2" t="s">
        <v>29</v>
      </c>
      <c r="AV3" s="2" t="s">
        <v>13</v>
      </c>
    </row>
    <row r="4" spans="1:48" ht="12.75" customHeight="1" x14ac:dyDescent="0.2">
      <c r="A4" s="22"/>
      <c r="B4" s="22"/>
      <c r="C4" s="22"/>
      <c r="D4" s="23"/>
      <c r="E4" s="23"/>
      <c r="F4" s="22"/>
      <c r="G4" s="23"/>
      <c r="H4" s="22"/>
      <c r="I4" s="22"/>
      <c r="J4" s="22"/>
      <c r="K4" s="22"/>
      <c r="L4" s="22"/>
      <c r="M4" s="22"/>
      <c r="N4" s="22"/>
      <c r="O4" s="22"/>
      <c r="P4" s="22"/>
      <c r="AG4" s="11" t="s">
        <v>19</v>
      </c>
      <c r="AH4" s="98" t="e">
        <f>IF(((M2)-(M4))/(M2)*100&lt;0,"NR",((M2)-(M4))/(M2)*100)</f>
        <v>#DIV/0!</v>
      </c>
      <c r="AI4" s="98"/>
      <c r="AJ4" s="98" t="e">
        <f>IF(((M4)-(M6))/(M2)*100&lt;0,"NR",((M4)-(M6))/(M2)*100)</f>
        <v>#DIV/0!</v>
      </c>
      <c r="AK4" s="98"/>
      <c r="AL4" s="98" t="e">
        <f>IF(((M2)-(M6))/(M2)*100&lt;0,"NR",((M2)-(M6))/(M2)*100)</f>
        <v>#DIV/0!</v>
      </c>
      <c r="AM4" s="98"/>
      <c r="AP4" s="11" t="s">
        <v>227</v>
      </c>
      <c r="AQ4" s="12"/>
      <c r="AR4" s="12"/>
      <c r="AS4" s="12"/>
      <c r="AT4" s="12"/>
      <c r="AU4" s="12"/>
      <c r="AV4" s="12"/>
    </row>
    <row r="5" spans="1:48" ht="12.75" customHeight="1" x14ac:dyDescent="0.2">
      <c r="A5" s="22"/>
      <c r="B5" s="22"/>
      <c r="C5" s="22"/>
      <c r="D5" s="23"/>
      <c r="E5" s="23"/>
      <c r="F5" s="22"/>
      <c r="G5" s="23"/>
      <c r="H5" s="22"/>
      <c r="I5" s="22"/>
      <c r="J5" s="22"/>
      <c r="K5" s="22"/>
      <c r="L5" s="22"/>
      <c r="M5" s="22"/>
      <c r="N5" s="22"/>
      <c r="O5" s="22"/>
      <c r="P5" s="22"/>
      <c r="AG5" s="17" t="s">
        <v>23</v>
      </c>
      <c r="AH5" s="98" t="e">
        <f>IF(((M3)-(M5))/(M3)*100&lt;0,"NR",((M3)-(M5))/(M3)*100)</f>
        <v>#DIV/0!</v>
      </c>
      <c r="AI5" s="98"/>
      <c r="AJ5" s="98" t="e">
        <f>IF(((M5)-(M7))/(M3)*100&lt;0,"NR",((M5)-(M7))/(M3)*100)</f>
        <v>#DIV/0!</v>
      </c>
      <c r="AK5" s="98"/>
      <c r="AL5" s="98" t="e">
        <f>IF(((M3)-(M7))/(M3)*100&lt;0,"NR",((M3)-(M7))/(M3)*100)</f>
        <v>#DIV/0!</v>
      </c>
      <c r="AM5" s="98"/>
      <c r="AP5" s="3" t="s">
        <v>19</v>
      </c>
      <c r="AQ5" s="13" t="str">
        <f>IF(ISBLANK(M2)=TRUE,"NO DATA",M2)</f>
        <v>NO DATA</v>
      </c>
      <c r="AR5" s="13" t="s">
        <v>27</v>
      </c>
      <c r="AS5" s="13" t="str">
        <f>IF(ISBLANK(M4)=TRUE,"NO DATA",M4)</f>
        <v>NO DATA</v>
      </c>
      <c r="AT5" s="13" t="s">
        <v>27</v>
      </c>
      <c r="AU5" s="13" t="str">
        <f>IF(ISBLANK(M6)=TRUE,"NO DATA",M6)</f>
        <v>NO DATA</v>
      </c>
      <c r="AV5" s="13" t="s">
        <v>27</v>
      </c>
    </row>
    <row r="6" spans="1:48" ht="12.75" customHeight="1" x14ac:dyDescent="0.2">
      <c r="A6" s="22"/>
      <c r="B6" s="22"/>
      <c r="C6" s="22"/>
      <c r="D6" s="23"/>
      <c r="E6" s="23"/>
      <c r="F6" s="22"/>
      <c r="G6" s="23"/>
      <c r="H6" s="22"/>
      <c r="I6" s="22"/>
      <c r="J6" s="22"/>
      <c r="K6" s="22"/>
      <c r="L6" s="22"/>
      <c r="M6" s="22"/>
      <c r="N6" s="22"/>
      <c r="O6" s="22"/>
      <c r="P6" s="22"/>
      <c r="AP6" s="3" t="s">
        <v>23</v>
      </c>
      <c r="AQ6" s="13" t="str">
        <f>IF(ISBLANK(M3)=TRUE,"NO DATA",M3)</f>
        <v>NO DATA</v>
      </c>
      <c r="AR6" s="13" t="s">
        <v>28</v>
      </c>
      <c r="AS6" s="13" t="str">
        <f>IF(ISBLANK(M5)=TRUE,"NO DATA",M5)</f>
        <v>NO DATA</v>
      </c>
      <c r="AT6" s="13" t="s">
        <v>28</v>
      </c>
      <c r="AU6" s="13" t="str">
        <f>IF(ISBLANK(M7)=TRUE,"NO DATA",M7)</f>
        <v>NO DATA</v>
      </c>
      <c r="AV6" s="13" t="s">
        <v>28</v>
      </c>
    </row>
    <row r="7" spans="1:48" ht="12.75" customHeight="1" x14ac:dyDescent="0.2">
      <c r="A7" s="22"/>
      <c r="B7" s="22"/>
      <c r="C7" s="22"/>
      <c r="D7" s="23"/>
      <c r="E7" s="23"/>
      <c r="F7" s="22"/>
      <c r="G7" s="23"/>
      <c r="H7" s="22"/>
      <c r="I7" s="22"/>
      <c r="J7" s="22"/>
      <c r="K7" s="22"/>
      <c r="L7" s="22"/>
      <c r="M7" s="22"/>
      <c r="N7" s="22"/>
      <c r="O7" s="22"/>
      <c r="P7" s="22"/>
      <c r="AP7" s="11" t="s">
        <v>228</v>
      </c>
      <c r="AQ7" s="11"/>
      <c r="AR7" s="11"/>
      <c r="AS7" s="11"/>
      <c r="AT7" s="11"/>
      <c r="AU7" s="11"/>
      <c r="AV7" s="11"/>
    </row>
    <row r="8" spans="1:48" ht="12.75" customHeight="1" x14ac:dyDescent="0.2">
      <c r="A8" s="10">
        <v>4238727</v>
      </c>
      <c r="B8" s="10" t="s">
        <v>29</v>
      </c>
      <c r="C8" s="10" t="s">
        <v>17</v>
      </c>
      <c r="D8" s="16">
        <v>43550.352777777778</v>
      </c>
      <c r="E8" s="16">
        <v>43551.40625</v>
      </c>
      <c r="G8" s="16">
        <v>43567.262499999997</v>
      </c>
      <c r="H8" s="10" t="s">
        <v>30</v>
      </c>
      <c r="I8" s="10" t="s">
        <v>31</v>
      </c>
      <c r="J8" s="10" t="s">
        <v>32</v>
      </c>
      <c r="K8" s="10" t="s">
        <v>21</v>
      </c>
      <c r="L8" s="10" t="s">
        <v>22</v>
      </c>
      <c r="M8" s="10">
        <v>660</v>
      </c>
      <c r="N8" s="10" t="s">
        <v>33</v>
      </c>
      <c r="O8" s="10">
        <v>20</v>
      </c>
      <c r="P8" s="10">
        <v>1</v>
      </c>
      <c r="AP8" s="3" t="s">
        <v>148</v>
      </c>
      <c r="AQ8" s="13">
        <f>IF(ISBLANK(M261)=TRUE,"NO DATA",M261)</f>
        <v>27</v>
      </c>
      <c r="AR8" s="13" t="s">
        <v>33</v>
      </c>
      <c r="AS8" s="13">
        <f>IF(ISBLANK(M164)=TRUE,"NO DATA",M164)</f>
        <v>42</v>
      </c>
      <c r="AT8" s="13" t="s">
        <v>33</v>
      </c>
      <c r="AU8" s="13">
        <f>IF(ISBLANK(M67)=TRUE,"NO DATA",M67)</f>
        <v>17</v>
      </c>
      <c r="AV8" s="13" t="s">
        <v>33</v>
      </c>
    </row>
    <row r="9" spans="1:48" ht="12.75" customHeight="1" x14ac:dyDescent="0.2">
      <c r="A9" s="10">
        <v>4238727</v>
      </c>
      <c r="B9" s="10" t="s">
        <v>29</v>
      </c>
      <c r="C9" s="10" t="s">
        <v>17</v>
      </c>
      <c r="D9" s="16">
        <v>43550.352777777778</v>
      </c>
      <c r="E9" s="16">
        <v>43551.40625</v>
      </c>
      <c r="G9" s="16">
        <v>43567.262499999997</v>
      </c>
      <c r="H9" s="10" t="s">
        <v>30</v>
      </c>
      <c r="I9" s="10" t="s">
        <v>34</v>
      </c>
      <c r="J9" s="10" t="s">
        <v>35</v>
      </c>
      <c r="K9" s="10" t="s">
        <v>21</v>
      </c>
      <c r="L9" s="10" t="s">
        <v>26</v>
      </c>
      <c r="M9" s="10">
        <v>5</v>
      </c>
      <c r="N9" s="10" t="s">
        <v>33</v>
      </c>
      <c r="O9" s="10">
        <v>5</v>
      </c>
      <c r="P9" s="10">
        <v>1</v>
      </c>
      <c r="AP9" s="3" t="s">
        <v>99</v>
      </c>
      <c r="AQ9" s="13">
        <f>IF(ISBLANK(M236)=TRUE,"NO DATA",M236)</f>
        <v>33</v>
      </c>
      <c r="AR9" s="13" t="s">
        <v>33</v>
      </c>
      <c r="AS9" s="13">
        <f>IF(ISBLANK(M139)=TRUE,"NO DATA",M139)</f>
        <v>34</v>
      </c>
      <c r="AT9" s="13" t="s">
        <v>33</v>
      </c>
      <c r="AU9" s="13">
        <f>IF(ISBLANK(M42)=TRUE,"NO DATA",M42)</f>
        <v>33</v>
      </c>
      <c r="AV9" s="13" t="s">
        <v>33</v>
      </c>
    </row>
    <row r="10" spans="1:48" x14ac:dyDescent="0.2">
      <c r="A10" s="10">
        <v>4238727</v>
      </c>
      <c r="B10" s="10" t="s">
        <v>29</v>
      </c>
      <c r="C10" s="10" t="s">
        <v>17</v>
      </c>
      <c r="D10" s="16">
        <v>43550.352777777778</v>
      </c>
      <c r="E10" s="16">
        <v>43551.40625</v>
      </c>
      <c r="G10" s="16">
        <v>43567.262499999997</v>
      </c>
      <c r="H10" s="10" t="s">
        <v>30</v>
      </c>
      <c r="I10" s="10" t="s">
        <v>36</v>
      </c>
      <c r="J10" s="10" t="s">
        <v>37</v>
      </c>
      <c r="K10" s="10" t="s">
        <v>21</v>
      </c>
      <c r="L10" s="10" t="s">
        <v>22</v>
      </c>
      <c r="M10" s="10">
        <v>130</v>
      </c>
      <c r="N10" s="10" t="s">
        <v>33</v>
      </c>
      <c r="O10" s="10">
        <v>5</v>
      </c>
      <c r="P10" s="10">
        <v>1</v>
      </c>
      <c r="AP10" s="3" t="s">
        <v>197</v>
      </c>
      <c r="AQ10" s="13">
        <f>IF(ISBLANK(M286)=TRUE,"NO DATA",M286)</f>
        <v>830</v>
      </c>
      <c r="AR10" s="13" t="s">
        <v>33</v>
      </c>
      <c r="AS10" s="13">
        <f>IF(ISBLANK(M189)=TRUE,"NO DATA",M189)</f>
        <v>1100</v>
      </c>
      <c r="AT10" s="13" t="s">
        <v>33</v>
      </c>
      <c r="AU10" s="13">
        <f>IF(ISBLANK(M92)=TRUE,"NO DATA",M92)</f>
        <v>900</v>
      </c>
      <c r="AV10" s="13" t="s">
        <v>33</v>
      </c>
    </row>
    <row r="11" spans="1:48" x14ac:dyDescent="0.2">
      <c r="A11" s="10">
        <v>4238727</v>
      </c>
      <c r="B11" s="10" t="s">
        <v>29</v>
      </c>
      <c r="C11" s="10" t="s">
        <v>17</v>
      </c>
      <c r="D11" s="16">
        <v>43550.352777777778</v>
      </c>
      <c r="E11" s="16">
        <v>43551.40625</v>
      </c>
      <c r="G11" s="16">
        <v>43567.262499999997</v>
      </c>
      <c r="H11" s="10" t="s">
        <v>30</v>
      </c>
      <c r="I11" s="10" t="s">
        <v>38</v>
      </c>
      <c r="J11" s="10" t="s">
        <v>39</v>
      </c>
      <c r="K11" s="10" t="s">
        <v>21</v>
      </c>
      <c r="L11" s="10" t="s">
        <v>22</v>
      </c>
      <c r="M11" s="10">
        <v>100</v>
      </c>
      <c r="N11" s="10" t="s">
        <v>33</v>
      </c>
      <c r="O11" s="10">
        <v>20</v>
      </c>
      <c r="P11" s="10">
        <v>1</v>
      </c>
      <c r="AP11" s="11" t="s">
        <v>229</v>
      </c>
      <c r="AQ11" s="11"/>
      <c r="AR11" s="11"/>
      <c r="AS11" s="11"/>
      <c r="AT11" s="11"/>
      <c r="AU11" s="11"/>
      <c r="AV11" s="11"/>
    </row>
    <row r="12" spans="1:48" x14ac:dyDescent="0.2">
      <c r="A12" s="10">
        <v>4238727</v>
      </c>
      <c r="B12" s="10" t="s">
        <v>29</v>
      </c>
      <c r="C12" s="10" t="s">
        <v>17</v>
      </c>
      <c r="D12" s="16">
        <v>43550.352777777778</v>
      </c>
      <c r="E12" s="16">
        <v>43551.40625</v>
      </c>
      <c r="G12" s="16">
        <v>43567.262499999997</v>
      </c>
      <c r="H12" s="10" t="s">
        <v>30</v>
      </c>
      <c r="I12" s="10" t="s">
        <v>40</v>
      </c>
      <c r="J12" s="10" t="s">
        <v>41</v>
      </c>
      <c r="K12" s="10" t="s">
        <v>21</v>
      </c>
      <c r="L12" s="10" t="s">
        <v>26</v>
      </c>
      <c r="M12" s="10">
        <v>5</v>
      </c>
      <c r="N12" s="10" t="s">
        <v>33</v>
      </c>
      <c r="O12" s="10">
        <v>5</v>
      </c>
      <c r="P12" s="10">
        <v>1</v>
      </c>
      <c r="AP12" s="3" t="s">
        <v>217</v>
      </c>
      <c r="AQ12" s="13">
        <f>IF(ISBLANK(M296)=TRUE,"NO DATA",M296)</f>
        <v>100</v>
      </c>
      <c r="AR12" s="13" t="s">
        <v>33</v>
      </c>
      <c r="AS12" s="13">
        <f>IF(ISBLANK(M199)=TRUE,"NO DATA",M199)</f>
        <v>120</v>
      </c>
      <c r="AT12" s="13" t="s">
        <v>33</v>
      </c>
      <c r="AU12" s="13">
        <f>IF(ISBLANK(M102)=TRUE,"NO DATA",M102)</f>
        <v>100</v>
      </c>
      <c r="AV12" s="13" t="s">
        <v>33</v>
      </c>
    </row>
    <row r="13" spans="1:48" x14ac:dyDescent="0.2">
      <c r="A13" s="10">
        <v>4238727</v>
      </c>
      <c r="B13" s="10" t="s">
        <v>29</v>
      </c>
      <c r="C13" s="10" t="s">
        <v>17</v>
      </c>
      <c r="D13" s="16">
        <v>43550.352777777778</v>
      </c>
      <c r="E13" s="16">
        <v>43551.40625</v>
      </c>
      <c r="G13" s="16">
        <v>43567.262499999997</v>
      </c>
      <c r="H13" s="10" t="s">
        <v>30</v>
      </c>
      <c r="I13" s="10" t="s">
        <v>42</v>
      </c>
      <c r="J13" s="10" t="s">
        <v>43</v>
      </c>
      <c r="K13" s="10" t="s">
        <v>21</v>
      </c>
      <c r="L13" s="10" t="s">
        <v>26</v>
      </c>
      <c r="M13" s="10">
        <v>5</v>
      </c>
      <c r="N13" s="10" t="s">
        <v>33</v>
      </c>
      <c r="O13" s="10">
        <v>5</v>
      </c>
      <c r="P13" s="10">
        <v>1</v>
      </c>
      <c r="AP13" s="3" t="s">
        <v>219</v>
      </c>
      <c r="AQ13" s="13">
        <f>IF(ISBLANK(M297)=TRUE,"NO DATA",M297)</f>
        <v>200</v>
      </c>
      <c r="AR13" s="13" t="s">
        <v>33</v>
      </c>
      <c r="AS13" s="13">
        <f>IF(ISBLANK(M200)=TRUE,"NO DATA",M200)</f>
        <v>230</v>
      </c>
      <c r="AT13" s="13" t="s">
        <v>33</v>
      </c>
      <c r="AU13" s="13">
        <f>IF(ISBLANK(M103)=TRUE,"NO DATA",M103)</f>
        <v>200</v>
      </c>
      <c r="AV13" s="13" t="s">
        <v>33</v>
      </c>
    </row>
    <row r="14" spans="1:48" x14ac:dyDescent="0.2">
      <c r="A14" s="10">
        <v>4238727</v>
      </c>
      <c r="B14" s="10" t="s">
        <v>29</v>
      </c>
      <c r="C14" s="10" t="s">
        <v>17</v>
      </c>
      <c r="D14" s="16">
        <v>43550.352777777778</v>
      </c>
      <c r="E14" s="16">
        <v>43551.40625</v>
      </c>
      <c r="G14" s="16">
        <v>43567.262499999997</v>
      </c>
      <c r="H14" s="10" t="s">
        <v>30</v>
      </c>
      <c r="I14" s="10" t="s">
        <v>44</v>
      </c>
      <c r="J14" s="10" t="s">
        <v>45</v>
      </c>
      <c r="K14" s="10" t="s">
        <v>21</v>
      </c>
      <c r="L14" s="10" t="s">
        <v>22</v>
      </c>
      <c r="M14" s="10">
        <v>710</v>
      </c>
      <c r="N14" s="10" t="s">
        <v>33</v>
      </c>
      <c r="O14" s="10">
        <v>5</v>
      </c>
      <c r="P14" s="10">
        <v>1</v>
      </c>
      <c r="AP14" s="3" t="s">
        <v>65</v>
      </c>
      <c r="AQ14" s="13">
        <f>IF(ISBLANK(M219)=TRUE,"NO DATA",M219)</f>
        <v>190</v>
      </c>
      <c r="AR14" s="13" t="s">
        <v>33</v>
      </c>
      <c r="AS14" s="13">
        <f>IF(ISBLANK(M122)=TRUE,"NO DATA",M122)</f>
        <v>190</v>
      </c>
      <c r="AT14" s="13" t="s">
        <v>33</v>
      </c>
      <c r="AU14" s="13">
        <f>IF(ISBLANK(M25)=TRUE,"NO DATA",M25)</f>
        <v>180</v>
      </c>
      <c r="AV14" s="13" t="s">
        <v>33</v>
      </c>
    </row>
    <row r="15" spans="1:48" x14ac:dyDescent="0.2">
      <c r="A15" s="10">
        <v>4238727</v>
      </c>
      <c r="B15" s="10" t="s">
        <v>29</v>
      </c>
      <c r="C15" s="10" t="s">
        <v>17</v>
      </c>
      <c r="D15" s="16">
        <v>43550.352777777778</v>
      </c>
      <c r="E15" s="16">
        <v>43551.40625</v>
      </c>
      <c r="G15" s="16">
        <v>43567.262499999997</v>
      </c>
      <c r="H15" s="10" t="s">
        <v>30</v>
      </c>
      <c r="I15" s="10" t="s">
        <v>46</v>
      </c>
      <c r="J15" s="10" t="s">
        <v>47</v>
      </c>
      <c r="K15" s="10" t="s">
        <v>21</v>
      </c>
      <c r="L15" s="10" t="s">
        <v>22</v>
      </c>
      <c r="M15" s="10">
        <v>55</v>
      </c>
      <c r="N15" s="10" t="s">
        <v>33</v>
      </c>
      <c r="O15" s="10">
        <v>5</v>
      </c>
      <c r="P15" s="10">
        <v>1</v>
      </c>
      <c r="AP15" s="11" t="s">
        <v>230</v>
      </c>
      <c r="AQ15" s="11"/>
      <c r="AR15" s="11"/>
      <c r="AS15" s="11"/>
      <c r="AT15" s="11"/>
      <c r="AU15" s="11"/>
      <c r="AV15" s="11"/>
    </row>
    <row r="16" spans="1:48" x14ac:dyDescent="0.2">
      <c r="A16" s="10">
        <v>4238727</v>
      </c>
      <c r="B16" s="10" t="s">
        <v>29</v>
      </c>
      <c r="C16" s="10" t="s">
        <v>17</v>
      </c>
      <c r="D16" s="16">
        <v>43550.352777777778</v>
      </c>
      <c r="E16" s="16">
        <v>43551.40625</v>
      </c>
      <c r="G16" s="16">
        <v>43567.262499999997</v>
      </c>
      <c r="H16" s="10" t="s">
        <v>30</v>
      </c>
      <c r="I16" s="10" t="s">
        <v>48</v>
      </c>
      <c r="J16" s="10" t="s">
        <v>49</v>
      </c>
      <c r="K16" s="10" t="s">
        <v>21</v>
      </c>
      <c r="L16" s="10" t="s">
        <v>26</v>
      </c>
      <c r="M16" s="10">
        <v>20</v>
      </c>
      <c r="N16" s="10" t="s">
        <v>33</v>
      </c>
      <c r="O16" s="10">
        <v>20</v>
      </c>
      <c r="P16" s="10">
        <v>1</v>
      </c>
      <c r="AP16" s="3" t="s">
        <v>231</v>
      </c>
      <c r="AQ16" s="13">
        <f>IF(ISBLANK(M277)=TRUE,"NO DATA",M277)</f>
        <v>100</v>
      </c>
      <c r="AR16" s="13" t="s">
        <v>33</v>
      </c>
      <c r="AS16" s="13">
        <f>IF(ISBLANK(M180)=TRUE,"NO DATA",M180)</f>
        <v>100</v>
      </c>
      <c r="AT16" s="13" t="s">
        <v>33</v>
      </c>
      <c r="AU16" s="13">
        <f>IF(ISBLANK(M83)=TRUE,"NO DATA",M83)</f>
        <v>100</v>
      </c>
      <c r="AV16" s="13" t="s">
        <v>33</v>
      </c>
    </row>
    <row r="17" spans="1:48" x14ac:dyDescent="0.2">
      <c r="A17" s="10">
        <v>4238727</v>
      </c>
      <c r="B17" s="10" t="s">
        <v>29</v>
      </c>
      <c r="C17" s="10" t="s">
        <v>17</v>
      </c>
      <c r="D17" s="16">
        <v>43550.352777777778</v>
      </c>
      <c r="E17" s="16">
        <v>43551.40625</v>
      </c>
      <c r="G17" s="16">
        <v>43567.262499999997</v>
      </c>
      <c r="H17" s="10" t="s">
        <v>30</v>
      </c>
      <c r="I17" s="10" t="s">
        <v>50</v>
      </c>
      <c r="J17" s="10" t="s">
        <v>51</v>
      </c>
      <c r="K17" s="10" t="s">
        <v>21</v>
      </c>
      <c r="L17" s="10" t="s">
        <v>26</v>
      </c>
      <c r="M17" s="10">
        <v>5</v>
      </c>
      <c r="N17" s="10" t="s">
        <v>33</v>
      </c>
      <c r="O17" s="10">
        <v>5</v>
      </c>
      <c r="P17" s="10">
        <v>1</v>
      </c>
      <c r="AP17" s="3" t="s">
        <v>123</v>
      </c>
      <c r="AQ17" s="13">
        <f>IF(ISBLANK(M248)=TRUE,"NO DATA",M248)</f>
        <v>4000</v>
      </c>
      <c r="AR17" s="13" t="s">
        <v>33</v>
      </c>
      <c r="AS17" s="13">
        <f>IF(ISBLANK(M151)=TRUE,"NO DATA",M151)</f>
        <v>3800</v>
      </c>
      <c r="AT17" s="13" t="s">
        <v>33</v>
      </c>
      <c r="AU17" s="13">
        <f>IF(ISBLANK(M54)=TRUE,"NO DATA",M54)</f>
        <v>3800</v>
      </c>
      <c r="AV17" s="13" t="s">
        <v>33</v>
      </c>
    </row>
    <row r="18" spans="1:48" x14ac:dyDescent="0.2">
      <c r="A18" s="10">
        <v>4238727</v>
      </c>
      <c r="B18" s="10" t="s">
        <v>29</v>
      </c>
      <c r="C18" s="10" t="s">
        <v>17</v>
      </c>
      <c r="D18" s="16">
        <v>43550.352777777778</v>
      </c>
      <c r="E18" s="16">
        <v>43551.40625</v>
      </c>
      <c r="G18" s="16">
        <v>43567.262499999997</v>
      </c>
      <c r="H18" s="10" t="s">
        <v>30</v>
      </c>
      <c r="I18" s="10" t="s">
        <v>52</v>
      </c>
      <c r="J18" s="10" t="s">
        <v>53</v>
      </c>
      <c r="K18" s="10" t="s">
        <v>21</v>
      </c>
      <c r="L18" s="10" t="s">
        <v>26</v>
      </c>
      <c r="M18" s="10">
        <v>5</v>
      </c>
      <c r="N18" s="10" t="s">
        <v>33</v>
      </c>
      <c r="O18" s="10">
        <v>5</v>
      </c>
      <c r="P18" s="10">
        <v>1</v>
      </c>
      <c r="AP18" s="3" t="s">
        <v>125</v>
      </c>
      <c r="AQ18" s="13">
        <f>IF(ISBLANK(M249)=TRUE,"NO DATA",M249)</f>
        <v>250</v>
      </c>
      <c r="AR18" s="13" t="s">
        <v>33</v>
      </c>
      <c r="AS18" s="13">
        <f>IF(ISBLANK(M152)=TRUE,"NO DATA",M152)</f>
        <v>10</v>
      </c>
      <c r="AT18" s="13" t="s">
        <v>33</v>
      </c>
      <c r="AU18" s="13">
        <f>IF(ISBLANK(M55)=TRUE,"NO DATA",M55)</f>
        <v>210</v>
      </c>
      <c r="AV18" s="13" t="s">
        <v>33</v>
      </c>
    </row>
    <row r="19" spans="1:48" x14ac:dyDescent="0.2">
      <c r="A19" s="10">
        <v>4238727</v>
      </c>
      <c r="B19" s="10" t="s">
        <v>29</v>
      </c>
      <c r="C19" s="10" t="s">
        <v>17</v>
      </c>
      <c r="D19" s="16">
        <v>43550.352777777778</v>
      </c>
      <c r="E19" s="16">
        <v>43551.40625</v>
      </c>
      <c r="G19" s="16">
        <v>43567.262499999997</v>
      </c>
      <c r="H19" s="10" t="s">
        <v>30</v>
      </c>
      <c r="I19" s="10" t="s">
        <v>54</v>
      </c>
      <c r="J19" s="10" t="s">
        <v>55</v>
      </c>
      <c r="K19" s="10" t="s">
        <v>21</v>
      </c>
      <c r="L19" s="10" t="s">
        <v>26</v>
      </c>
      <c r="M19" s="10">
        <v>10</v>
      </c>
      <c r="N19" s="10" t="s">
        <v>33</v>
      </c>
      <c r="O19" s="10">
        <v>10</v>
      </c>
      <c r="P19" s="10">
        <v>1</v>
      </c>
      <c r="AP19" s="11" t="s">
        <v>232</v>
      </c>
      <c r="AQ19" s="11"/>
      <c r="AR19" s="11"/>
      <c r="AS19" s="11"/>
      <c r="AT19" s="11"/>
      <c r="AU19" s="11"/>
      <c r="AV19" s="11"/>
    </row>
    <row r="20" spans="1:48" x14ac:dyDescent="0.2">
      <c r="A20" s="10">
        <v>4238727</v>
      </c>
      <c r="B20" s="10" t="s">
        <v>29</v>
      </c>
      <c r="C20" s="10" t="s">
        <v>17</v>
      </c>
      <c r="D20" s="16">
        <v>43550.352777777778</v>
      </c>
      <c r="E20" s="16">
        <v>43551.40625</v>
      </c>
      <c r="G20" s="16">
        <v>43567.262499999997</v>
      </c>
      <c r="H20" s="10" t="s">
        <v>30</v>
      </c>
      <c r="I20" s="10" t="s">
        <v>56</v>
      </c>
      <c r="J20" s="10" t="s">
        <v>57</v>
      </c>
      <c r="K20" s="10" t="s">
        <v>21</v>
      </c>
      <c r="L20" s="10" t="s">
        <v>26</v>
      </c>
      <c r="M20" s="10">
        <v>5</v>
      </c>
      <c r="N20" s="10" t="s">
        <v>33</v>
      </c>
      <c r="O20" s="10">
        <v>5</v>
      </c>
      <c r="P20" s="10">
        <v>1</v>
      </c>
      <c r="AP20" s="3" t="s">
        <v>34</v>
      </c>
      <c r="AQ20" s="13">
        <f>IF(ISBLANK(M203)=TRUE,"NO DATA",M203)</f>
        <v>5</v>
      </c>
      <c r="AR20" s="13" t="s">
        <v>33</v>
      </c>
      <c r="AS20" s="13">
        <f>IF(ISBLANK(M106)=TRUE,"NO DATA",M106)</f>
        <v>5</v>
      </c>
      <c r="AT20" s="13" t="s">
        <v>33</v>
      </c>
      <c r="AU20" s="13">
        <f>IF(ISBLANK(M9)=TRUE,"NO DATA",M9)</f>
        <v>5</v>
      </c>
      <c r="AV20" s="13" t="s">
        <v>33</v>
      </c>
    </row>
    <row r="21" spans="1:48" x14ac:dyDescent="0.2">
      <c r="A21" s="10">
        <v>4238727</v>
      </c>
      <c r="B21" s="10" t="s">
        <v>29</v>
      </c>
      <c r="C21" s="10" t="s">
        <v>17</v>
      </c>
      <c r="D21" s="16">
        <v>43550.352777777778</v>
      </c>
      <c r="E21" s="16">
        <v>43551.40625</v>
      </c>
      <c r="G21" s="16">
        <v>43567.262499999997</v>
      </c>
      <c r="H21" s="10" t="s">
        <v>30</v>
      </c>
      <c r="I21" s="10" t="s">
        <v>58</v>
      </c>
      <c r="J21" s="10" t="s">
        <v>59</v>
      </c>
      <c r="K21" s="10" t="s">
        <v>21</v>
      </c>
      <c r="L21" s="10" t="s">
        <v>26</v>
      </c>
      <c r="M21" s="10">
        <v>5</v>
      </c>
      <c r="N21" s="10" t="s">
        <v>33</v>
      </c>
      <c r="O21" s="10">
        <v>5</v>
      </c>
      <c r="P21" s="10">
        <v>1</v>
      </c>
      <c r="AP21" s="3" t="s">
        <v>233</v>
      </c>
      <c r="AQ21" s="13">
        <f>IF(ISBLANK(M213)=TRUE,"NO DATA",M213)</f>
        <v>160</v>
      </c>
      <c r="AR21" s="13" t="s">
        <v>33</v>
      </c>
      <c r="AS21" s="13">
        <f>IF(ISBLANK(M116)=TRUE,"NO DATA",M116)</f>
        <v>10</v>
      </c>
      <c r="AT21" s="13" t="s">
        <v>33</v>
      </c>
      <c r="AU21" s="13">
        <f>IF(ISBLANK(M19)=TRUE,"NO DATA",M19)</f>
        <v>10</v>
      </c>
      <c r="AV21" s="13" t="s">
        <v>33</v>
      </c>
    </row>
    <row r="22" spans="1:48" x14ac:dyDescent="0.2">
      <c r="A22" s="10">
        <v>4238727</v>
      </c>
      <c r="B22" s="10" t="s">
        <v>29</v>
      </c>
      <c r="C22" s="10" t="s">
        <v>17</v>
      </c>
      <c r="D22" s="16">
        <v>43550.352777777778</v>
      </c>
      <c r="E22" s="16">
        <v>43551.40625</v>
      </c>
      <c r="G22" s="16">
        <v>43567.262499999997</v>
      </c>
      <c r="H22" s="10" t="s">
        <v>30</v>
      </c>
      <c r="I22" s="10" t="s">
        <v>60</v>
      </c>
      <c r="J22" s="10" t="s">
        <v>61</v>
      </c>
      <c r="K22" s="10" t="s">
        <v>21</v>
      </c>
      <c r="L22" s="10" t="s">
        <v>26</v>
      </c>
      <c r="M22" s="10">
        <v>5</v>
      </c>
      <c r="N22" s="10" t="s">
        <v>33</v>
      </c>
      <c r="O22" s="10">
        <v>5</v>
      </c>
      <c r="P22" s="10">
        <v>1</v>
      </c>
      <c r="AP22" s="3" t="s">
        <v>213</v>
      </c>
      <c r="AQ22" s="13">
        <f>IF(ISBLANK(M294)=TRUE,"NO DATA",M294)</f>
        <v>250</v>
      </c>
      <c r="AR22" s="13" t="s">
        <v>33</v>
      </c>
      <c r="AS22" s="13">
        <f>IF(ISBLANK(M197)=TRUE,"NO DATA",M197)</f>
        <v>10</v>
      </c>
      <c r="AT22" s="13" t="s">
        <v>33</v>
      </c>
      <c r="AU22" s="13">
        <f>IF(ISBLANK(M100)=TRUE,"NO DATA",M100)</f>
        <v>230</v>
      </c>
      <c r="AV22" s="13" t="s">
        <v>33</v>
      </c>
    </row>
    <row r="23" spans="1:48" x14ac:dyDescent="0.2">
      <c r="A23" s="10">
        <v>4238727</v>
      </c>
      <c r="B23" s="10" t="s">
        <v>29</v>
      </c>
      <c r="C23" s="10" t="s">
        <v>17</v>
      </c>
      <c r="D23" s="16">
        <v>43550.352777777778</v>
      </c>
      <c r="E23" s="16">
        <v>43551.40625</v>
      </c>
      <c r="G23" s="16">
        <v>43567.262499999997</v>
      </c>
      <c r="H23" s="10" t="s">
        <v>30</v>
      </c>
      <c r="I23" s="10" t="s">
        <v>62</v>
      </c>
      <c r="J23" s="10" t="s">
        <v>63</v>
      </c>
      <c r="K23" s="10" t="s">
        <v>21</v>
      </c>
      <c r="L23" s="10" t="s">
        <v>22</v>
      </c>
      <c r="M23" s="10">
        <v>840</v>
      </c>
      <c r="N23" s="10" t="s">
        <v>33</v>
      </c>
      <c r="O23" s="10">
        <v>5</v>
      </c>
      <c r="P23" s="10">
        <v>1</v>
      </c>
      <c r="AP23" s="3" t="s">
        <v>62</v>
      </c>
      <c r="AQ23" s="13">
        <f>IF(ISBLANK(M217)=TRUE,"NO DATA",M217)</f>
        <v>1000</v>
      </c>
      <c r="AR23" s="13" t="s">
        <v>33</v>
      </c>
      <c r="AS23" s="13">
        <f>IF(ISBLANK(M120)=TRUE,"NO DATA",M120)</f>
        <v>980</v>
      </c>
      <c r="AT23" s="13" t="s">
        <v>33</v>
      </c>
      <c r="AU23" s="13">
        <f>IF(ISBLANK(M23)=TRUE,"NO DATA",M23)</f>
        <v>840</v>
      </c>
      <c r="AV23" s="13" t="s">
        <v>33</v>
      </c>
    </row>
    <row r="24" spans="1:48" x14ac:dyDescent="0.2">
      <c r="A24" s="10">
        <v>4238727</v>
      </c>
      <c r="B24" s="10" t="s">
        <v>29</v>
      </c>
      <c r="C24" s="10" t="s">
        <v>17</v>
      </c>
      <c r="D24" s="16">
        <v>43550.352777777778</v>
      </c>
      <c r="E24" s="16">
        <v>43551.40625</v>
      </c>
      <c r="G24" s="16">
        <v>43567.262499999997</v>
      </c>
      <c r="H24" s="10" t="s">
        <v>30</v>
      </c>
      <c r="I24" s="10" t="s">
        <v>64</v>
      </c>
      <c r="J24" s="18">
        <v>1791337</v>
      </c>
      <c r="K24" s="10" t="s">
        <v>21</v>
      </c>
      <c r="L24" s="10" t="s">
        <v>26</v>
      </c>
      <c r="M24" s="10">
        <v>5</v>
      </c>
      <c r="N24" s="10" t="s">
        <v>33</v>
      </c>
      <c r="O24" s="10">
        <v>5</v>
      </c>
      <c r="P24" s="10">
        <v>1</v>
      </c>
      <c r="AP24" s="3" t="s">
        <v>234</v>
      </c>
      <c r="AQ24" s="13">
        <f>IF(ISBLANK(M247)=TRUE,"NO DATA",M247)</f>
        <v>140</v>
      </c>
      <c r="AR24" s="13" t="s">
        <v>33</v>
      </c>
      <c r="AS24" s="13">
        <f>IF(ISBLANK(M150)=TRUE,"NO DATA",M150)</f>
        <v>130</v>
      </c>
      <c r="AT24" s="13" t="s">
        <v>33</v>
      </c>
      <c r="AU24" s="13">
        <f>IF(ISBLANK(M53)=TRUE,"NO DATA",M53)</f>
        <v>120</v>
      </c>
      <c r="AV24" s="13" t="s">
        <v>33</v>
      </c>
    </row>
    <row r="25" spans="1:48" x14ac:dyDescent="0.2">
      <c r="A25" s="10">
        <v>4238727</v>
      </c>
      <c r="B25" s="10" t="s">
        <v>29</v>
      </c>
      <c r="C25" s="10" t="s">
        <v>17</v>
      </c>
      <c r="D25" s="16">
        <v>43550.352777777778</v>
      </c>
      <c r="E25" s="16">
        <v>43551.40625</v>
      </c>
      <c r="G25" s="16">
        <v>43567.262499999997</v>
      </c>
      <c r="H25" s="10" t="s">
        <v>30</v>
      </c>
      <c r="I25" s="10" t="s">
        <v>65</v>
      </c>
      <c r="J25" s="10" t="s">
        <v>66</v>
      </c>
      <c r="K25" s="10" t="s">
        <v>21</v>
      </c>
      <c r="L25" s="10" t="s">
        <v>22</v>
      </c>
      <c r="M25" s="10">
        <v>180</v>
      </c>
      <c r="N25" s="10" t="s">
        <v>33</v>
      </c>
      <c r="O25" s="10">
        <v>5</v>
      </c>
      <c r="P25" s="10">
        <v>1</v>
      </c>
    </row>
    <row r="26" spans="1:48" x14ac:dyDescent="0.2">
      <c r="A26" s="10">
        <v>4238727</v>
      </c>
      <c r="B26" s="10" t="s">
        <v>29</v>
      </c>
      <c r="C26" s="10" t="s">
        <v>17</v>
      </c>
      <c r="D26" s="16">
        <v>43550.352777777778</v>
      </c>
      <c r="E26" s="16">
        <v>43551.40625</v>
      </c>
      <c r="G26" s="16">
        <v>43567.262499999997</v>
      </c>
      <c r="H26" s="10" t="s">
        <v>30</v>
      </c>
      <c r="I26" s="10" t="s">
        <v>67</v>
      </c>
      <c r="J26" s="10" t="s">
        <v>68</v>
      </c>
      <c r="K26" s="10" t="s">
        <v>21</v>
      </c>
      <c r="L26" s="10" t="s">
        <v>22</v>
      </c>
      <c r="M26" s="10">
        <v>13</v>
      </c>
      <c r="N26" s="10" t="s">
        <v>33</v>
      </c>
      <c r="O26" s="10">
        <v>5</v>
      </c>
      <c r="P26" s="10">
        <v>1</v>
      </c>
    </row>
    <row r="27" spans="1:48" x14ac:dyDescent="0.2">
      <c r="A27" s="10">
        <v>4238727</v>
      </c>
      <c r="B27" s="10" t="s">
        <v>29</v>
      </c>
      <c r="C27" s="10" t="s">
        <v>17</v>
      </c>
      <c r="D27" s="16">
        <v>43550.352777777778</v>
      </c>
      <c r="E27" s="16">
        <v>43551.40625</v>
      </c>
      <c r="G27" s="16">
        <v>43567.262499999997</v>
      </c>
      <c r="H27" s="10" t="s">
        <v>30</v>
      </c>
      <c r="I27" s="10" t="s">
        <v>69</v>
      </c>
      <c r="J27" s="10" t="s">
        <v>70</v>
      </c>
      <c r="K27" s="10" t="s">
        <v>21</v>
      </c>
      <c r="L27" s="10" t="s">
        <v>26</v>
      </c>
      <c r="M27" s="10">
        <v>10</v>
      </c>
      <c r="N27" s="10" t="s">
        <v>33</v>
      </c>
      <c r="O27" s="10">
        <v>10</v>
      </c>
      <c r="P27" s="10">
        <v>1</v>
      </c>
      <c r="AP27" s="62" t="s">
        <v>226</v>
      </c>
      <c r="AQ27" s="88"/>
      <c r="AR27" s="89"/>
      <c r="AS27" s="89"/>
      <c r="AT27" s="89"/>
      <c r="AU27" s="89"/>
      <c r="AV27" s="90"/>
    </row>
    <row r="28" spans="1:48" x14ac:dyDescent="0.2">
      <c r="A28" s="10">
        <v>4238727</v>
      </c>
      <c r="B28" s="10" t="s">
        <v>29</v>
      </c>
      <c r="C28" s="10" t="s">
        <v>17</v>
      </c>
      <c r="D28" s="16">
        <v>43550.352777777778</v>
      </c>
      <c r="E28" s="16">
        <v>43551.40625</v>
      </c>
      <c r="G28" s="16">
        <v>43567.262499999997</v>
      </c>
      <c r="H28" s="10" t="s">
        <v>30</v>
      </c>
      <c r="I28" s="10" t="s">
        <v>71</v>
      </c>
      <c r="J28" s="10" t="s">
        <v>72</v>
      </c>
      <c r="K28" s="10" t="s">
        <v>21</v>
      </c>
      <c r="L28" s="10" t="s">
        <v>26</v>
      </c>
      <c r="M28" s="10">
        <v>5</v>
      </c>
      <c r="N28" s="10" t="s">
        <v>33</v>
      </c>
      <c r="O28" s="10">
        <v>5</v>
      </c>
      <c r="P28" s="10">
        <v>1</v>
      </c>
      <c r="AP28" s="62"/>
      <c r="AQ28" s="91" t="s">
        <v>238</v>
      </c>
      <c r="AR28" s="92"/>
      <c r="AS28" s="91" t="s">
        <v>236</v>
      </c>
      <c r="AT28" s="92"/>
      <c r="AU28" s="91" t="s">
        <v>237</v>
      </c>
      <c r="AV28" s="92"/>
    </row>
    <row r="29" spans="1:48" x14ac:dyDescent="0.2">
      <c r="A29" s="10">
        <v>4238727</v>
      </c>
      <c r="B29" s="10" t="s">
        <v>29</v>
      </c>
      <c r="C29" s="10" t="s">
        <v>17</v>
      </c>
      <c r="D29" s="16">
        <v>43550.352777777778</v>
      </c>
      <c r="E29" s="16">
        <v>43551.40625</v>
      </c>
      <c r="G29" s="16">
        <v>43567.262499999997</v>
      </c>
      <c r="H29" s="10" t="s">
        <v>30</v>
      </c>
      <c r="I29" s="10" t="s">
        <v>73</v>
      </c>
      <c r="J29" s="10" t="s">
        <v>74</v>
      </c>
      <c r="K29" s="10" t="s">
        <v>21</v>
      </c>
      <c r="L29" s="10" t="s">
        <v>26</v>
      </c>
      <c r="M29" s="10">
        <v>5</v>
      </c>
      <c r="N29" s="10" t="s">
        <v>33</v>
      </c>
      <c r="O29" s="10">
        <v>5</v>
      </c>
      <c r="P29" s="10">
        <v>1</v>
      </c>
      <c r="AP29" s="11" t="s">
        <v>227</v>
      </c>
      <c r="AQ29" s="86"/>
      <c r="AR29" s="87"/>
      <c r="AS29" s="86"/>
      <c r="AT29" s="87"/>
      <c r="AU29" s="86"/>
      <c r="AV29" s="87"/>
    </row>
    <row r="30" spans="1:48" x14ac:dyDescent="0.2">
      <c r="A30" s="10">
        <v>4238727</v>
      </c>
      <c r="B30" s="10" t="s">
        <v>29</v>
      </c>
      <c r="C30" s="10" t="s">
        <v>17</v>
      </c>
      <c r="D30" s="16">
        <v>43550.352777777778</v>
      </c>
      <c r="E30" s="16">
        <v>43551.40625</v>
      </c>
      <c r="G30" s="16">
        <v>43567.262499999997</v>
      </c>
      <c r="H30" s="10" t="s">
        <v>30</v>
      </c>
      <c r="I30" s="10" t="s">
        <v>75</v>
      </c>
      <c r="J30" s="10" t="s">
        <v>76</v>
      </c>
      <c r="K30" s="10" t="s">
        <v>21</v>
      </c>
      <c r="L30" s="10" t="s">
        <v>26</v>
      </c>
      <c r="M30" s="10">
        <v>5</v>
      </c>
      <c r="N30" s="10" t="s">
        <v>33</v>
      </c>
      <c r="O30" s="10">
        <v>5</v>
      </c>
      <c r="P30" s="10">
        <v>1</v>
      </c>
      <c r="AP30" s="3" t="s">
        <v>19</v>
      </c>
      <c r="AQ30" s="81" t="str">
        <f>IF(ISERR(AH4),"NO DATA",AH4)</f>
        <v>NO DATA</v>
      </c>
      <c r="AR30" s="82"/>
      <c r="AS30" s="81" t="str">
        <f t="shared" ref="AS30:AS31" si="0">IF(ISERR(AJ4),"NO DATA",AJ4)</f>
        <v>NO DATA</v>
      </c>
      <c r="AT30" s="82"/>
      <c r="AU30" s="81" t="str">
        <f t="shared" ref="AU30:AU31" si="1">IF(ISERR(AL4),"NO DATA",AL4)</f>
        <v>NO DATA</v>
      </c>
      <c r="AV30" s="82"/>
    </row>
    <row r="31" spans="1:48" x14ac:dyDescent="0.2">
      <c r="A31" s="10">
        <v>4238727</v>
      </c>
      <c r="B31" s="10" t="s">
        <v>29</v>
      </c>
      <c r="C31" s="10" t="s">
        <v>17</v>
      </c>
      <c r="D31" s="16">
        <v>43550.352777777778</v>
      </c>
      <c r="E31" s="16">
        <v>43551.40625</v>
      </c>
      <c r="G31" s="16">
        <v>43567.262499999997</v>
      </c>
      <c r="H31" s="10" t="s">
        <v>30</v>
      </c>
      <c r="I31" s="10" t="s">
        <v>77</v>
      </c>
      <c r="J31" s="10" t="s">
        <v>78</v>
      </c>
      <c r="K31" s="10" t="s">
        <v>21</v>
      </c>
      <c r="L31" s="10" t="s">
        <v>26</v>
      </c>
      <c r="M31" s="10">
        <v>5</v>
      </c>
      <c r="N31" s="10" t="s">
        <v>33</v>
      </c>
      <c r="O31" s="10">
        <v>5</v>
      </c>
      <c r="P31" s="10">
        <v>1</v>
      </c>
      <c r="AP31" s="3" t="s">
        <v>23</v>
      </c>
      <c r="AQ31" s="81" t="str">
        <f>IF(ISERR(AH5),"NO DATA",AH5)</f>
        <v>NO DATA</v>
      </c>
      <c r="AR31" s="82"/>
      <c r="AS31" s="81" t="str">
        <f t="shared" si="0"/>
        <v>NO DATA</v>
      </c>
      <c r="AT31" s="82"/>
      <c r="AU31" s="81" t="str">
        <f t="shared" si="1"/>
        <v>NO DATA</v>
      </c>
      <c r="AV31" s="82"/>
    </row>
    <row r="32" spans="1:48" x14ac:dyDescent="0.2">
      <c r="A32" s="10">
        <v>4238727</v>
      </c>
      <c r="B32" s="10" t="s">
        <v>29</v>
      </c>
      <c r="C32" s="10" t="s">
        <v>17</v>
      </c>
      <c r="D32" s="16">
        <v>43550.352777777778</v>
      </c>
      <c r="E32" s="16">
        <v>43551.40625</v>
      </c>
      <c r="G32" s="16">
        <v>43567.262499999997</v>
      </c>
      <c r="H32" s="10" t="s">
        <v>30</v>
      </c>
      <c r="I32" s="10" t="s">
        <v>79</v>
      </c>
      <c r="J32" s="10" t="s">
        <v>80</v>
      </c>
      <c r="K32" s="10" t="s">
        <v>21</v>
      </c>
      <c r="L32" s="10" t="s">
        <v>22</v>
      </c>
      <c r="M32" s="10">
        <v>95</v>
      </c>
      <c r="N32" s="10" t="s">
        <v>33</v>
      </c>
      <c r="O32" s="10">
        <v>10</v>
      </c>
      <c r="P32" s="10">
        <v>1</v>
      </c>
      <c r="AP32" s="11" t="s">
        <v>228</v>
      </c>
      <c r="AQ32" s="83"/>
      <c r="AR32" s="84"/>
      <c r="AS32" s="83"/>
      <c r="AT32" s="84"/>
      <c r="AU32" s="83"/>
      <c r="AV32" s="84"/>
    </row>
    <row r="33" spans="1:48" x14ac:dyDescent="0.2">
      <c r="A33" s="10">
        <v>4238727</v>
      </c>
      <c r="B33" s="10" t="s">
        <v>29</v>
      </c>
      <c r="C33" s="10" t="s">
        <v>17</v>
      </c>
      <c r="D33" s="16">
        <v>43550.352777777778</v>
      </c>
      <c r="E33" s="16">
        <v>43551.40625</v>
      </c>
      <c r="G33" s="16">
        <v>43567.262499999997</v>
      </c>
      <c r="H33" s="10" t="s">
        <v>30</v>
      </c>
      <c r="I33" s="10" t="s">
        <v>81</v>
      </c>
      <c r="J33" s="10" t="s">
        <v>82</v>
      </c>
      <c r="K33" s="10" t="s">
        <v>21</v>
      </c>
      <c r="L33" s="10" t="s">
        <v>26</v>
      </c>
      <c r="M33" s="10">
        <v>5</v>
      </c>
      <c r="N33" s="10" t="s">
        <v>33</v>
      </c>
      <c r="O33" s="10">
        <v>5</v>
      </c>
      <c r="P33" s="10">
        <v>1</v>
      </c>
      <c r="AP33" s="3" t="s">
        <v>148</v>
      </c>
      <c r="AQ33" s="81" t="str">
        <f>IF(ISERR(AH38),"NO DATA",AH38)</f>
        <v>NR</v>
      </c>
      <c r="AR33" s="82"/>
      <c r="AS33" s="81">
        <f t="shared" ref="AS33:AS35" si="2">IF(ISERR(AJ38),"NO DATA",AJ38)</f>
        <v>92.592592592592595</v>
      </c>
      <c r="AT33" s="82"/>
      <c r="AU33" s="81">
        <f t="shared" ref="AU33:AU35" si="3">IF(ISERR(AL38),"NO DATA",AL38)</f>
        <v>37.037037037037038</v>
      </c>
      <c r="AV33" s="82"/>
    </row>
    <row r="34" spans="1:48" x14ac:dyDescent="0.2">
      <c r="A34" s="10">
        <v>4238727</v>
      </c>
      <c r="B34" s="10" t="s">
        <v>29</v>
      </c>
      <c r="C34" s="10" t="s">
        <v>17</v>
      </c>
      <c r="D34" s="16">
        <v>43550.352777777778</v>
      </c>
      <c r="E34" s="16">
        <v>43551.40625</v>
      </c>
      <c r="G34" s="16">
        <v>43567.262499999997</v>
      </c>
      <c r="H34" s="10" t="s">
        <v>30</v>
      </c>
      <c r="I34" s="10" t="s">
        <v>83</v>
      </c>
      <c r="J34" s="10" t="s">
        <v>84</v>
      </c>
      <c r="K34" s="10" t="s">
        <v>21</v>
      </c>
      <c r="L34" s="10" t="s">
        <v>26</v>
      </c>
      <c r="M34" s="10">
        <v>5</v>
      </c>
      <c r="N34" s="10" t="s">
        <v>33</v>
      </c>
      <c r="O34" s="10">
        <v>5</v>
      </c>
      <c r="P34" s="10">
        <v>1</v>
      </c>
      <c r="AP34" s="3" t="s">
        <v>99</v>
      </c>
      <c r="AQ34" s="81" t="str">
        <f t="shared" ref="AQ34:AQ35" si="4">IF(ISERR(AH39),"NO DATA",AH39)</f>
        <v>NR</v>
      </c>
      <c r="AR34" s="82"/>
      <c r="AS34" s="81">
        <f t="shared" si="2"/>
        <v>3.0303030303030303</v>
      </c>
      <c r="AT34" s="82"/>
      <c r="AU34" s="81">
        <f t="shared" si="3"/>
        <v>0</v>
      </c>
      <c r="AV34" s="82"/>
    </row>
    <row r="35" spans="1:48" x14ac:dyDescent="0.2">
      <c r="A35" s="10">
        <v>4238727</v>
      </c>
      <c r="B35" s="10" t="s">
        <v>29</v>
      </c>
      <c r="C35" s="10" t="s">
        <v>17</v>
      </c>
      <c r="D35" s="16">
        <v>43550.352777777778</v>
      </c>
      <c r="E35" s="16">
        <v>43551.40625</v>
      </c>
      <c r="G35" s="16">
        <v>43567.262499999997</v>
      </c>
      <c r="H35" s="10" t="s">
        <v>30</v>
      </c>
      <c r="I35" s="10" t="s">
        <v>85</v>
      </c>
      <c r="J35" s="10" t="s">
        <v>86</v>
      </c>
      <c r="K35" s="10" t="s">
        <v>21</v>
      </c>
      <c r="L35" s="10" t="s">
        <v>22</v>
      </c>
      <c r="M35" s="10">
        <v>190</v>
      </c>
      <c r="N35" s="10" t="s">
        <v>33</v>
      </c>
      <c r="O35" s="10">
        <v>10</v>
      </c>
      <c r="P35" s="10">
        <v>1</v>
      </c>
      <c r="AP35" s="3" t="s">
        <v>197</v>
      </c>
      <c r="AQ35" s="81" t="str">
        <f t="shared" si="4"/>
        <v>NR</v>
      </c>
      <c r="AR35" s="82"/>
      <c r="AS35" s="81">
        <f t="shared" si="2"/>
        <v>24.096385542168676</v>
      </c>
      <c r="AT35" s="82"/>
      <c r="AU35" s="81" t="str">
        <f t="shared" si="3"/>
        <v>NR</v>
      </c>
      <c r="AV35" s="82"/>
    </row>
    <row r="36" spans="1:48" x14ac:dyDescent="0.2">
      <c r="A36" s="10">
        <v>4238727</v>
      </c>
      <c r="B36" s="10" t="s">
        <v>29</v>
      </c>
      <c r="C36" s="10" t="s">
        <v>17</v>
      </c>
      <c r="D36" s="16">
        <v>43550.352777777778</v>
      </c>
      <c r="E36" s="16">
        <v>43551.40625</v>
      </c>
      <c r="G36" s="16">
        <v>43567.262499999997</v>
      </c>
      <c r="H36" s="10" t="s">
        <v>30</v>
      </c>
      <c r="I36" s="10" t="s">
        <v>87</v>
      </c>
      <c r="J36" s="10" t="s">
        <v>88</v>
      </c>
      <c r="K36" s="10" t="s">
        <v>21</v>
      </c>
      <c r="L36" s="10" t="s">
        <v>22</v>
      </c>
      <c r="M36" s="10">
        <v>10</v>
      </c>
      <c r="N36" s="10" t="s">
        <v>33</v>
      </c>
      <c r="O36" s="10">
        <v>5</v>
      </c>
      <c r="P36" s="10">
        <v>1</v>
      </c>
      <c r="AG36" s="70" t="s">
        <v>378</v>
      </c>
      <c r="AH36" s="70"/>
      <c r="AI36" s="70"/>
      <c r="AJ36" s="70"/>
      <c r="AK36" s="70"/>
      <c r="AL36" s="70"/>
      <c r="AM36" s="70"/>
      <c r="AP36" s="11" t="s">
        <v>229</v>
      </c>
      <c r="AQ36" s="83"/>
      <c r="AR36" s="84"/>
      <c r="AS36" s="83"/>
      <c r="AT36" s="84"/>
      <c r="AU36" s="83"/>
      <c r="AV36" s="84"/>
    </row>
    <row r="37" spans="1:48" x14ac:dyDescent="0.2">
      <c r="A37" s="10">
        <v>4238727</v>
      </c>
      <c r="B37" s="10" t="s">
        <v>29</v>
      </c>
      <c r="C37" s="10" t="s">
        <v>17</v>
      </c>
      <c r="D37" s="16">
        <v>43550.352777777778</v>
      </c>
      <c r="E37" s="16">
        <v>43551.40625</v>
      </c>
      <c r="G37" s="16">
        <v>43567.262499999997</v>
      </c>
      <c r="H37" s="10" t="s">
        <v>30</v>
      </c>
      <c r="I37" s="10" t="s">
        <v>89</v>
      </c>
      <c r="J37" s="10" t="s">
        <v>90</v>
      </c>
      <c r="K37" s="10" t="s">
        <v>21</v>
      </c>
      <c r="L37" s="10" t="s">
        <v>26</v>
      </c>
      <c r="M37" s="10">
        <v>5</v>
      </c>
      <c r="N37" s="10" t="s">
        <v>33</v>
      </c>
      <c r="O37" s="10">
        <v>5</v>
      </c>
      <c r="P37" s="10">
        <v>1</v>
      </c>
      <c r="AG37" s="63"/>
      <c r="AH37" s="70" t="s">
        <v>238</v>
      </c>
      <c r="AI37" s="70"/>
      <c r="AJ37" s="70" t="s">
        <v>236</v>
      </c>
      <c r="AK37" s="70"/>
      <c r="AL37" s="70" t="s">
        <v>237</v>
      </c>
      <c r="AM37" s="70"/>
      <c r="AP37" s="3" t="s">
        <v>217</v>
      </c>
      <c r="AQ37" s="81" t="str">
        <f>IF(ISERR(AH72),"NO DATA",AH72)</f>
        <v>NR</v>
      </c>
      <c r="AR37" s="82"/>
      <c r="AS37" s="81">
        <f t="shared" ref="AS37:AS39" si="5">IF(ISERR(AJ72),"NO DATA",AJ72)</f>
        <v>20</v>
      </c>
      <c r="AT37" s="82"/>
      <c r="AU37" s="81">
        <f t="shared" ref="AU37:AU39" si="6">IF(ISERR(AL72),"NO DATA",AL72)</f>
        <v>0</v>
      </c>
      <c r="AV37" s="82"/>
    </row>
    <row r="38" spans="1:48" x14ac:dyDescent="0.2">
      <c r="A38" s="10">
        <v>4238727</v>
      </c>
      <c r="B38" s="10" t="s">
        <v>29</v>
      </c>
      <c r="C38" s="10" t="s">
        <v>17</v>
      </c>
      <c r="D38" s="16">
        <v>43550.352777777778</v>
      </c>
      <c r="E38" s="16">
        <v>43551.40625</v>
      </c>
      <c r="G38" s="16">
        <v>43567.262499999997</v>
      </c>
      <c r="H38" s="10" t="s">
        <v>30</v>
      </c>
      <c r="I38" s="10" t="s">
        <v>91</v>
      </c>
      <c r="J38" s="10" t="s">
        <v>92</v>
      </c>
      <c r="K38" s="10" t="s">
        <v>21</v>
      </c>
      <c r="L38" s="10" t="s">
        <v>26</v>
      </c>
      <c r="M38" s="10">
        <v>5</v>
      </c>
      <c r="N38" s="10" t="s">
        <v>33</v>
      </c>
      <c r="O38" s="10">
        <v>5</v>
      </c>
      <c r="P38" s="10">
        <v>1</v>
      </c>
      <c r="AG38" s="11" t="s">
        <v>148</v>
      </c>
      <c r="AH38" s="93" t="str">
        <f>IF((M261-M164)/M261*100&lt;0,"NR",(M261-M164)/M261*100)</f>
        <v>NR</v>
      </c>
      <c r="AI38" s="93"/>
      <c r="AJ38" s="93">
        <f>IF((M164-M67)/M261*100&lt;0,"NR",(M164-M67)/M261*100)</f>
        <v>92.592592592592595</v>
      </c>
      <c r="AK38" s="93"/>
      <c r="AL38" s="93">
        <f>IF((M261-M67)/M261*100&lt;0,"NR",(M261-M67)/M261*100)</f>
        <v>37.037037037037038</v>
      </c>
      <c r="AM38" s="93"/>
      <c r="AP38" s="3" t="s">
        <v>219</v>
      </c>
      <c r="AQ38" s="81" t="str">
        <f t="shared" ref="AQ38:AQ39" si="7">IF(ISERR(AH73),"NO DATA",AH73)</f>
        <v>NR</v>
      </c>
      <c r="AR38" s="82"/>
      <c r="AS38" s="81">
        <f t="shared" si="5"/>
        <v>15</v>
      </c>
      <c r="AT38" s="82"/>
      <c r="AU38" s="81">
        <f t="shared" si="6"/>
        <v>0</v>
      </c>
      <c r="AV38" s="82"/>
    </row>
    <row r="39" spans="1:48" x14ac:dyDescent="0.2">
      <c r="A39" s="10">
        <v>4238727</v>
      </c>
      <c r="B39" s="10" t="s">
        <v>29</v>
      </c>
      <c r="C39" s="10" t="s">
        <v>17</v>
      </c>
      <c r="D39" s="16">
        <v>43550.352777777778</v>
      </c>
      <c r="E39" s="16">
        <v>43551.40625</v>
      </c>
      <c r="G39" s="16">
        <v>43567.262499999997</v>
      </c>
      <c r="H39" s="10" t="s">
        <v>30</v>
      </c>
      <c r="I39" s="10" t="s">
        <v>93</v>
      </c>
      <c r="J39" s="10" t="s">
        <v>94</v>
      </c>
      <c r="K39" s="10" t="s">
        <v>21</v>
      </c>
      <c r="L39" s="10" t="s">
        <v>26</v>
      </c>
      <c r="M39" s="10">
        <v>5</v>
      </c>
      <c r="N39" s="10" t="s">
        <v>33</v>
      </c>
      <c r="O39" s="10">
        <v>5</v>
      </c>
      <c r="P39" s="10">
        <v>1</v>
      </c>
      <c r="AG39" s="17" t="s">
        <v>99</v>
      </c>
      <c r="AH39" s="93" t="str">
        <f>IF((M236-M139)/M236*100&lt;0,"NR",(M236-M139)/M236*100)</f>
        <v>NR</v>
      </c>
      <c r="AI39" s="93"/>
      <c r="AJ39" s="93">
        <f>IF((M139-M42)/M236*100&lt;0,"NR",(M139-M42)/M236*100)</f>
        <v>3.0303030303030303</v>
      </c>
      <c r="AK39" s="93"/>
      <c r="AL39" s="93">
        <f>IF((M236-M42)/M236*100&lt;0,"NR",(M236-M42)/M236*100)</f>
        <v>0</v>
      </c>
      <c r="AM39" s="93"/>
      <c r="AP39" s="3" t="s">
        <v>65</v>
      </c>
      <c r="AQ39" s="81">
        <f t="shared" si="7"/>
        <v>0</v>
      </c>
      <c r="AR39" s="82"/>
      <c r="AS39" s="81">
        <f t="shared" si="5"/>
        <v>5.2631578947368416</v>
      </c>
      <c r="AT39" s="82"/>
      <c r="AU39" s="81">
        <f t="shared" si="6"/>
        <v>5.2631578947368416</v>
      </c>
      <c r="AV39" s="82"/>
    </row>
    <row r="40" spans="1:48" x14ac:dyDescent="0.2">
      <c r="A40" s="10">
        <v>4238727</v>
      </c>
      <c r="B40" s="10" t="s">
        <v>29</v>
      </c>
      <c r="C40" s="10" t="s">
        <v>17</v>
      </c>
      <c r="D40" s="16">
        <v>43550.352777777778</v>
      </c>
      <c r="E40" s="16">
        <v>43551.40625</v>
      </c>
      <c r="G40" s="16">
        <v>43567.262499999997</v>
      </c>
      <c r="H40" s="10" t="s">
        <v>30</v>
      </c>
      <c r="I40" s="10" t="s">
        <v>95</v>
      </c>
      <c r="J40" s="10" t="s">
        <v>96</v>
      </c>
      <c r="K40" s="10" t="s">
        <v>21</v>
      </c>
      <c r="L40" s="10" t="s">
        <v>26</v>
      </c>
      <c r="M40" s="10">
        <v>5</v>
      </c>
      <c r="N40" s="10" t="s">
        <v>33</v>
      </c>
      <c r="O40" s="10">
        <v>5</v>
      </c>
      <c r="P40" s="10">
        <v>1</v>
      </c>
      <c r="AG40" s="2" t="s">
        <v>197</v>
      </c>
      <c r="AH40" s="93" t="str">
        <f>IF((M286-M189)/M286*100&lt;0,"NR",(M286-M189)/M286*100)</f>
        <v>NR</v>
      </c>
      <c r="AI40" s="93"/>
      <c r="AJ40" s="93">
        <f>IF((M189-M92)/M286*100&lt;0,"NR",(M189-M92)/M286*100)</f>
        <v>24.096385542168676</v>
      </c>
      <c r="AK40" s="93"/>
      <c r="AL40" s="93" t="str">
        <f>IF((M286-M92)/M286*100&lt;0,"NR",(M286-M92)/M286*100)</f>
        <v>NR</v>
      </c>
      <c r="AM40" s="93"/>
      <c r="AP40" s="11" t="s">
        <v>230</v>
      </c>
      <c r="AQ40" s="83"/>
      <c r="AR40" s="84"/>
      <c r="AS40" s="83"/>
      <c r="AT40" s="84"/>
      <c r="AU40" s="83"/>
      <c r="AV40" s="84"/>
    </row>
    <row r="41" spans="1:48" x14ac:dyDescent="0.2">
      <c r="A41" s="10">
        <v>4238727</v>
      </c>
      <c r="B41" s="10" t="s">
        <v>29</v>
      </c>
      <c r="C41" s="10" t="s">
        <v>17</v>
      </c>
      <c r="D41" s="16">
        <v>43550.352777777778</v>
      </c>
      <c r="E41" s="16">
        <v>43551.40625</v>
      </c>
      <c r="G41" s="16">
        <v>43567.262499999997</v>
      </c>
      <c r="H41" s="10" t="s">
        <v>30</v>
      </c>
      <c r="I41" s="10" t="s">
        <v>97</v>
      </c>
      <c r="J41" s="10" t="s">
        <v>98</v>
      </c>
      <c r="K41" s="10" t="s">
        <v>21</v>
      </c>
      <c r="L41" s="10" t="s">
        <v>22</v>
      </c>
      <c r="M41" s="10">
        <v>250</v>
      </c>
      <c r="N41" s="10" t="s">
        <v>33</v>
      </c>
      <c r="O41" s="10">
        <v>5</v>
      </c>
      <c r="P41" s="10">
        <v>1</v>
      </c>
      <c r="AP41" s="3" t="s">
        <v>231</v>
      </c>
      <c r="AQ41" s="81">
        <f>IF(ISERR(AH106),"NO DATA",AH106)</f>
        <v>0</v>
      </c>
      <c r="AR41" s="82"/>
      <c r="AS41" s="81">
        <f t="shared" ref="AS41:AS43" si="8">IF(ISERR(AJ106),"NO DATA",AJ106)</f>
        <v>0</v>
      </c>
      <c r="AT41" s="82"/>
      <c r="AU41" s="81">
        <f t="shared" ref="AU41:AU43" si="9">IF(ISERR(AL106),"NO DATA",AL106)</f>
        <v>0</v>
      </c>
      <c r="AV41" s="82"/>
    </row>
    <row r="42" spans="1:48" x14ac:dyDescent="0.2">
      <c r="A42" s="10">
        <v>4238727</v>
      </c>
      <c r="B42" s="10" t="s">
        <v>29</v>
      </c>
      <c r="C42" s="10" t="s">
        <v>17</v>
      </c>
      <c r="D42" s="16">
        <v>43550.352777777778</v>
      </c>
      <c r="E42" s="16">
        <v>43551.40625</v>
      </c>
      <c r="G42" s="16">
        <v>43567.262499999997</v>
      </c>
      <c r="H42" s="10" t="s">
        <v>30</v>
      </c>
      <c r="I42" s="10" t="s">
        <v>99</v>
      </c>
      <c r="J42" s="10" t="s">
        <v>100</v>
      </c>
      <c r="K42" s="10" t="s">
        <v>21</v>
      </c>
      <c r="L42" s="10" t="s">
        <v>22</v>
      </c>
      <c r="M42" s="10">
        <v>33</v>
      </c>
      <c r="N42" s="10" t="s">
        <v>33</v>
      </c>
      <c r="O42" s="10">
        <v>20</v>
      </c>
      <c r="P42" s="10">
        <v>1</v>
      </c>
      <c r="AP42" s="3" t="s">
        <v>123</v>
      </c>
      <c r="AQ42" s="81">
        <f t="shared" ref="AQ42:AQ43" si="10">IF(ISERR(AH107),"NO DATA",AH107)</f>
        <v>5</v>
      </c>
      <c r="AR42" s="82"/>
      <c r="AS42" s="81">
        <f t="shared" si="8"/>
        <v>0</v>
      </c>
      <c r="AT42" s="82"/>
      <c r="AU42" s="81">
        <f t="shared" si="9"/>
        <v>5</v>
      </c>
      <c r="AV42" s="82"/>
    </row>
    <row r="43" spans="1:48" x14ac:dyDescent="0.2">
      <c r="A43" s="10">
        <v>4238727</v>
      </c>
      <c r="B43" s="10" t="s">
        <v>29</v>
      </c>
      <c r="C43" s="10" t="s">
        <v>17</v>
      </c>
      <c r="D43" s="16">
        <v>43550.352777777778</v>
      </c>
      <c r="E43" s="16">
        <v>43551.40625</v>
      </c>
      <c r="G43" s="16">
        <v>43567.262499999997</v>
      </c>
      <c r="H43" s="10" t="s">
        <v>30</v>
      </c>
      <c r="I43" s="10" t="s">
        <v>101</v>
      </c>
      <c r="J43" s="10" t="s">
        <v>102</v>
      </c>
      <c r="K43" s="10" t="s">
        <v>21</v>
      </c>
      <c r="L43" s="10" t="s">
        <v>22</v>
      </c>
      <c r="M43" s="10">
        <v>450</v>
      </c>
      <c r="N43" s="10" t="s">
        <v>33</v>
      </c>
      <c r="O43" s="10">
        <v>5</v>
      </c>
      <c r="P43" s="10">
        <v>1</v>
      </c>
      <c r="AP43" s="3" t="s">
        <v>125</v>
      </c>
      <c r="AQ43" s="81">
        <f t="shared" si="10"/>
        <v>96</v>
      </c>
      <c r="AR43" s="82"/>
      <c r="AS43" s="81" t="str">
        <f t="shared" si="8"/>
        <v>NR</v>
      </c>
      <c r="AT43" s="82"/>
      <c r="AU43" s="81">
        <f t="shared" si="9"/>
        <v>16</v>
      </c>
      <c r="AV43" s="82"/>
    </row>
    <row r="44" spans="1:48" x14ac:dyDescent="0.2">
      <c r="A44" s="10">
        <v>4238727</v>
      </c>
      <c r="B44" s="10" t="s">
        <v>29</v>
      </c>
      <c r="C44" s="10" t="s">
        <v>17</v>
      </c>
      <c r="D44" s="16">
        <v>43550.352777777778</v>
      </c>
      <c r="E44" s="16">
        <v>43551.40625</v>
      </c>
      <c r="G44" s="16">
        <v>43567.262499999997</v>
      </c>
      <c r="H44" s="10" t="s">
        <v>30</v>
      </c>
      <c r="I44" s="10" t="s">
        <v>103</v>
      </c>
      <c r="J44" s="10" t="s">
        <v>104</v>
      </c>
      <c r="K44" s="10" t="s">
        <v>21</v>
      </c>
      <c r="L44" s="10" t="s">
        <v>26</v>
      </c>
      <c r="M44" s="10">
        <v>10</v>
      </c>
      <c r="N44" s="10" t="s">
        <v>33</v>
      </c>
      <c r="O44" s="10">
        <v>10</v>
      </c>
      <c r="P44" s="10">
        <v>1</v>
      </c>
      <c r="AP44" s="11" t="s">
        <v>232</v>
      </c>
      <c r="AQ44" s="83"/>
      <c r="AR44" s="84"/>
      <c r="AS44" s="83"/>
      <c r="AT44" s="84"/>
      <c r="AU44" s="83"/>
      <c r="AV44" s="84"/>
    </row>
    <row r="45" spans="1:48" x14ac:dyDescent="0.2">
      <c r="A45" s="10">
        <v>4238727</v>
      </c>
      <c r="B45" s="10" t="s">
        <v>29</v>
      </c>
      <c r="C45" s="10" t="s">
        <v>17</v>
      </c>
      <c r="D45" s="16">
        <v>43550.352777777778</v>
      </c>
      <c r="E45" s="16">
        <v>43551.40625</v>
      </c>
      <c r="G45" s="16">
        <v>43567.262499999997</v>
      </c>
      <c r="H45" s="10" t="s">
        <v>30</v>
      </c>
      <c r="I45" s="10" t="s">
        <v>105</v>
      </c>
      <c r="J45" s="10" t="s">
        <v>106</v>
      </c>
      <c r="K45" s="10" t="s">
        <v>21</v>
      </c>
      <c r="L45" s="10" t="s">
        <v>22</v>
      </c>
      <c r="M45" s="10">
        <v>91</v>
      </c>
      <c r="N45" s="10" t="s">
        <v>33</v>
      </c>
      <c r="O45" s="10">
        <v>5</v>
      </c>
      <c r="P45" s="10">
        <v>1</v>
      </c>
      <c r="AP45" s="3" t="s">
        <v>34</v>
      </c>
      <c r="AQ45" s="81">
        <f>IF(ISERR(AH140),"NO DATA",AH140)</f>
        <v>0</v>
      </c>
      <c r="AR45" s="82"/>
      <c r="AS45" s="81">
        <f t="shared" ref="AS45:AS49" si="11">IF(ISERR(AJ140),"NO DATA",AJ140)</f>
        <v>0</v>
      </c>
      <c r="AT45" s="82"/>
      <c r="AU45" s="81">
        <f t="shared" ref="AU45:AU49" si="12">IF(ISERR(AL140),"NO DATA",AL140)</f>
        <v>0</v>
      </c>
      <c r="AV45" s="82"/>
    </row>
    <row r="46" spans="1:48" x14ac:dyDescent="0.2">
      <c r="A46" s="10">
        <v>4238727</v>
      </c>
      <c r="B46" s="10" t="s">
        <v>29</v>
      </c>
      <c r="C46" s="10" t="s">
        <v>17</v>
      </c>
      <c r="D46" s="16">
        <v>43550.352777777778</v>
      </c>
      <c r="E46" s="16">
        <v>43551.40625</v>
      </c>
      <c r="G46" s="16">
        <v>43567.262499999997</v>
      </c>
      <c r="H46" s="10" t="s">
        <v>30</v>
      </c>
      <c r="I46" s="10" t="s">
        <v>107</v>
      </c>
      <c r="J46" s="10" t="s">
        <v>108</v>
      </c>
      <c r="K46" s="10" t="s">
        <v>21</v>
      </c>
      <c r="L46" s="10" t="s">
        <v>22</v>
      </c>
      <c r="M46" s="10">
        <v>74</v>
      </c>
      <c r="N46" s="10" t="s">
        <v>33</v>
      </c>
      <c r="O46" s="10">
        <v>10</v>
      </c>
      <c r="P46" s="10">
        <v>1</v>
      </c>
      <c r="AP46" s="3" t="s">
        <v>233</v>
      </c>
      <c r="AQ46" s="81">
        <f t="shared" ref="AQ46:AQ49" si="13">IF(ISERR(AH141),"NO DATA",AH141)</f>
        <v>1500</v>
      </c>
      <c r="AR46" s="82"/>
      <c r="AS46" s="81">
        <f t="shared" si="11"/>
        <v>0</v>
      </c>
      <c r="AT46" s="82"/>
      <c r="AU46" s="81">
        <f t="shared" si="12"/>
        <v>93.75</v>
      </c>
      <c r="AV46" s="82"/>
    </row>
    <row r="47" spans="1:48" x14ac:dyDescent="0.2">
      <c r="A47" s="10">
        <v>4238727</v>
      </c>
      <c r="B47" s="10" t="s">
        <v>29</v>
      </c>
      <c r="C47" s="10" t="s">
        <v>17</v>
      </c>
      <c r="D47" s="16">
        <v>43550.352777777778</v>
      </c>
      <c r="E47" s="16">
        <v>43551.40625</v>
      </c>
      <c r="G47" s="16">
        <v>43567.262499999997</v>
      </c>
      <c r="H47" s="10" t="s">
        <v>30</v>
      </c>
      <c r="I47" s="10" t="s">
        <v>109</v>
      </c>
      <c r="J47" s="10" t="s">
        <v>110</v>
      </c>
      <c r="K47" s="10" t="s">
        <v>21</v>
      </c>
      <c r="L47" s="10" t="s">
        <v>26</v>
      </c>
      <c r="M47" s="10">
        <v>5</v>
      </c>
      <c r="N47" s="10" t="s">
        <v>33</v>
      </c>
      <c r="O47" s="10">
        <v>5</v>
      </c>
      <c r="P47" s="10">
        <v>1</v>
      </c>
      <c r="AP47" s="3" t="s">
        <v>213</v>
      </c>
      <c r="AQ47" s="81">
        <f t="shared" si="13"/>
        <v>96</v>
      </c>
      <c r="AR47" s="82"/>
      <c r="AS47" s="81" t="str">
        <f t="shared" si="11"/>
        <v>NR</v>
      </c>
      <c r="AT47" s="82"/>
      <c r="AU47" s="81">
        <f t="shared" si="12"/>
        <v>8</v>
      </c>
      <c r="AV47" s="82"/>
    </row>
    <row r="48" spans="1:48" x14ac:dyDescent="0.2">
      <c r="A48" s="10">
        <v>4238727</v>
      </c>
      <c r="B48" s="10" t="s">
        <v>29</v>
      </c>
      <c r="C48" s="10" t="s">
        <v>17</v>
      </c>
      <c r="D48" s="16">
        <v>43550.352777777778</v>
      </c>
      <c r="E48" s="16">
        <v>43551.40625</v>
      </c>
      <c r="G48" s="16">
        <v>43567.262499999997</v>
      </c>
      <c r="H48" s="10" t="s">
        <v>30</v>
      </c>
      <c r="I48" s="10" t="s">
        <v>111</v>
      </c>
      <c r="J48" s="10" t="s">
        <v>112</v>
      </c>
      <c r="K48" s="10" t="s">
        <v>21</v>
      </c>
      <c r="L48" s="10" t="s">
        <v>26</v>
      </c>
      <c r="M48" s="10">
        <v>5</v>
      </c>
      <c r="N48" s="10" t="s">
        <v>33</v>
      </c>
      <c r="O48" s="10">
        <v>5</v>
      </c>
      <c r="P48" s="10">
        <v>1</v>
      </c>
      <c r="AP48" s="3" t="s">
        <v>62</v>
      </c>
      <c r="AQ48" s="81">
        <f t="shared" si="13"/>
        <v>2</v>
      </c>
      <c r="AR48" s="82"/>
      <c r="AS48" s="81">
        <f t="shared" si="11"/>
        <v>14.000000000000002</v>
      </c>
      <c r="AT48" s="82"/>
      <c r="AU48" s="81">
        <f t="shared" si="12"/>
        <v>16</v>
      </c>
      <c r="AV48" s="82"/>
    </row>
    <row r="49" spans="1:48" x14ac:dyDescent="0.2">
      <c r="A49" s="10">
        <v>4238727</v>
      </c>
      <c r="B49" s="10" t="s">
        <v>29</v>
      </c>
      <c r="C49" s="10" t="s">
        <v>17</v>
      </c>
      <c r="D49" s="16">
        <v>43550.352777777778</v>
      </c>
      <c r="E49" s="16">
        <v>43551.40625</v>
      </c>
      <c r="G49" s="16">
        <v>43567.262499999997</v>
      </c>
      <c r="H49" s="10" t="s">
        <v>30</v>
      </c>
      <c r="I49" s="10" t="s">
        <v>113</v>
      </c>
      <c r="J49" s="10" t="s">
        <v>114</v>
      </c>
      <c r="K49" s="10" t="s">
        <v>21</v>
      </c>
      <c r="L49" s="10" t="s">
        <v>26</v>
      </c>
      <c r="M49" s="10">
        <v>5</v>
      </c>
      <c r="N49" s="10" t="s">
        <v>33</v>
      </c>
      <c r="O49" s="10">
        <v>5</v>
      </c>
      <c r="P49" s="10">
        <v>1</v>
      </c>
      <c r="AP49" s="3" t="s">
        <v>234</v>
      </c>
      <c r="AQ49" s="81">
        <f t="shared" si="13"/>
        <v>7.1428571428571423</v>
      </c>
      <c r="AR49" s="82"/>
      <c r="AS49" s="81">
        <f t="shared" si="11"/>
        <v>7.1428571428571423</v>
      </c>
      <c r="AT49" s="82"/>
      <c r="AU49" s="81">
        <f t="shared" si="12"/>
        <v>14.285714285714285</v>
      </c>
      <c r="AV49" s="82"/>
    </row>
    <row r="50" spans="1:48" x14ac:dyDescent="0.2">
      <c r="A50" s="10">
        <v>4238727</v>
      </c>
      <c r="B50" s="10" t="s">
        <v>29</v>
      </c>
      <c r="C50" s="10" t="s">
        <v>17</v>
      </c>
      <c r="D50" s="16">
        <v>43550.352777777778</v>
      </c>
      <c r="E50" s="16">
        <v>43551.40625</v>
      </c>
      <c r="G50" s="16">
        <v>43567.262499999997</v>
      </c>
      <c r="H50" s="10" t="s">
        <v>30</v>
      </c>
      <c r="I50" s="10" t="s">
        <v>115</v>
      </c>
      <c r="J50" s="10" t="s">
        <v>116</v>
      </c>
      <c r="K50" s="10" t="s">
        <v>21</v>
      </c>
      <c r="L50" s="10" t="s">
        <v>26</v>
      </c>
      <c r="M50" s="10">
        <v>20</v>
      </c>
      <c r="N50" s="10" t="s">
        <v>33</v>
      </c>
      <c r="O50" s="10">
        <v>20</v>
      </c>
      <c r="P50" s="10">
        <v>1</v>
      </c>
    </row>
    <row r="51" spans="1:48" x14ac:dyDescent="0.2">
      <c r="A51" s="10">
        <v>4238727</v>
      </c>
      <c r="B51" s="10" t="s">
        <v>29</v>
      </c>
      <c r="C51" s="10" t="s">
        <v>17</v>
      </c>
      <c r="D51" s="16">
        <v>43550.352777777778</v>
      </c>
      <c r="E51" s="16">
        <v>43551.40625</v>
      </c>
      <c r="G51" s="16">
        <v>43567.262499999997</v>
      </c>
      <c r="H51" s="10" t="s">
        <v>30</v>
      </c>
      <c r="I51" s="10" t="s">
        <v>117</v>
      </c>
      <c r="J51" s="10" t="s">
        <v>118</v>
      </c>
      <c r="K51" s="10" t="s">
        <v>21</v>
      </c>
      <c r="L51" s="10" t="s">
        <v>26</v>
      </c>
      <c r="M51" s="10">
        <v>5</v>
      </c>
      <c r="N51" s="10" t="s">
        <v>33</v>
      </c>
      <c r="O51" s="10">
        <v>5</v>
      </c>
      <c r="P51" s="10">
        <v>1</v>
      </c>
    </row>
    <row r="52" spans="1:48" x14ac:dyDescent="0.2">
      <c r="A52" s="10">
        <v>4238727</v>
      </c>
      <c r="B52" s="10" t="s">
        <v>29</v>
      </c>
      <c r="C52" s="10" t="s">
        <v>17</v>
      </c>
      <c r="D52" s="16">
        <v>43550.352777777778</v>
      </c>
      <c r="E52" s="16">
        <v>43551.40625</v>
      </c>
      <c r="G52" s="16">
        <v>43567.262499999997</v>
      </c>
      <c r="H52" s="10" t="s">
        <v>30</v>
      </c>
      <c r="I52" s="10" t="s">
        <v>119</v>
      </c>
      <c r="J52" s="10" t="s">
        <v>120</v>
      </c>
      <c r="K52" s="10" t="s">
        <v>21</v>
      </c>
      <c r="L52" s="10" t="s">
        <v>26</v>
      </c>
      <c r="M52" s="10">
        <v>10</v>
      </c>
      <c r="N52" s="10" t="s">
        <v>33</v>
      </c>
      <c r="O52" s="10">
        <v>10</v>
      </c>
      <c r="P52" s="10">
        <v>1</v>
      </c>
    </row>
    <row r="53" spans="1:48" x14ac:dyDescent="0.2">
      <c r="A53" s="10">
        <v>4238727</v>
      </c>
      <c r="B53" s="10" t="s">
        <v>29</v>
      </c>
      <c r="C53" s="10" t="s">
        <v>17</v>
      </c>
      <c r="D53" s="16">
        <v>43550.352777777778</v>
      </c>
      <c r="E53" s="16">
        <v>43551.40625</v>
      </c>
      <c r="G53" s="16">
        <v>43567.262499999997</v>
      </c>
      <c r="H53" s="10" t="s">
        <v>30</v>
      </c>
      <c r="I53" s="10" t="s">
        <v>121</v>
      </c>
      <c r="J53" s="10" t="s">
        <v>122</v>
      </c>
      <c r="K53" s="10" t="s">
        <v>21</v>
      </c>
      <c r="L53" s="10" t="s">
        <v>22</v>
      </c>
      <c r="M53" s="10">
        <v>120</v>
      </c>
      <c r="N53" s="10" t="s">
        <v>33</v>
      </c>
      <c r="O53" s="10">
        <v>10</v>
      </c>
      <c r="P53" s="10">
        <v>1</v>
      </c>
    </row>
    <row r="54" spans="1:48" x14ac:dyDescent="0.2">
      <c r="A54" s="10">
        <v>4238727</v>
      </c>
      <c r="B54" s="10" t="s">
        <v>29</v>
      </c>
      <c r="C54" s="10" t="s">
        <v>17</v>
      </c>
      <c r="D54" s="16">
        <v>43550.352777777778</v>
      </c>
      <c r="E54" s="16">
        <v>43551.40625</v>
      </c>
      <c r="G54" s="16">
        <v>43567.262499999997</v>
      </c>
      <c r="H54" s="10" t="s">
        <v>30</v>
      </c>
      <c r="I54" s="10" t="s">
        <v>123</v>
      </c>
      <c r="J54" s="10" t="s">
        <v>124</v>
      </c>
      <c r="K54" s="10" t="s">
        <v>21</v>
      </c>
      <c r="L54" s="10" t="s">
        <v>22</v>
      </c>
      <c r="M54" s="10">
        <v>3800</v>
      </c>
      <c r="N54" s="10" t="s">
        <v>33</v>
      </c>
      <c r="O54" s="10">
        <v>5</v>
      </c>
      <c r="P54" s="10">
        <v>1</v>
      </c>
    </row>
    <row r="55" spans="1:48" x14ac:dyDescent="0.2">
      <c r="A55" s="10">
        <v>4238727</v>
      </c>
      <c r="B55" s="10" t="s">
        <v>29</v>
      </c>
      <c r="C55" s="10" t="s">
        <v>17</v>
      </c>
      <c r="D55" s="16">
        <v>43550.352777777778</v>
      </c>
      <c r="E55" s="16">
        <v>43551.40625</v>
      </c>
      <c r="G55" s="16">
        <v>43567.262499999997</v>
      </c>
      <c r="H55" s="10" t="s">
        <v>30</v>
      </c>
      <c r="I55" s="10" t="s">
        <v>125</v>
      </c>
      <c r="J55" s="10" t="s">
        <v>126</v>
      </c>
      <c r="K55" s="10" t="s">
        <v>21</v>
      </c>
      <c r="L55" s="10" t="s">
        <v>22</v>
      </c>
      <c r="M55" s="10">
        <v>210</v>
      </c>
      <c r="N55" s="10" t="s">
        <v>33</v>
      </c>
      <c r="O55" s="10">
        <v>10</v>
      </c>
      <c r="P55" s="10">
        <v>1</v>
      </c>
    </row>
    <row r="56" spans="1:48" x14ac:dyDescent="0.2">
      <c r="A56" s="10">
        <v>4238727</v>
      </c>
      <c r="B56" s="10" t="s">
        <v>29</v>
      </c>
      <c r="C56" s="10" t="s">
        <v>17</v>
      </c>
      <c r="D56" s="16">
        <v>43550.352777777778</v>
      </c>
      <c r="E56" s="16">
        <v>43551.40625</v>
      </c>
      <c r="G56" s="16">
        <v>43567.262499999997</v>
      </c>
      <c r="H56" s="10" t="s">
        <v>30</v>
      </c>
      <c r="I56" s="10" t="s">
        <v>127</v>
      </c>
      <c r="J56" s="10" t="s">
        <v>128</v>
      </c>
      <c r="K56" s="10" t="s">
        <v>21</v>
      </c>
      <c r="L56" s="10" t="s">
        <v>22</v>
      </c>
      <c r="M56" s="10">
        <v>980</v>
      </c>
      <c r="N56" s="10" t="s">
        <v>33</v>
      </c>
      <c r="O56" s="10">
        <v>10</v>
      </c>
      <c r="P56" s="10">
        <v>1</v>
      </c>
    </row>
    <row r="57" spans="1:48" x14ac:dyDescent="0.2">
      <c r="A57" s="10">
        <v>4238727</v>
      </c>
      <c r="B57" s="10" t="s">
        <v>29</v>
      </c>
      <c r="C57" s="10" t="s">
        <v>17</v>
      </c>
      <c r="D57" s="16">
        <v>43550.352777777778</v>
      </c>
      <c r="E57" s="16">
        <v>43551.40625</v>
      </c>
      <c r="G57" s="16">
        <v>43567.262499999997</v>
      </c>
      <c r="H57" s="10" t="s">
        <v>30</v>
      </c>
      <c r="I57" s="10" t="s">
        <v>129</v>
      </c>
      <c r="J57" s="10" t="s">
        <v>130</v>
      </c>
      <c r="K57" s="10" t="s">
        <v>21</v>
      </c>
      <c r="L57" s="10" t="s">
        <v>22</v>
      </c>
      <c r="M57" s="10">
        <v>660</v>
      </c>
      <c r="N57" s="10" t="s">
        <v>33</v>
      </c>
      <c r="O57" s="10">
        <v>5</v>
      </c>
      <c r="P57" s="10">
        <v>1</v>
      </c>
    </row>
    <row r="58" spans="1:48" x14ac:dyDescent="0.2">
      <c r="A58" s="10">
        <v>4238727</v>
      </c>
      <c r="B58" s="10" t="s">
        <v>29</v>
      </c>
      <c r="C58" s="10" t="s">
        <v>17</v>
      </c>
      <c r="D58" s="16">
        <v>43550.352777777778</v>
      </c>
      <c r="E58" s="16">
        <v>43551.40625</v>
      </c>
      <c r="G58" s="16">
        <v>43567.262499999997</v>
      </c>
      <c r="H58" s="10" t="s">
        <v>30</v>
      </c>
      <c r="I58" s="10" t="s">
        <v>131</v>
      </c>
      <c r="J58" s="18">
        <v>857259</v>
      </c>
      <c r="K58" s="10" t="s">
        <v>21</v>
      </c>
      <c r="L58" s="10" t="s">
        <v>26</v>
      </c>
      <c r="M58" s="10">
        <v>5</v>
      </c>
      <c r="N58" s="10" t="s">
        <v>33</v>
      </c>
      <c r="O58" s="10">
        <v>5</v>
      </c>
      <c r="P58" s="10">
        <v>1</v>
      </c>
    </row>
    <row r="59" spans="1:48" x14ac:dyDescent="0.2">
      <c r="A59" s="10">
        <v>4238727</v>
      </c>
      <c r="B59" s="10" t="s">
        <v>29</v>
      </c>
      <c r="C59" s="10" t="s">
        <v>17</v>
      </c>
      <c r="D59" s="16">
        <v>43550.352777777778</v>
      </c>
      <c r="E59" s="16">
        <v>43551.40625</v>
      </c>
      <c r="G59" s="16">
        <v>43567.262499999997</v>
      </c>
      <c r="H59" s="10" t="s">
        <v>30</v>
      </c>
      <c r="I59" s="10" t="s">
        <v>132</v>
      </c>
      <c r="J59" s="10" t="s">
        <v>133</v>
      </c>
      <c r="K59" s="10" t="s">
        <v>21</v>
      </c>
      <c r="L59" s="10" t="s">
        <v>26</v>
      </c>
      <c r="M59" s="10">
        <v>100</v>
      </c>
      <c r="N59" s="10" t="s">
        <v>33</v>
      </c>
      <c r="O59" s="10">
        <v>100</v>
      </c>
      <c r="P59" s="10">
        <v>1</v>
      </c>
    </row>
    <row r="60" spans="1:48" x14ac:dyDescent="0.2">
      <c r="A60" s="10">
        <v>4238727</v>
      </c>
      <c r="B60" s="10" t="s">
        <v>29</v>
      </c>
      <c r="C60" s="10" t="s">
        <v>17</v>
      </c>
      <c r="D60" s="16">
        <v>43550.352777777778</v>
      </c>
      <c r="E60" s="16">
        <v>43551.40625</v>
      </c>
      <c r="G60" s="16">
        <v>43567.262499999997</v>
      </c>
      <c r="H60" s="10" t="s">
        <v>30</v>
      </c>
      <c r="I60" s="10" t="s">
        <v>134</v>
      </c>
      <c r="J60" s="10" t="s">
        <v>135</v>
      </c>
      <c r="K60" s="10" t="s">
        <v>21</v>
      </c>
      <c r="L60" s="10" t="s">
        <v>22</v>
      </c>
      <c r="M60" s="10">
        <v>16</v>
      </c>
      <c r="N60" s="10" t="s">
        <v>33</v>
      </c>
      <c r="O60" s="10">
        <v>5</v>
      </c>
      <c r="P60" s="10">
        <v>1</v>
      </c>
    </row>
    <row r="61" spans="1:48" x14ac:dyDescent="0.2">
      <c r="A61" s="10">
        <v>4238727</v>
      </c>
      <c r="B61" s="10" t="s">
        <v>29</v>
      </c>
      <c r="C61" s="10" t="s">
        <v>17</v>
      </c>
      <c r="D61" s="16">
        <v>43550.352777777778</v>
      </c>
      <c r="E61" s="16">
        <v>43551.40625</v>
      </c>
      <c r="G61" s="16">
        <v>43567.262499999997</v>
      </c>
      <c r="H61" s="10" t="s">
        <v>30</v>
      </c>
      <c r="I61" s="10" t="s">
        <v>136</v>
      </c>
      <c r="J61" s="10" t="s">
        <v>137</v>
      </c>
      <c r="K61" s="10" t="s">
        <v>21</v>
      </c>
      <c r="L61" s="10" t="s">
        <v>22</v>
      </c>
      <c r="M61" s="10">
        <v>34</v>
      </c>
      <c r="N61" s="10" t="s">
        <v>33</v>
      </c>
      <c r="O61" s="10">
        <v>5</v>
      </c>
      <c r="P61" s="10">
        <v>1</v>
      </c>
    </row>
    <row r="62" spans="1:48" x14ac:dyDescent="0.2">
      <c r="A62" s="10">
        <v>4238727</v>
      </c>
      <c r="B62" s="10" t="s">
        <v>29</v>
      </c>
      <c r="C62" s="10" t="s">
        <v>17</v>
      </c>
      <c r="D62" s="16">
        <v>43550.352777777778</v>
      </c>
      <c r="E62" s="16">
        <v>43551.40625</v>
      </c>
      <c r="G62" s="16">
        <v>43567.262499999997</v>
      </c>
      <c r="H62" s="10" t="s">
        <v>30</v>
      </c>
      <c r="I62" s="10" t="s">
        <v>138</v>
      </c>
      <c r="J62" s="10" t="s">
        <v>139</v>
      </c>
      <c r="K62" s="10" t="s">
        <v>21</v>
      </c>
      <c r="L62" s="10" t="s">
        <v>22</v>
      </c>
      <c r="M62" s="10">
        <v>950</v>
      </c>
      <c r="N62" s="10" t="s">
        <v>33</v>
      </c>
      <c r="O62" s="10">
        <v>5</v>
      </c>
      <c r="P62" s="10">
        <v>1</v>
      </c>
    </row>
    <row r="63" spans="1:48" x14ac:dyDescent="0.2">
      <c r="A63" s="10">
        <v>4238727</v>
      </c>
      <c r="B63" s="10" t="s">
        <v>29</v>
      </c>
      <c r="C63" s="10" t="s">
        <v>17</v>
      </c>
      <c r="D63" s="16">
        <v>43550.352777777778</v>
      </c>
      <c r="E63" s="16">
        <v>43551.40625</v>
      </c>
      <c r="G63" s="16">
        <v>43567.262499999997</v>
      </c>
      <c r="H63" s="10" t="s">
        <v>30</v>
      </c>
      <c r="I63" s="10" t="s">
        <v>140</v>
      </c>
      <c r="J63" s="10" t="s">
        <v>141</v>
      </c>
      <c r="K63" s="10" t="s">
        <v>21</v>
      </c>
      <c r="L63" s="10" t="s">
        <v>26</v>
      </c>
      <c r="M63" s="10">
        <v>10</v>
      </c>
      <c r="N63" s="10" t="s">
        <v>33</v>
      </c>
      <c r="O63" s="10">
        <v>10</v>
      </c>
      <c r="P63" s="10">
        <v>1</v>
      </c>
    </row>
    <row r="64" spans="1:48" x14ac:dyDescent="0.2">
      <c r="A64" s="10">
        <v>4238727</v>
      </c>
      <c r="B64" s="10" t="s">
        <v>29</v>
      </c>
      <c r="C64" s="10" t="s">
        <v>17</v>
      </c>
      <c r="D64" s="16">
        <v>43550.352777777778</v>
      </c>
      <c r="E64" s="16">
        <v>43551.40625</v>
      </c>
      <c r="G64" s="16">
        <v>43567.262499999997</v>
      </c>
      <c r="H64" s="10" t="s">
        <v>30</v>
      </c>
      <c r="I64" s="10" t="s">
        <v>142</v>
      </c>
      <c r="J64" s="10" t="s">
        <v>143</v>
      </c>
      <c r="K64" s="10" t="s">
        <v>21</v>
      </c>
      <c r="L64" s="10" t="s">
        <v>26</v>
      </c>
      <c r="M64" s="10">
        <v>5</v>
      </c>
      <c r="N64" s="10" t="s">
        <v>33</v>
      </c>
      <c r="O64" s="10">
        <v>5</v>
      </c>
      <c r="P64" s="10">
        <v>1</v>
      </c>
    </row>
    <row r="65" spans="1:39" x14ac:dyDescent="0.2">
      <c r="A65" s="10">
        <v>4238727</v>
      </c>
      <c r="B65" s="10" t="s">
        <v>29</v>
      </c>
      <c r="C65" s="10" t="s">
        <v>17</v>
      </c>
      <c r="D65" s="16">
        <v>43550.352777777778</v>
      </c>
      <c r="E65" s="16">
        <v>43551.40625</v>
      </c>
      <c r="G65" s="16">
        <v>43567.262499999997</v>
      </c>
      <c r="H65" s="10" t="s">
        <v>30</v>
      </c>
      <c r="I65" s="10" t="s">
        <v>144</v>
      </c>
      <c r="J65" s="10" t="s">
        <v>145</v>
      </c>
      <c r="K65" s="10" t="s">
        <v>21</v>
      </c>
      <c r="L65" s="10" t="s">
        <v>22</v>
      </c>
      <c r="M65" s="10">
        <v>770</v>
      </c>
      <c r="N65" s="10" t="s">
        <v>33</v>
      </c>
      <c r="O65" s="10">
        <v>20</v>
      </c>
      <c r="P65" s="10">
        <v>1</v>
      </c>
    </row>
    <row r="66" spans="1:39" x14ac:dyDescent="0.2">
      <c r="A66" s="10">
        <v>4238727</v>
      </c>
      <c r="B66" s="10" t="s">
        <v>29</v>
      </c>
      <c r="C66" s="10" t="s">
        <v>17</v>
      </c>
      <c r="D66" s="16">
        <v>43550.352777777778</v>
      </c>
      <c r="E66" s="16">
        <v>43551.40625</v>
      </c>
      <c r="G66" s="16">
        <v>43567.262499999997</v>
      </c>
      <c r="H66" s="10" t="s">
        <v>30</v>
      </c>
      <c r="I66" s="10" t="s">
        <v>146</v>
      </c>
      <c r="J66" s="10" t="s">
        <v>147</v>
      </c>
      <c r="K66" s="10" t="s">
        <v>21</v>
      </c>
      <c r="L66" s="10" t="s">
        <v>26</v>
      </c>
      <c r="M66" s="10">
        <v>5</v>
      </c>
      <c r="N66" s="10" t="s">
        <v>33</v>
      </c>
      <c r="O66" s="10">
        <v>5</v>
      </c>
      <c r="P66" s="10">
        <v>1</v>
      </c>
    </row>
    <row r="67" spans="1:39" x14ac:dyDescent="0.2">
      <c r="A67" s="10">
        <v>4238727</v>
      </c>
      <c r="B67" s="10" t="s">
        <v>29</v>
      </c>
      <c r="C67" s="10" t="s">
        <v>17</v>
      </c>
      <c r="D67" s="16">
        <v>43550.352777777778</v>
      </c>
      <c r="E67" s="16">
        <v>43551.40625</v>
      </c>
      <c r="G67" s="16">
        <v>43567.262499999997</v>
      </c>
      <c r="H67" s="10" t="s">
        <v>30</v>
      </c>
      <c r="I67" s="10" t="s">
        <v>148</v>
      </c>
      <c r="J67" s="10" t="s">
        <v>149</v>
      </c>
      <c r="K67" s="10" t="s">
        <v>21</v>
      </c>
      <c r="L67" s="10" t="s">
        <v>22</v>
      </c>
      <c r="M67" s="10">
        <v>17</v>
      </c>
      <c r="N67" s="10" t="s">
        <v>33</v>
      </c>
      <c r="O67" s="10">
        <v>5</v>
      </c>
      <c r="P67" s="10">
        <v>1</v>
      </c>
    </row>
    <row r="68" spans="1:39" x14ac:dyDescent="0.2">
      <c r="A68" s="10">
        <v>4238727</v>
      </c>
      <c r="B68" s="10" t="s">
        <v>29</v>
      </c>
      <c r="C68" s="10" t="s">
        <v>17</v>
      </c>
      <c r="D68" s="16">
        <v>43550.352777777778</v>
      </c>
      <c r="E68" s="16">
        <v>43551.40625</v>
      </c>
      <c r="G68" s="16">
        <v>43567.262499999997</v>
      </c>
      <c r="H68" s="10" t="s">
        <v>30</v>
      </c>
      <c r="I68" s="10" t="s">
        <v>150</v>
      </c>
      <c r="J68" s="10" t="s">
        <v>151</v>
      </c>
      <c r="K68" s="10" t="s">
        <v>21</v>
      </c>
      <c r="L68" s="10" t="s">
        <v>26</v>
      </c>
      <c r="M68" s="10">
        <v>5</v>
      </c>
      <c r="N68" s="10" t="s">
        <v>33</v>
      </c>
      <c r="O68" s="10">
        <v>5</v>
      </c>
      <c r="P68" s="10">
        <v>1</v>
      </c>
    </row>
    <row r="69" spans="1:39" x14ac:dyDescent="0.2">
      <c r="A69" s="10">
        <v>4238727</v>
      </c>
      <c r="B69" s="10" t="s">
        <v>29</v>
      </c>
      <c r="C69" s="10" t="s">
        <v>17</v>
      </c>
      <c r="D69" s="16">
        <v>43550.352777777778</v>
      </c>
      <c r="E69" s="16">
        <v>43551.40625</v>
      </c>
      <c r="G69" s="16">
        <v>43567.262499999997</v>
      </c>
      <c r="H69" s="10" t="s">
        <v>30</v>
      </c>
      <c r="I69" s="10" t="s">
        <v>152</v>
      </c>
      <c r="J69" s="10" t="s">
        <v>153</v>
      </c>
      <c r="K69" s="10" t="s">
        <v>21</v>
      </c>
      <c r="L69" s="10" t="s">
        <v>26</v>
      </c>
      <c r="M69" s="10">
        <v>20</v>
      </c>
      <c r="N69" s="10" t="s">
        <v>33</v>
      </c>
      <c r="O69" s="10">
        <v>20</v>
      </c>
      <c r="P69" s="10">
        <v>1</v>
      </c>
    </row>
    <row r="70" spans="1:39" x14ac:dyDescent="0.2">
      <c r="A70" s="10">
        <v>4238727</v>
      </c>
      <c r="B70" s="10" t="s">
        <v>29</v>
      </c>
      <c r="C70" s="10" t="s">
        <v>17</v>
      </c>
      <c r="D70" s="16">
        <v>43550.352777777778</v>
      </c>
      <c r="E70" s="16">
        <v>43551.40625</v>
      </c>
      <c r="G70" s="16">
        <v>43567.262499999997</v>
      </c>
      <c r="H70" s="10" t="s">
        <v>30</v>
      </c>
      <c r="I70" s="10" t="s">
        <v>154</v>
      </c>
      <c r="J70" s="10" t="s">
        <v>155</v>
      </c>
      <c r="K70" s="10" t="s">
        <v>21</v>
      </c>
      <c r="L70" s="10" t="s">
        <v>26</v>
      </c>
      <c r="M70" s="10">
        <v>5</v>
      </c>
      <c r="N70" s="10" t="s">
        <v>33</v>
      </c>
      <c r="O70" s="10">
        <v>5</v>
      </c>
      <c r="P70" s="10">
        <v>1</v>
      </c>
      <c r="AG70" s="70" t="s">
        <v>379</v>
      </c>
      <c r="AH70" s="70"/>
      <c r="AI70" s="70"/>
      <c r="AJ70" s="70"/>
      <c r="AK70" s="70"/>
      <c r="AL70" s="70"/>
      <c r="AM70" s="70"/>
    </row>
    <row r="71" spans="1:39" x14ac:dyDescent="0.2">
      <c r="A71" s="10">
        <v>4238727</v>
      </c>
      <c r="B71" s="10" t="s">
        <v>29</v>
      </c>
      <c r="C71" s="10" t="s">
        <v>17</v>
      </c>
      <c r="D71" s="16">
        <v>43550.352777777778</v>
      </c>
      <c r="E71" s="16">
        <v>43551.40625</v>
      </c>
      <c r="G71" s="16">
        <v>43567.262499999997</v>
      </c>
      <c r="H71" s="10" t="s">
        <v>30</v>
      </c>
      <c r="I71" s="10" t="s">
        <v>156</v>
      </c>
      <c r="J71" s="10" t="s">
        <v>157</v>
      </c>
      <c r="K71" s="10" t="s">
        <v>21</v>
      </c>
      <c r="L71" s="10" t="s">
        <v>22</v>
      </c>
      <c r="M71" s="10">
        <v>190</v>
      </c>
      <c r="N71" s="10" t="s">
        <v>33</v>
      </c>
      <c r="O71" s="10">
        <v>10</v>
      </c>
      <c r="P71" s="10">
        <v>1</v>
      </c>
      <c r="AG71" s="63"/>
      <c r="AH71" s="70" t="s">
        <v>238</v>
      </c>
      <c r="AI71" s="70"/>
      <c r="AJ71" s="70" t="s">
        <v>236</v>
      </c>
      <c r="AK71" s="70"/>
      <c r="AL71" s="70" t="s">
        <v>237</v>
      </c>
      <c r="AM71" s="70"/>
    </row>
    <row r="72" spans="1:39" x14ac:dyDescent="0.2">
      <c r="A72" s="10">
        <v>4238727</v>
      </c>
      <c r="B72" s="10" t="s">
        <v>29</v>
      </c>
      <c r="C72" s="10" t="s">
        <v>17</v>
      </c>
      <c r="D72" s="16">
        <v>43550.352777777778</v>
      </c>
      <c r="E72" s="16">
        <v>43551.40625</v>
      </c>
      <c r="G72" s="16">
        <v>43567.262499999997</v>
      </c>
      <c r="H72" s="10" t="s">
        <v>30</v>
      </c>
      <c r="I72" s="10" t="s">
        <v>158</v>
      </c>
      <c r="J72" s="10" t="s">
        <v>159</v>
      </c>
      <c r="K72" s="10" t="s">
        <v>21</v>
      </c>
      <c r="L72" s="10" t="s">
        <v>22</v>
      </c>
      <c r="M72" s="10">
        <v>22</v>
      </c>
      <c r="N72" s="10" t="s">
        <v>33</v>
      </c>
      <c r="O72" s="10">
        <v>20</v>
      </c>
      <c r="P72" s="10">
        <v>1</v>
      </c>
      <c r="AG72" s="11" t="s">
        <v>217</v>
      </c>
      <c r="AH72" s="93" t="str">
        <f>IF((M296-M199)/M296*100&lt;0,"NR",(M296-M199)/M296*100)</f>
        <v>NR</v>
      </c>
      <c r="AI72" s="93"/>
      <c r="AJ72" s="93">
        <f>IF((M199-M102)/M296*100&lt;0,"NR",(M199-M102)/M296*100)</f>
        <v>20</v>
      </c>
      <c r="AK72" s="93"/>
      <c r="AL72" s="93">
        <f>IF((M296-M102)/M296*100&lt;0,"NR",(M296-M102)/M296*100)</f>
        <v>0</v>
      </c>
      <c r="AM72" s="93"/>
    </row>
    <row r="73" spans="1:39" x14ac:dyDescent="0.2">
      <c r="A73" s="10">
        <v>4238727</v>
      </c>
      <c r="B73" s="10" t="s">
        <v>29</v>
      </c>
      <c r="C73" s="10" t="s">
        <v>17</v>
      </c>
      <c r="D73" s="16">
        <v>43550.352777777778</v>
      </c>
      <c r="E73" s="16">
        <v>43551.40625</v>
      </c>
      <c r="G73" s="16">
        <v>43567.262499999997</v>
      </c>
      <c r="H73" s="10" t="s">
        <v>30</v>
      </c>
      <c r="I73" s="10" t="s">
        <v>160</v>
      </c>
      <c r="J73" s="10" t="s">
        <v>161</v>
      </c>
      <c r="K73" s="10" t="s">
        <v>21</v>
      </c>
      <c r="L73" s="10" t="s">
        <v>22</v>
      </c>
      <c r="M73" s="10">
        <v>2000</v>
      </c>
      <c r="N73" s="10" t="s">
        <v>33</v>
      </c>
      <c r="O73" s="10">
        <v>100</v>
      </c>
      <c r="P73" s="10">
        <v>1</v>
      </c>
      <c r="AG73" s="17" t="s">
        <v>219</v>
      </c>
      <c r="AH73" s="93" t="str">
        <f>IF((M297-M200)/M297*100&lt;0,"NR",(M297-M200)/M297*100)</f>
        <v>NR</v>
      </c>
      <c r="AI73" s="93"/>
      <c r="AJ73" s="93">
        <f>IF((M200-M103)/M297*100&lt;0,"NR",(M200-M103)/M297*100)</f>
        <v>15</v>
      </c>
      <c r="AK73" s="93"/>
      <c r="AL73" s="93">
        <f>IF((M297-M103)/M297*100&lt;0,"NR",(M297-M103)/M297*100)</f>
        <v>0</v>
      </c>
      <c r="AM73" s="93"/>
    </row>
    <row r="74" spans="1:39" x14ac:dyDescent="0.2">
      <c r="A74" s="10">
        <v>4238727</v>
      </c>
      <c r="B74" s="10" t="s">
        <v>29</v>
      </c>
      <c r="C74" s="10" t="s">
        <v>17</v>
      </c>
      <c r="D74" s="16">
        <v>43550.352777777778</v>
      </c>
      <c r="E74" s="16">
        <v>43551.40625</v>
      </c>
      <c r="G74" s="16">
        <v>43567.262499999997</v>
      </c>
      <c r="H74" s="10" t="s">
        <v>30</v>
      </c>
      <c r="I74" s="10" t="s">
        <v>162</v>
      </c>
      <c r="J74" s="10" t="s">
        <v>163</v>
      </c>
      <c r="K74" s="10" t="s">
        <v>21</v>
      </c>
      <c r="L74" s="10" t="s">
        <v>26</v>
      </c>
      <c r="M74" s="10">
        <v>5</v>
      </c>
      <c r="N74" s="10" t="s">
        <v>33</v>
      </c>
      <c r="O74" s="10">
        <v>5</v>
      </c>
      <c r="P74" s="10">
        <v>1</v>
      </c>
      <c r="AG74" s="2" t="s">
        <v>65</v>
      </c>
      <c r="AH74" s="93">
        <f>IF((M219-M122)/M219*100&lt;0,"NR",(M219-M122)/M219*100)</f>
        <v>0</v>
      </c>
      <c r="AI74" s="93"/>
      <c r="AJ74" s="93">
        <f>IF((M122-M25)/M219*100&lt;0,"NR",(M122-M25)/M219*100)</f>
        <v>5.2631578947368416</v>
      </c>
      <c r="AK74" s="93"/>
      <c r="AL74" s="93">
        <f>IF((M219-M25)/M219*100&lt;0,"NR",(M219-M25)/M219*100)</f>
        <v>5.2631578947368416</v>
      </c>
      <c r="AM74" s="93"/>
    </row>
    <row r="75" spans="1:39" x14ac:dyDescent="0.2">
      <c r="A75" s="10">
        <v>4238727</v>
      </c>
      <c r="B75" s="10" t="s">
        <v>29</v>
      </c>
      <c r="C75" s="10" t="s">
        <v>17</v>
      </c>
      <c r="D75" s="16">
        <v>43550.352777777778</v>
      </c>
      <c r="E75" s="16">
        <v>43551.40625</v>
      </c>
      <c r="G75" s="16">
        <v>43567.262499999997</v>
      </c>
      <c r="H75" s="10" t="s">
        <v>30</v>
      </c>
      <c r="I75" s="10" t="s">
        <v>164</v>
      </c>
      <c r="J75" s="10" t="s">
        <v>165</v>
      </c>
      <c r="K75" s="10" t="s">
        <v>21</v>
      </c>
      <c r="L75" s="10" t="s">
        <v>26</v>
      </c>
      <c r="M75" s="10">
        <v>50</v>
      </c>
      <c r="N75" s="10" t="s">
        <v>33</v>
      </c>
      <c r="O75" s="10">
        <v>50</v>
      </c>
      <c r="P75" s="10">
        <v>1</v>
      </c>
    </row>
    <row r="76" spans="1:39" x14ac:dyDescent="0.2">
      <c r="A76" s="10">
        <v>4238727</v>
      </c>
      <c r="B76" s="10" t="s">
        <v>29</v>
      </c>
      <c r="C76" s="10" t="s">
        <v>17</v>
      </c>
      <c r="D76" s="16">
        <v>43550.352777777778</v>
      </c>
      <c r="E76" s="16">
        <v>43551.40625</v>
      </c>
      <c r="G76" s="16">
        <v>43567.262499999997</v>
      </c>
      <c r="H76" s="10" t="s">
        <v>30</v>
      </c>
      <c r="I76" s="10" t="s">
        <v>166</v>
      </c>
      <c r="J76" s="10" t="s">
        <v>167</v>
      </c>
      <c r="K76" s="10" t="s">
        <v>21</v>
      </c>
      <c r="L76" s="10" t="s">
        <v>26</v>
      </c>
      <c r="M76" s="10">
        <v>10</v>
      </c>
      <c r="N76" s="10" t="s">
        <v>33</v>
      </c>
      <c r="O76" s="10">
        <v>10</v>
      </c>
      <c r="P76" s="10">
        <v>1</v>
      </c>
    </row>
    <row r="77" spans="1:39" x14ac:dyDescent="0.2">
      <c r="A77" s="10">
        <v>4238727</v>
      </c>
      <c r="B77" s="10" t="s">
        <v>29</v>
      </c>
      <c r="C77" s="10" t="s">
        <v>17</v>
      </c>
      <c r="D77" s="16">
        <v>43550.352777777778</v>
      </c>
      <c r="E77" s="16">
        <v>43551.40625</v>
      </c>
      <c r="G77" s="16">
        <v>43567.262499999997</v>
      </c>
      <c r="H77" s="10" t="s">
        <v>30</v>
      </c>
      <c r="I77" s="10" t="s">
        <v>168</v>
      </c>
      <c r="J77" s="18">
        <v>1677687</v>
      </c>
      <c r="K77" s="10" t="s">
        <v>21</v>
      </c>
      <c r="L77" s="10" t="s">
        <v>26</v>
      </c>
      <c r="M77" s="10">
        <v>5</v>
      </c>
      <c r="N77" s="10" t="s">
        <v>33</v>
      </c>
      <c r="O77" s="10">
        <v>5</v>
      </c>
      <c r="P77" s="10">
        <v>1</v>
      </c>
    </row>
    <row r="78" spans="1:39" x14ac:dyDescent="0.2">
      <c r="A78" s="10">
        <v>4238727</v>
      </c>
      <c r="B78" s="10" t="s">
        <v>29</v>
      </c>
      <c r="C78" s="10" t="s">
        <v>17</v>
      </c>
      <c r="D78" s="16">
        <v>43550.352777777778</v>
      </c>
      <c r="E78" s="16">
        <v>43551.40625</v>
      </c>
      <c r="G78" s="16">
        <v>43567.262499999997</v>
      </c>
      <c r="H78" s="10" t="s">
        <v>30</v>
      </c>
      <c r="I78" s="10" t="s">
        <v>169</v>
      </c>
      <c r="J78" s="10" t="s">
        <v>170</v>
      </c>
      <c r="K78" s="10" t="s">
        <v>21</v>
      </c>
      <c r="L78" s="10" t="s">
        <v>22</v>
      </c>
      <c r="M78" s="10">
        <v>310</v>
      </c>
      <c r="N78" s="10" t="s">
        <v>33</v>
      </c>
      <c r="O78" s="10">
        <v>5</v>
      </c>
      <c r="P78" s="10">
        <v>1</v>
      </c>
    </row>
    <row r="79" spans="1:39" x14ac:dyDescent="0.2">
      <c r="A79" s="10">
        <v>4238727</v>
      </c>
      <c r="B79" s="10" t="s">
        <v>29</v>
      </c>
      <c r="C79" s="10" t="s">
        <v>17</v>
      </c>
      <c r="D79" s="16">
        <v>43550.352777777778</v>
      </c>
      <c r="E79" s="16">
        <v>43551.40625</v>
      </c>
      <c r="G79" s="16">
        <v>43567.262499999997</v>
      </c>
      <c r="H79" s="10" t="s">
        <v>30</v>
      </c>
      <c r="I79" s="10" t="s">
        <v>171</v>
      </c>
      <c r="J79" s="10" t="s">
        <v>172</v>
      </c>
      <c r="K79" s="10" t="s">
        <v>21</v>
      </c>
      <c r="L79" s="10" t="s">
        <v>26</v>
      </c>
      <c r="M79" s="10">
        <v>5</v>
      </c>
      <c r="N79" s="10" t="s">
        <v>33</v>
      </c>
      <c r="O79" s="10">
        <v>5</v>
      </c>
      <c r="P79" s="10">
        <v>1</v>
      </c>
    </row>
    <row r="80" spans="1:39" x14ac:dyDescent="0.2">
      <c r="A80" s="10">
        <v>4238727</v>
      </c>
      <c r="B80" s="10" t="s">
        <v>29</v>
      </c>
      <c r="C80" s="10" t="s">
        <v>17</v>
      </c>
      <c r="D80" s="16">
        <v>43550.352777777778</v>
      </c>
      <c r="E80" s="16">
        <v>43551.40625</v>
      </c>
      <c r="G80" s="16">
        <v>43567.262499999997</v>
      </c>
      <c r="H80" s="10" t="s">
        <v>30</v>
      </c>
      <c r="I80" s="10" t="s">
        <v>173</v>
      </c>
      <c r="J80" s="10" t="s">
        <v>174</v>
      </c>
      <c r="K80" s="10" t="s">
        <v>21</v>
      </c>
      <c r="L80" s="10" t="s">
        <v>26</v>
      </c>
      <c r="M80" s="10">
        <v>5</v>
      </c>
      <c r="N80" s="10" t="s">
        <v>33</v>
      </c>
      <c r="O80" s="10">
        <v>5</v>
      </c>
      <c r="P80" s="10">
        <v>1</v>
      </c>
    </row>
    <row r="81" spans="1:16" x14ac:dyDescent="0.2">
      <c r="A81" s="10">
        <v>4238727</v>
      </c>
      <c r="B81" s="10" t="s">
        <v>29</v>
      </c>
      <c r="C81" s="10" t="s">
        <v>17</v>
      </c>
      <c r="D81" s="16">
        <v>43550.352777777778</v>
      </c>
      <c r="E81" s="16">
        <v>43551.40625</v>
      </c>
      <c r="G81" s="16">
        <v>43567.262499999997</v>
      </c>
      <c r="H81" s="10" t="s">
        <v>30</v>
      </c>
      <c r="I81" s="10" t="s">
        <v>175</v>
      </c>
      <c r="J81" s="10" t="s">
        <v>176</v>
      </c>
      <c r="K81" s="10" t="s">
        <v>21</v>
      </c>
      <c r="L81" s="10" t="s">
        <v>22</v>
      </c>
      <c r="M81" s="10">
        <v>5.6</v>
      </c>
      <c r="N81" s="10" t="s">
        <v>33</v>
      </c>
      <c r="O81" s="10">
        <v>5</v>
      </c>
      <c r="P81" s="10">
        <v>1</v>
      </c>
    </row>
    <row r="82" spans="1:16" x14ac:dyDescent="0.2">
      <c r="A82" s="10">
        <v>4238727</v>
      </c>
      <c r="B82" s="10" t="s">
        <v>29</v>
      </c>
      <c r="C82" s="10" t="s">
        <v>17</v>
      </c>
      <c r="D82" s="16">
        <v>43550.352777777778</v>
      </c>
      <c r="E82" s="16">
        <v>43551.40625</v>
      </c>
      <c r="G82" s="16">
        <v>43567.262499999997</v>
      </c>
      <c r="H82" s="10" t="s">
        <v>30</v>
      </c>
      <c r="I82" s="10" t="s">
        <v>177</v>
      </c>
      <c r="J82" s="10" t="s">
        <v>178</v>
      </c>
      <c r="K82" s="10" t="s">
        <v>21</v>
      </c>
      <c r="L82" s="10" t="s">
        <v>22</v>
      </c>
      <c r="M82" s="10">
        <v>35</v>
      </c>
      <c r="N82" s="10" t="s">
        <v>33</v>
      </c>
      <c r="O82" s="10">
        <v>5</v>
      </c>
      <c r="P82" s="10">
        <v>1</v>
      </c>
    </row>
    <row r="83" spans="1:16" x14ac:dyDescent="0.2">
      <c r="A83" s="10">
        <v>4238727</v>
      </c>
      <c r="B83" s="10" t="s">
        <v>29</v>
      </c>
      <c r="C83" s="10" t="s">
        <v>17</v>
      </c>
      <c r="D83" s="16">
        <v>43550.352777777778</v>
      </c>
      <c r="E83" s="16">
        <v>43551.40625</v>
      </c>
      <c r="G83" s="16">
        <v>43567.262499999997</v>
      </c>
      <c r="H83" s="10" t="s">
        <v>30</v>
      </c>
      <c r="I83" s="10" t="s">
        <v>179</v>
      </c>
      <c r="J83" s="10" t="s">
        <v>180</v>
      </c>
      <c r="K83" s="10" t="s">
        <v>21</v>
      </c>
      <c r="L83" s="10" t="s">
        <v>26</v>
      </c>
      <c r="M83" s="10">
        <v>100</v>
      </c>
      <c r="N83" s="10" t="s">
        <v>33</v>
      </c>
      <c r="O83" s="10">
        <v>100</v>
      </c>
      <c r="P83" s="10">
        <v>1</v>
      </c>
    </row>
    <row r="84" spans="1:16" x14ac:dyDescent="0.2">
      <c r="A84" s="10">
        <v>4238727</v>
      </c>
      <c r="B84" s="10" t="s">
        <v>29</v>
      </c>
      <c r="C84" s="10" t="s">
        <v>17</v>
      </c>
      <c r="D84" s="16">
        <v>43550.352777777778</v>
      </c>
      <c r="E84" s="16">
        <v>43551.40625</v>
      </c>
      <c r="G84" s="16">
        <v>43567.262499999997</v>
      </c>
      <c r="H84" s="10" t="s">
        <v>30</v>
      </c>
      <c r="I84" s="10" t="s">
        <v>181</v>
      </c>
      <c r="J84" s="10" t="s">
        <v>182</v>
      </c>
      <c r="K84" s="10" t="s">
        <v>21</v>
      </c>
      <c r="L84" s="10" t="s">
        <v>26</v>
      </c>
      <c r="M84" s="10">
        <v>5</v>
      </c>
      <c r="N84" s="10" t="s">
        <v>33</v>
      </c>
      <c r="O84" s="10">
        <v>5</v>
      </c>
      <c r="P84" s="10">
        <v>1</v>
      </c>
    </row>
    <row r="85" spans="1:16" x14ac:dyDescent="0.2">
      <c r="A85" s="10">
        <v>4238727</v>
      </c>
      <c r="B85" s="10" t="s">
        <v>29</v>
      </c>
      <c r="C85" s="10" t="s">
        <v>17</v>
      </c>
      <c r="D85" s="16">
        <v>43550.352777777778</v>
      </c>
      <c r="E85" s="16">
        <v>43551.40625</v>
      </c>
      <c r="G85" s="16">
        <v>43567.262499999997</v>
      </c>
      <c r="H85" s="10" t="s">
        <v>30</v>
      </c>
      <c r="I85" s="10" t="s">
        <v>183</v>
      </c>
      <c r="J85" s="10" t="s">
        <v>184</v>
      </c>
      <c r="K85" s="10" t="s">
        <v>21</v>
      </c>
      <c r="L85" s="10" t="s">
        <v>26</v>
      </c>
      <c r="M85" s="10">
        <v>100</v>
      </c>
      <c r="N85" s="10" t="s">
        <v>33</v>
      </c>
      <c r="O85" s="10">
        <v>100</v>
      </c>
      <c r="P85" s="10">
        <v>1</v>
      </c>
    </row>
    <row r="86" spans="1:16" x14ac:dyDescent="0.2">
      <c r="A86" s="10">
        <v>4238727</v>
      </c>
      <c r="B86" s="10" t="s">
        <v>29</v>
      </c>
      <c r="C86" s="10" t="s">
        <v>17</v>
      </c>
      <c r="D86" s="16">
        <v>43550.352777777778</v>
      </c>
      <c r="E86" s="16">
        <v>43551.40625</v>
      </c>
      <c r="G86" s="16">
        <v>43567.262499999997</v>
      </c>
      <c r="H86" s="10" t="s">
        <v>30</v>
      </c>
      <c r="I86" s="10" t="s">
        <v>185</v>
      </c>
      <c r="J86" s="10" t="s">
        <v>186</v>
      </c>
      <c r="K86" s="10" t="s">
        <v>21</v>
      </c>
      <c r="L86" s="10" t="s">
        <v>26</v>
      </c>
      <c r="M86" s="10">
        <v>5</v>
      </c>
      <c r="N86" s="10" t="s">
        <v>33</v>
      </c>
      <c r="O86" s="10">
        <v>5</v>
      </c>
      <c r="P86" s="10">
        <v>1</v>
      </c>
    </row>
    <row r="87" spans="1:16" x14ac:dyDescent="0.2">
      <c r="A87" s="10">
        <v>4238727</v>
      </c>
      <c r="B87" s="10" t="s">
        <v>29</v>
      </c>
      <c r="C87" s="10" t="s">
        <v>17</v>
      </c>
      <c r="D87" s="16">
        <v>43550.352777777778</v>
      </c>
      <c r="E87" s="16">
        <v>43551.40625</v>
      </c>
      <c r="G87" s="16">
        <v>43567.262499999997</v>
      </c>
      <c r="H87" s="10" t="s">
        <v>30</v>
      </c>
      <c r="I87" s="10" t="s">
        <v>187</v>
      </c>
      <c r="J87" s="10" t="s">
        <v>188</v>
      </c>
      <c r="K87" s="10" t="s">
        <v>21</v>
      </c>
      <c r="L87" s="10" t="s">
        <v>26</v>
      </c>
      <c r="M87" s="10">
        <v>5</v>
      </c>
      <c r="N87" s="10" t="s">
        <v>33</v>
      </c>
      <c r="O87" s="10">
        <v>5</v>
      </c>
      <c r="P87" s="10">
        <v>1</v>
      </c>
    </row>
    <row r="88" spans="1:16" x14ac:dyDescent="0.2">
      <c r="A88" s="10">
        <v>4238727</v>
      </c>
      <c r="B88" s="10" t="s">
        <v>29</v>
      </c>
      <c r="C88" s="10" t="s">
        <v>17</v>
      </c>
      <c r="D88" s="16">
        <v>43550.352777777778</v>
      </c>
      <c r="E88" s="16">
        <v>43551.40625</v>
      </c>
      <c r="G88" s="16">
        <v>43567.262499999997</v>
      </c>
      <c r="H88" s="10" t="s">
        <v>30</v>
      </c>
      <c r="I88" s="10" t="s">
        <v>189</v>
      </c>
      <c r="J88" s="10" t="s">
        <v>190</v>
      </c>
      <c r="K88" s="10" t="s">
        <v>21</v>
      </c>
      <c r="L88" s="10" t="s">
        <v>26</v>
      </c>
      <c r="M88" s="10">
        <v>5</v>
      </c>
      <c r="N88" s="10" t="s">
        <v>33</v>
      </c>
      <c r="O88" s="10">
        <v>5</v>
      </c>
      <c r="P88" s="10">
        <v>1</v>
      </c>
    </row>
    <row r="89" spans="1:16" x14ac:dyDescent="0.2">
      <c r="A89" s="10">
        <v>4238727</v>
      </c>
      <c r="B89" s="10" t="s">
        <v>29</v>
      </c>
      <c r="C89" s="10" t="s">
        <v>17</v>
      </c>
      <c r="D89" s="16">
        <v>43550.352777777778</v>
      </c>
      <c r="E89" s="16">
        <v>43551.40625</v>
      </c>
      <c r="G89" s="16">
        <v>43567.262499999997</v>
      </c>
      <c r="H89" s="10" t="s">
        <v>30</v>
      </c>
      <c r="I89" s="10" t="s">
        <v>191</v>
      </c>
      <c r="J89" s="10" t="s">
        <v>192</v>
      </c>
      <c r="K89" s="10" t="s">
        <v>21</v>
      </c>
      <c r="L89" s="10" t="s">
        <v>26</v>
      </c>
      <c r="M89" s="10">
        <v>5</v>
      </c>
      <c r="N89" s="10" t="s">
        <v>33</v>
      </c>
      <c r="O89" s="10">
        <v>5</v>
      </c>
      <c r="P89" s="10">
        <v>1</v>
      </c>
    </row>
    <row r="90" spans="1:16" x14ac:dyDescent="0.2">
      <c r="A90" s="10">
        <v>4238727</v>
      </c>
      <c r="B90" s="10" t="s">
        <v>29</v>
      </c>
      <c r="C90" s="10" t="s">
        <v>17</v>
      </c>
      <c r="D90" s="16">
        <v>43550.352777777778</v>
      </c>
      <c r="E90" s="16">
        <v>43551.40625</v>
      </c>
      <c r="G90" s="16">
        <v>43567.262499999997</v>
      </c>
      <c r="H90" s="10" t="s">
        <v>30</v>
      </c>
      <c r="I90" s="10" t="s">
        <v>193</v>
      </c>
      <c r="J90" s="10" t="s">
        <v>194</v>
      </c>
      <c r="K90" s="10" t="s">
        <v>21</v>
      </c>
      <c r="L90" s="10" t="s">
        <v>26</v>
      </c>
      <c r="M90" s="10">
        <v>5</v>
      </c>
      <c r="N90" s="10" t="s">
        <v>33</v>
      </c>
      <c r="O90" s="10">
        <v>5</v>
      </c>
      <c r="P90" s="10">
        <v>1</v>
      </c>
    </row>
    <row r="91" spans="1:16" x14ac:dyDescent="0.2">
      <c r="A91" s="10">
        <v>4238727</v>
      </c>
      <c r="B91" s="10" t="s">
        <v>29</v>
      </c>
      <c r="C91" s="10" t="s">
        <v>17</v>
      </c>
      <c r="D91" s="16">
        <v>43550.352777777778</v>
      </c>
      <c r="E91" s="16">
        <v>43551.40625</v>
      </c>
      <c r="G91" s="16">
        <v>43567.262499999997</v>
      </c>
      <c r="H91" s="10" t="s">
        <v>30</v>
      </c>
      <c r="I91" s="10" t="s">
        <v>195</v>
      </c>
      <c r="J91" s="10" t="s">
        <v>196</v>
      </c>
      <c r="K91" s="10" t="s">
        <v>21</v>
      </c>
      <c r="L91" s="10" t="s">
        <v>26</v>
      </c>
      <c r="M91" s="10">
        <v>5</v>
      </c>
      <c r="N91" s="10" t="s">
        <v>33</v>
      </c>
      <c r="O91" s="10">
        <v>5</v>
      </c>
      <c r="P91" s="10">
        <v>1</v>
      </c>
    </row>
    <row r="92" spans="1:16" x14ac:dyDescent="0.2">
      <c r="A92" s="10">
        <v>4238727</v>
      </c>
      <c r="B92" s="10" t="s">
        <v>29</v>
      </c>
      <c r="C92" s="10" t="s">
        <v>17</v>
      </c>
      <c r="D92" s="16">
        <v>43550.352777777778</v>
      </c>
      <c r="E92" s="16">
        <v>43551.40625</v>
      </c>
      <c r="G92" s="16">
        <v>43567.262499999997</v>
      </c>
      <c r="H92" s="10" t="s">
        <v>30</v>
      </c>
      <c r="I92" s="10" t="s">
        <v>197</v>
      </c>
      <c r="J92" s="10" t="s">
        <v>198</v>
      </c>
      <c r="K92" s="10" t="s">
        <v>21</v>
      </c>
      <c r="L92" s="10" t="s">
        <v>22</v>
      </c>
      <c r="M92" s="10">
        <v>900</v>
      </c>
      <c r="N92" s="10" t="s">
        <v>33</v>
      </c>
      <c r="O92" s="10">
        <v>5</v>
      </c>
      <c r="P92" s="10">
        <v>1</v>
      </c>
    </row>
    <row r="93" spans="1:16" x14ac:dyDescent="0.2">
      <c r="A93" s="10">
        <v>4238727</v>
      </c>
      <c r="B93" s="10" t="s">
        <v>29</v>
      </c>
      <c r="C93" s="10" t="s">
        <v>17</v>
      </c>
      <c r="D93" s="16">
        <v>43550.352777777778</v>
      </c>
      <c r="E93" s="16">
        <v>43551.40625</v>
      </c>
      <c r="G93" s="16">
        <v>43567.262499999997</v>
      </c>
      <c r="H93" s="10" t="s">
        <v>30</v>
      </c>
      <c r="I93" s="10" t="s">
        <v>199</v>
      </c>
      <c r="J93" s="10" t="s">
        <v>200</v>
      </c>
      <c r="K93" s="10" t="s">
        <v>21</v>
      </c>
      <c r="L93" s="10" t="s">
        <v>26</v>
      </c>
      <c r="M93" s="10">
        <v>5</v>
      </c>
      <c r="N93" s="10" t="s">
        <v>33</v>
      </c>
      <c r="O93" s="10">
        <v>5</v>
      </c>
      <c r="P93" s="10">
        <v>1</v>
      </c>
    </row>
    <row r="94" spans="1:16" x14ac:dyDescent="0.2">
      <c r="A94" s="10">
        <v>4238727</v>
      </c>
      <c r="B94" s="10" t="s">
        <v>29</v>
      </c>
      <c r="C94" s="10" t="s">
        <v>17</v>
      </c>
      <c r="D94" s="16">
        <v>43550.352777777778</v>
      </c>
      <c r="E94" s="16">
        <v>43551.40625</v>
      </c>
      <c r="G94" s="16">
        <v>43567.262499999997</v>
      </c>
      <c r="H94" s="10" t="s">
        <v>30</v>
      </c>
      <c r="I94" s="10" t="s">
        <v>201</v>
      </c>
      <c r="J94" s="10" t="s">
        <v>202</v>
      </c>
      <c r="K94" s="10" t="s">
        <v>21</v>
      </c>
      <c r="L94" s="10" t="s">
        <v>26</v>
      </c>
      <c r="M94" s="10">
        <v>5</v>
      </c>
      <c r="N94" s="10" t="s">
        <v>33</v>
      </c>
      <c r="O94" s="10">
        <v>5</v>
      </c>
      <c r="P94" s="10">
        <v>1</v>
      </c>
    </row>
    <row r="95" spans="1:16" x14ac:dyDescent="0.2">
      <c r="A95" s="10">
        <v>4238727</v>
      </c>
      <c r="B95" s="10" t="s">
        <v>29</v>
      </c>
      <c r="C95" s="10" t="s">
        <v>17</v>
      </c>
      <c r="D95" s="16">
        <v>43550.352777777778</v>
      </c>
      <c r="E95" s="16">
        <v>43551.40625</v>
      </c>
      <c r="G95" s="16">
        <v>43567.262499999997</v>
      </c>
      <c r="H95" s="10" t="s">
        <v>30</v>
      </c>
      <c r="I95" s="10" t="s">
        <v>203</v>
      </c>
      <c r="J95" s="10" t="s">
        <v>204</v>
      </c>
      <c r="K95" s="10" t="s">
        <v>21</v>
      </c>
      <c r="L95" s="10" t="s">
        <v>26</v>
      </c>
      <c r="M95" s="10">
        <v>5</v>
      </c>
      <c r="N95" s="10" t="s">
        <v>33</v>
      </c>
      <c r="O95" s="10">
        <v>5</v>
      </c>
      <c r="P95" s="10">
        <v>1</v>
      </c>
    </row>
    <row r="96" spans="1:16" x14ac:dyDescent="0.2">
      <c r="A96" s="10">
        <v>4238727</v>
      </c>
      <c r="B96" s="10" t="s">
        <v>29</v>
      </c>
      <c r="C96" s="10" t="s">
        <v>17</v>
      </c>
      <c r="D96" s="16">
        <v>43550.352777777778</v>
      </c>
      <c r="E96" s="16">
        <v>43551.40625</v>
      </c>
      <c r="G96" s="16">
        <v>43567.262499999997</v>
      </c>
      <c r="H96" s="10" t="s">
        <v>30</v>
      </c>
      <c r="I96" s="10" t="s">
        <v>205</v>
      </c>
      <c r="J96" s="10" t="s">
        <v>206</v>
      </c>
      <c r="K96" s="10" t="s">
        <v>21</v>
      </c>
      <c r="L96" s="10" t="s">
        <v>22</v>
      </c>
      <c r="M96" s="10">
        <v>320</v>
      </c>
      <c r="N96" s="10" t="s">
        <v>33</v>
      </c>
      <c r="O96" s="10">
        <v>10</v>
      </c>
      <c r="P96" s="10">
        <v>1</v>
      </c>
    </row>
    <row r="97" spans="1:39" x14ac:dyDescent="0.2">
      <c r="A97" s="10">
        <v>4238727</v>
      </c>
      <c r="B97" s="10" t="s">
        <v>29</v>
      </c>
      <c r="C97" s="10" t="s">
        <v>17</v>
      </c>
      <c r="D97" s="16">
        <v>43550.352777777778</v>
      </c>
      <c r="E97" s="16">
        <v>43551.40625</v>
      </c>
      <c r="G97" s="16">
        <v>43567.262499999997</v>
      </c>
      <c r="H97" s="10" t="s">
        <v>30</v>
      </c>
      <c r="I97" s="10" t="s">
        <v>207</v>
      </c>
      <c r="J97" s="10" t="s">
        <v>208</v>
      </c>
      <c r="K97" s="10" t="s">
        <v>21</v>
      </c>
      <c r="L97" s="10" t="s">
        <v>22</v>
      </c>
      <c r="M97" s="10">
        <v>64</v>
      </c>
      <c r="N97" s="10" t="s">
        <v>33</v>
      </c>
      <c r="O97" s="10">
        <v>20</v>
      </c>
      <c r="P97" s="10">
        <v>1</v>
      </c>
    </row>
    <row r="98" spans="1:39" x14ac:dyDescent="0.2">
      <c r="A98" s="10">
        <v>4238727</v>
      </c>
      <c r="B98" s="10" t="s">
        <v>29</v>
      </c>
      <c r="C98" s="10" t="s">
        <v>17</v>
      </c>
      <c r="D98" s="16">
        <v>43550.352777777778</v>
      </c>
      <c r="E98" s="16">
        <v>43551.40625</v>
      </c>
      <c r="G98" s="16">
        <v>43567.262499999997</v>
      </c>
      <c r="H98" s="10" t="s">
        <v>30</v>
      </c>
      <c r="I98" s="10" t="s">
        <v>209</v>
      </c>
      <c r="J98" s="10" t="s">
        <v>210</v>
      </c>
      <c r="K98" s="10" t="s">
        <v>21</v>
      </c>
      <c r="L98" s="10" t="s">
        <v>26</v>
      </c>
      <c r="M98" s="10">
        <v>5</v>
      </c>
      <c r="N98" s="10" t="s">
        <v>33</v>
      </c>
      <c r="O98" s="10">
        <v>5</v>
      </c>
      <c r="P98" s="10">
        <v>1</v>
      </c>
    </row>
    <row r="99" spans="1:39" x14ac:dyDescent="0.2">
      <c r="A99" s="10">
        <v>4238727</v>
      </c>
      <c r="B99" s="10" t="s">
        <v>29</v>
      </c>
      <c r="C99" s="10" t="s">
        <v>17</v>
      </c>
      <c r="D99" s="16">
        <v>43550.352777777778</v>
      </c>
      <c r="E99" s="16">
        <v>43551.40625</v>
      </c>
      <c r="G99" s="16">
        <v>43567.262499999997</v>
      </c>
      <c r="H99" s="10" t="s">
        <v>30</v>
      </c>
      <c r="I99" s="10" t="s">
        <v>211</v>
      </c>
      <c r="J99" s="10" t="s">
        <v>212</v>
      </c>
      <c r="K99" s="10" t="s">
        <v>21</v>
      </c>
      <c r="L99" s="10" t="s">
        <v>26</v>
      </c>
      <c r="M99" s="10">
        <v>5</v>
      </c>
      <c r="N99" s="10" t="s">
        <v>33</v>
      </c>
      <c r="O99" s="10">
        <v>5</v>
      </c>
      <c r="P99" s="10">
        <v>1</v>
      </c>
    </row>
    <row r="100" spans="1:39" x14ac:dyDescent="0.2">
      <c r="A100" s="10">
        <v>4238727</v>
      </c>
      <c r="B100" s="10" t="s">
        <v>29</v>
      </c>
      <c r="C100" s="10" t="s">
        <v>17</v>
      </c>
      <c r="D100" s="16">
        <v>43550.352777777778</v>
      </c>
      <c r="E100" s="16">
        <v>43551.40625</v>
      </c>
      <c r="G100" s="16">
        <v>43567.262499999997</v>
      </c>
      <c r="H100" s="10" t="s">
        <v>30</v>
      </c>
      <c r="I100" s="10" t="s">
        <v>213</v>
      </c>
      <c r="J100" s="10" t="s">
        <v>214</v>
      </c>
      <c r="K100" s="10" t="s">
        <v>21</v>
      </c>
      <c r="L100" s="10" t="s">
        <v>22</v>
      </c>
      <c r="M100" s="10">
        <v>230</v>
      </c>
      <c r="N100" s="10" t="s">
        <v>33</v>
      </c>
      <c r="O100" s="10">
        <v>10</v>
      </c>
      <c r="P100" s="10">
        <v>1</v>
      </c>
    </row>
    <row r="101" spans="1:39" x14ac:dyDescent="0.2">
      <c r="A101" s="10">
        <v>4238727</v>
      </c>
      <c r="B101" s="10" t="s">
        <v>29</v>
      </c>
      <c r="C101" s="10" t="s">
        <v>17</v>
      </c>
      <c r="D101" s="16">
        <v>43550.352777777778</v>
      </c>
      <c r="E101" s="16">
        <v>43551.40625</v>
      </c>
      <c r="G101" s="16">
        <v>43567.262499999997</v>
      </c>
      <c r="H101" s="10" t="s">
        <v>30</v>
      </c>
      <c r="I101" s="10" t="s">
        <v>215</v>
      </c>
      <c r="J101" s="10" t="s">
        <v>216</v>
      </c>
      <c r="K101" s="10" t="s">
        <v>21</v>
      </c>
      <c r="L101" s="10" t="s">
        <v>22</v>
      </c>
      <c r="M101" s="10">
        <v>500</v>
      </c>
      <c r="N101" s="10" t="s">
        <v>33</v>
      </c>
      <c r="O101" s="10">
        <v>5</v>
      </c>
      <c r="P101" s="10">
        <v>1</v>
      </c>
    </row>
    <row r="102" spans="1:39" x14ac:dyDescent="0.2">
      <c r="A102" s="10">
        <v>4238727</v>
      </c>
      <c r="B102" s="10" t="s">
        <v>29</v>
      </c>
      <c r="C102" s="10" t="s">
        <v>17</v>
      </c>
      <c r="D102" s="16">
        <v>43550.352777777778</v>
      </c>
      <c r="E102" s="16">
        <v>43551.40625</v>
      </c>
      <c r="G102" s="16">
        <v>43567.262499999997</v>
      </c>
      <c r="H102" s="10" t="s">
        <v>30</v>
      </c>
      <c r="I102" s="10" t="s">
        <v>217</v>
      </c>
      <c r="J102" s="10" t="s">
        <v>218</v>
      </c>
      <c r="K102" s="10" t="s">
        <v>21</v>
      </c>
      <c r="L102" s="10" t="s">
        <v>22</v>
      </c>
      <c r="M102" s="10">
        <v>100</v>
      </c>
      <c r="N102" s="10" t="s">
        <v>33</v>
      </c>
      <c r="O102" s="10">
        <v>10</v>
      </c>
      <c r="P102" s="10">
        <v>1</v>
      </c>
    </row>
    <row r="103" spans="1:39" x14ac:dyDescent="0.2">
      <c r="A103" s="10">
        <v>4238727</v>
      </c>
      <c r="B103" s="10" t="s">
        <v>29</v>
      </c>
      <c r="C103" s="10" t="s">
        <v>17</v>
      </c>
      <c r="D103" s="16">
        <v>43550.352777777778</v>
      </c>
      <c r="E103" s="16">
        <v>43551.40625</v>
      </c>
      <c r="G103" s="16">
        <v>43567.262499999997</v>
      </c>
      <c r="H103" s="10" t="s">
        <v>30</v>
      </c>
      <c r="I103" s="10" t="s">
        <v>219</v>
      </c>
      <c r="J103" s="10" t="s">
        <v>220</v>
      </c>
      <c r="K103" s="10" t="s">
        <v>21</v>
      </c>
      <c r="L103" s="10" t="s">
        <v>22</v>
      </c>
      <c r="M103" s="10">
        <v>200</v>
      </c>
      <c r="N103" s="10" t="s">
        <v>33</v>
      </c>
      <c r="O103" s="10">
        <v>100</v>
      </c>
      <c r="P103" s="10">
        <v>1</v>
      </c>
    </row>
    <row r="104" spans="1:39" x14ac:dyDescent="0.2">
      <c r="A104" s="10">
        <v>4238727</v>
      </c>
      <c r="B104" s="10" t="s">
        <v>29</v>
      </c>
      <c r="C104" s="10" t="s">
        <v>17</v>
      </c>
      <c r="D104" s="16">
        <v>43550.352777777778</v>
      </c>
      <c r="E104" s="16">
        <v>43551.40625</v>
      </c>
      <c r="G104" s="16">
        <v>43567.262499999997</v>
      </c>
      <c r="H104" s="10" t="s">
        <v>30</v>
      </c>
      <c r="I104" s="10" t="s">
        <v>221</v>
      </c>
      <c r="J104" s="10" t="s">
        <v>222</v>
      </c>
      <c r="K104" s="10" t="s">
        <v>21</v>
      </c>
      <c r="L104" s="10" t="s">
        <v>26</v>
      </c>
      <c r="M104" s="10">
        <v>5</v>
      </c>
      <c r="N104" s="10" t="s">
        <v>33</v>
      </c>
      <c r="O104" s="10">
        <v>5</v>
      </c>
      <c r="P104" s="10">
        <v>1</v>
      </c>
      <c r="AG104" s="70" t="s">
        <v>380</v>
      </c>
      <c r="AH104" s="70"/>
      <c r="AI104" s="70"/>
      <c r="AJ104" s="70"/>
      <c r="AK104" s="70"/>
      <c r="AL104" s="70"/>
      <c r="AM104" s="70"/>
    </row>
    <row r="105" spans="1:39" x14ac:dyDescent="0.2">
      <c r="A105" s="10">
        <v>4238728</v>
      </c>
      <c r="B105" s="10" t="s">
        <v>24</v>
      </c>
      <c r="C105" s="10" t="s">
        <v>17</v>
      </c>
      <c r="D105" s="16">
        <v>43550.349305555559</v>
      </c>
      <c r="E105" s="16">
        <v>43551.40625</v>
      </c>
      <c r="G105" s="16">
        <v>43567.27847222222</v>
      </c>
      <c r="H105" s="10" t="s">
        <v>30</v>
      </c>
      <c r="I105" s="10" t="s">
        <v>31</v>
      </c>
      <c r="J105" s="10" t="s">
        <v>32</v>
      </c>
      <c r="K105" s="10" t="s">
        <v>21</v>
      </c>
      <c r="L105" s="10" t="s">
        <v>22</v>
      </c>
      <c r="M105" s="10">
        <v>810</v>
      </c>
      <c r="N105" s="10" t="s">
        <v>33</v>
      </c>
      <c r="O105" s="10">
        <v>20</v>
      </c>
      <c r="P105" s="10">
        <v>1</v>
      </c>
      <c r="AG105" s="63"/>
      <c r="AH105" s="70" t="s">
        <v>238</v>
      </c>
      <c r="AI105" s="70"/>
      <c r="AJ105" s="70" t="s">
        <v>236</v>
      </c>
      <c r="AK105" s="70"/>
      <c r="AL105" s="70" t="s">
        <v>237</v>
      </c>
      <c r="AM105" s="70"/>
    </row>
    <row r="106" spans="1:39" x14ac:dyDescent="0.2">
      <c r="A106" s="10">
        <v>4238728</v>
      </c>
      <c r="B106" s="10" t="s">
        <v>24</v>
      </c>
      <c r="C106" s="10" t="s">
        <v>17</v>
      </c>
      <c r="D106" s="16">
        <v>43550.349305555559</v>
      </c>
      <c r="E106" s="16">
        <v>43551.40625</v>
      </c>
      <c r="G106" s="16">
        <v>43567.27847222222</v>
      </c>
      <c r="H106" s="10" t="s">
        <v>30</v>
      </c>
      <c r="I106" s="10" t="s">
        <v>34</v>
      </c>
      <c r="J106" s="10" t="s">
        <v>35</v>
      </c>
      <c r="K106" s="10" t="s">
        <v>21</v>
      </c>
      <c r="L106" s="10" t="s">
        <v>26</v>
      </c>
      <c r="M106" s="10">
        <v>5</v>
      </c>
      <c r="N106" s="10" t="s">
        <v>33</v>
      </c>
      <c r="O106" s="10">
        <v>5</v>
      </c>
      <c r="P106" s="10">
        <v>1</v>
      </c>
      <c r="AG106" s="11" t="s">
        <v>231</v>
      </c>
      <c r="AH106" s="98">
        <f>IF((M277-M180)/M277*100&lt;0,"NR",(M277-M180)/M277*100)</f>
        <v>0</v>
      </c>
      <c r="AI106" s="98"/>
      <c r="AJ106" s="98">
        <f>IF((M180-M83)/M277*100&lt;0,"NR",(M180-M83)/M277*100)</f>
        <v>0</v>
      </c>
      <c r="AK106" s="98"/>
      <c r="AL106" s="98">
        <f>IF((M277-M83)/M277*100&lt;0,"NR",(M277-M83)/M277*100)</f>
        <v>0</v>
      </c>
      <c r="AM106" s="98"/>
    </row>
    <row r="107" spans="1:39" x14ac:dyDescent="0.2">
      <c r="A107" s="10">
        <v>4238728</v>
      </c>
      <c r="B107" s="10" t="s">
        <v>24</v>
      </c>
      <c r="C107" s="10" t="s">
        <v>17</v>
      </c>
      <c r="D107" s="16">
        <v>43550.349305555559</v>
      </c>
      <c r="E107" s="16">
        <v>43551.40625</v>
      </c>
      <c r="G107" s="16">
        <v>43567.27847222222</v>
      </c>
      <c r="H107" s="10" t="s">
        <v>30</v>
      </c>
      <c r="I107" s="10" t="s">
        <v>36</v>
      </c>
      <c r="J107" s="10" t="s">
        <v>37</v>
      </c>
      <c r="K107" s="10" t="s">
        <v>21</v>
      </c>
      <c r="L107" s="10" t="s">
        <v>22</v>
      </c>
      <c r="M107" s="10">
        <v>52</v>
      </c>
      <c r="N107" s="10" t="s">
        <v>33</v>
      </c>
      <c r="O107" s="10">
        <v>5</v>
      </c>
      <c r="P107" s="10">
        <v>1</v>
      </c>
      <c r="AG107" s="17" t="s">
        <v>123</v>
      </c>
      <c r="AH107" s="98">
        <f>IF((M248-M151)/M248*100&lt;0,"NR",(M248-M151)/M248*100)</f>
        <v>5</v>
      </c>
      <c r="AI107" s="98"/>
      <c r="AJ107" s="98">
        <f>IF((M151-M54)/M248*100&lt;0,"NR",(M151-M54)/M248*100)</f>
        <v>0</v>
      </c>
      <c r="AK107" s="98"/>
      <c r="AL107" s="98">
        <f>IF((M248-M54)/M248*100&lt;0,"NR",(M248-M54)/M248*100)</f>
        <v>5</v>
      </c>
      <c r="AM107" s="98"/>
    </row>
    <row r="108" spans="1:39" x14ac:dyDescent="0.2">
      <c r="A108" s="10">
        <v>4238728</v>
      </c>
      <c r="B108" s="10" t="s">
        <v>24</v>
      </c>
      <c r="C108" s="10" t="s">
        <v>17</v>
      </c>
      <c r="D108" s="16">
        <v>43550.349305555559</v>
      </c>
      <c r="E108" s="16">
        <v>43551.40625</v>
      </c>
      <c r="G108" s="16">
        <v>43567.27847222222</v>
      </c>
      <c r="H108" s="10" t="s">
        <v>30</v>
      </c>
      <c r="I108" s="10" t="s">
        <v>38</v>
      </c>
      <c r="J108" s="10" t="s">
        <v>39</v>
      </c>
      <c r="K108" s="10" t="s">
        <v>21</v>
      </c>
      <c r="L108" s="10" t="s">
        <v>22</v>
      </c>
      <c r="M108" s="10">
        <v>2800</v>
      </c>
      <c r="N108" s="10" t="s">
        <v>33</v>
      </c>
      <c r="O108" s="10">
        <v>20</v>
      </c>
      <c r="P108" s="10">
        <v>1</v>
      </c>
      <c r="AG108" s="2" t="s">
        <v>125</v>
      </c>
      <c r="AH108" s="98">
        <f>IF((M249-M152)/M249*100&lt;0,"NR",(M249-M152)/M249*100)</f>
        <v>96</v>
      </c>
      <c r="AI108" s="98"/>
      <c r="AJ108" s="98" t="str">
        <f>IF((M152-M55)/M249*100&lt;0,"NR",(M152-M55)/M249*100)</f>
        <v>NR</v>
      </c>
      <c r="AK108" s="98"/>
      <c r="AL108" s="98">
        <f>IF((M249-M55)/M249*100&lt;0,"NR",(M249-M55)/M249*100)</f>
        <v>16</v>
      </c>
      <c r="AM108" s="98"/>
    </row>
    <row r="109" spans="1:39" x14ac:dyDescent="0.2">
      <c r="A109" s="10">
        <v>4238728</v>
      </c>
      <c r="B109" s="10" t="s">
        <v>24</v>
      </c>
      <c r="C109" s="10" t="s">
        <v>17</v>
      </c>
      <c r="D109" s="16">
        <v>43550.349305555559</v>
      </c>
      <c r="E109" s="16">
        <v>43551.40625</v>
      </c>
      <c r="G109" s="16">
        <v>43567.27847222222</v>
      </c>
      <c r="H109" s="10" t="s">
        <v>30</v>
      </c>
      <c r="I109" s="10" t="s">
        <v>40</v>
      </c>
      <c r="J109" s="10" t="s">
        <v>41</v>
      </c>
      <c r="K109" s="10" t="s">
        <v>21</v>
      </c>
      <c r="L109" s="10" t="s">
        <v>26</v>
      </c>
      <c r="M109" s="10">
        <v>5</v>
      </c>
      <c r="N109" s="10" t="s">
        <v>33</v>
      </c>
      <c r="O109" s="10">
        <v>5</v>
      </c>
      <c r="P109" s="10">
        <v>1</v>
      </c>
    </row>
    <row r="110" spans="1:39" x14ac:dyDescent="0.2">
      <c r="A110" s="10">
        <v>4238728</v>
      </c>
      <c r="B110" s="10" t="s">
        <v>24</v>
      </c>
      <c r="C110" s="10" t="s">
        <v>17</v>
      </c>
      <c r="D110" s="16">
        <v>43550.349305555559</v>
      </c>
      <c r="E110" s="16">
        <v>43551.40625</v>
      </c>
      <c r="G110" s="16">
        <v>43567.27847222222</v>
      </c>
      <c r="H110" s="10" t="s">
        <v>30</v>
      </c>
      <c r="I110" s="10" t="s">
        <v>42</v>
      </c>
      <c r="J110" s="10" t="s">
        <v>43</v>
      </c>
      <c r="K110" s="10" t="s">
        <v>21</v>
      </c>
      <c r="L110" s="10" t="s">
        <v>26</v>
      </c>
      <c r="M110" s="10">
        <v>5</v>
      </c>
      <c r="N110" s="10" t="s">
        <v>33</v>
      </c>
      <c r="O110" s="10">
        <v>5</v>
      </c>
      <c r="P110" s="10">
        <v>1</v>
      </c>
    </row>
    <row r="111" spans="1:39" x14ac:dyDescent="0.2">
      <c r="A111" s="10">
        <v>4238728</v>
      </c>
      <c r="B111" s="10" t="s">
        <v>24</v>
      </c>
      <c r="C111" s="10" t="s">
        <v>17</v>
      </c>
      <c r="D111" s="16">
        <v>43550.349305555559</v>
      </c>
      <c r="E111" s="16">
        <v>43551.40625</v>
      </c>
      <c r="G111" s="16">
        <v>43567.27847222222</v>
      </c>
      <c r="H111" s="10" t="s">
        <v>30</v>
      </c>
      <c r="I111" s="10" t="s">
        <v>44</v>
      </c>
      <c r="J111" s="10" t="s">
        <v>45</v>
      </c>
      <c r="K111" s="10" t="s">
        <v>21</v>
      </c>
      <c r="L111" s="10" t="s">
        <v>22</v>
      </c>
      <c r="M111" s="10">
        <v>730</v>
      </c>
      <c r="N111" s="10" t="s">
        <v>33</v>
      </c>
      <c r="O111" s="10">
        <v>5</v>
      </c>
      <c r="P111" s="10">
        <v>1</v>
      </c>
    </row>
    <row r="112" spans="1:39" x14ac:dyDescent="0.2">
      <c r="A112" s="10">
        <v>4238728</v>
      </c>
      <c r="B112" s="10" t="s">
        <v>24</v>
      </c>
      <c r="C112" s="10" t="s">
        <v>17</v>
      </c>
      <c r="D112" s="16">
        <v>43550.349305555559</v>
      </c>
      <c r="E112" s="16">
        <v>43551.40625</v>
      </c>
      <c r="G112" s="16">
        <v>43567.27847222222</v>
      </c>
      <c r="H112" s="10" t="s">
        <v>30</v>
      </c>
      <c r="I112" s="10" t="s">
        <v>46</v>
      </c>
      <c r="J112" s="10" t="s">
        <v>47</v>
      </c>
      <c r="K112" s="10" t="s">
        <v>21</v>
      </c>
      <c r="L112" s="10" t="s">
        <v>22</v>
      </c>
      <c r="M112" s="10">
        <v>56</v>
      </c>
      <c r="N112" s="10" t="s">
        <v>33</v>
      </c>
      <c r="O112" s="10">
        <v>5</v>
      </c>
      <c r="P112" s="10">
        <v>1</v>
      </c>
    </row>
    <row r="113" spans="1:16" x14ac:dyDescent="0.2">
      <c r="A113" s="10">
        <v>4238728</v>
      </c>
      <c r="B113" s="10" t="s">
        <v>24</v>
      </c>
      <c r="C113" s="10" t="s">
        <v>17</v>
      </c>
      <c r="D113" s="16">
        <v>43550.349305555559</v>
      </c>
      <c r="E113" s="16">
        <v>43551.40625</v>
      </c>
      <c r="G113" s="16">
        <v>43567.27847222222</v>
      </c>
      <c r="H113" s="10" t="s">
        <v>30</v>
      </c>
      <c r="I113" s="10" t="s">
        <v>48</v>
      </c>
      <c r="J113" s="10" t="s">
        <v>49</v>
      </c>
      <c r="K113" s="10" t="s">
        <v>21</v>
      </c>
      <c r="L113" s="10" t="s">
        <v>26</v>
      </c>
      <c r="M113" s="10">
        <v>20</v>
      </c>
      <c r="N113" s="10" t="s">
        <v>33</v>
      </c>
      <c r="O113" s="10">
        <v>20</v>
      </c>
      <c r="P113" s="10">
        <v>1</v>
      </c>
    </row>
    <row r="114" spans="1:16" x14ac:dyDescent="0.2">
      <c r="A114" s="10">
        <v>4238728</v>
      </c>
      <c r="B114" s="10" t="s">
        <v>24</v>
      </c>
      <c r="C114" s="10" t="s">
        <v>17</v>
      </c>
      <c r="D114" s="16">
        <v>43550.349305555559</v>
      </c>
      <c r="E114" s="16">
        <v>43551.40625</v>
      </c>
      <c r="G114" s="16">
        <v>43567.27847222222</v>
      </c>
      <c r="H114" s="10" t="s">
        <v>30</v>
      </c>
      <c r="I114" s="10" t="s">
        <v>50</v>
      </c>
      <c r="J114" s="10" t="s">
        <v>51</v>
      </c>
      <c r="K114" s="10" t="s">
        <v>21</v>
      </c>
      <c r="L114" s="10" t="s">
        <v>26</v>
      </c>
      <c r="M114" s="10">
        <v>5</v>
      </c>
      <c r="N114" s="10" t="s">
        <v>33</v>
      </c>
      <c r="O114" s="10">
        <v>5</v>
      </c>
      <c r="P114" s="10">
        <v>1</v>
      </c>
    </row>
    <row r="115" spans="1:16" x14ac:dyDescent="0.2">
      <c r="A115" s="10">
        <v>4238728</v>
      </c>
      <c r="B115" s="10" t="s">
        <v>24</v>
      </c>
      <c r="C115" s="10" t="s">
        <v>17</v>
      </c>
      <c r="D115" s="16">
        <v>43550.349305555559</v>
      </c>
      <c r="E115" s="16">
        <v>43551.40625</v>
      </c>
      <c r="G115" s="16">
        <v>43567.27847222222</v>
      </c>
      <c r="H115" s="10" t="s">
        <v>30</v>
      </c>
      <c r="I115" s="10" t="s">
        <v>52</v>
      </c>
      <c r="J115" s="10" t="s">
        <v>53</v>
      </c>
      <c r="K115" s="10" t="s">
        <v>21</v>
      </c>
      <c r="L115" s="10" t="s">
        <v>26</v>
      </c>
      <c r="M115" s="10">
        <v>5</v>
      </c>
      <c r="N115" s="10" t="s">
        <v>33</v>
      </c>
      <c r="O115" s="10">
        <v>5</v>
      </c>
      <c r="P115" s="10">
        <v>1</v>
      </c>
    </row>
    <row r="116" spans="1:16" x14ac:dyDescent="0.2">
      <c r="A116" s="10">
        <v>4238728</v>
      </c>
      <c r="B116" s="10" t="s">
        <v>24</v>
      </c>
      <c r="C116" s="10" t="s">
        <v>17</v>
      </c>
      <c r="D116" s="16">
        <v>43550.349305555559</v>
      </c>
      <c r="E116" s="16">
        <v>43551.40625</v>
      </c>
      <c r="G116" s="16">
        <v>43567.27847222222</v>
      </c>
      <c r="H116" s="10" t="s">
        <v>30</v>
      </c>
      <c r="I116" s="10" t="s">
        <v>54</v>
      </c>
      <c r="J116" s="10" t="s">
        <v>55</v>
      </c>
      <c r="K116" s="10" t="s">
        <v>21</v>
      </c>
      <c r="L116" s="10" t="s">
        <v>26</v>
      </c>
      <c r="M116" s="10">
        <v>10</v>
      </c>
      <c r="N116" s="10" t="s">
        <v>33</v>
      </c>
      <c r="O116" s="10">
        <v>10</v>
      </c>
      <c r="P116" s="10">
        <v>1</v>
      </c>
    </row>
    <row r="117" spans="1:16" x14ac:dyDescent="0.2">
      <c r="A117" s="10">
        <v>4238728</v>
      </c>
      <c r="B117" s="10" t="s">
        <v>24</v>
      </c>
      <c r="C117" s="10" t="s">
        <v>17</v>
      </c>
      <c r="D117" s="16">
        <v>43550.349305555559</v>
      </c>
      <c r="E117" s="16">
        <v>43551.40625</v>
      </c>
      <c r="G117" s="16">
        <v>43567.27847222222</v>
      </c>
      <c r="H117" s="10" t="s">
        <v>30</v>
      </c>
      <c r="I117" s="10" t="s">
        <v>56</v>
      </c>
      <c r="J117" s="10" t="s">
        <v>57</v>
      </c>
      <c r="K117" s="10" t="s">
        <v>21</v>
      </c>
      <c r="L117" s="10" t="s">
        <v>26</v>
      </c>
      <c r="M117" s="10">
        <v>5</v>
      </c>
      <c r="N117" s="10" t="s">
        <v>33</v>
      </c>
      <c r="O117" s="10">
        <v>5</v>
      </c>
      <c r="P117" s="10">
        <v>1</v>
      </c>
    </row>
    <row r="118" spans="1:16" x14ac:dyDescent="0.2">
      <c r="A118" s="10">
        <v>4238728</v>
      </c>
      <c r="B118" s="10" t="s">
        <v>24</v>
      </c>
      <c r="C118" s="10" t="s">
        <v>17</v>
      </c>
      <c r="D118" s="16">
        <v>43550.349305555559</v>
      </c>
      <c r="E118" s="16">
        <v>43551.40625</v>
      </c>
      <c r="G118" s="16">
        <v>43567.27847222222</v>
      </c>
      <c r="H118" s="10" t="s">
        <v>30</v>
      </c>
      <c r="I118" s="10" t="s">
        <v>58</v>
      </c>
      <c r="J118" s="10" t="s">
        <v>59</v>
      </c>
      <c r="K118" s="10" t="s">
        <v>21</v>
      </c>
      <c r="L118" s="10" t="s">
        <v>26</v>
      </c>
      <c r="M118" s="10">
        <v>5</v>
      </c>
      <c r="N118" s="10" t="s">
        <v>33</v>
      </c>
      <c r="O118" s="10">
        <v>5</v>
      </c>
      <c r="P118" s="10">
        <v>1</v>
      </c>
    </row>
    <row r="119" spans="1:16" x14ac:dyDescent="0.2">
      <c r="A119" s="10">
        <v>4238728</v>
      </c>
      <c r="B119" s="10" t="s">
        <v>24</v>
      </c>
      <c r="C119" s="10" t="s">
        <v>17</v>
      </c>
      <c r="D119" s="16">
        <v>43550.349305555559</v>
      </c>
      <c r="E119" s="16">
        <v>43551.40625</v>
      </c>
      <c r="G119" s="16">
        <v>43567.27847222222</v>
      </c>
      <c r="H119" s="10" t="s">
        <v>30</v>
      </c>
      <c r="I119" s="10" t="s">
        <v>60</v>
      </c>
      <c r="J119" s="10" t="s">
        <v>61</v>
      </c>
      <c r="K119" s="10" t="s">
        <v>21</v>
      </c>
      <c r="L119" s="10" t="s">
        <v>26</v>
      </c>
      <c r="M119" s="10">
        <v>5</v>
      </c>
      <c r="N119" s="10" t="s">
        <v>33</v>
      </c>
      <c r="O119" s="10">
        <v>5</v>
      </c>
      <c r="P119" s="10">
        <v>1</v>
      </c>
    </row>
    <row r="120" spans="1:16" x14ac:dyDescent="0.2">
      <c r="A120" s="10">
        <v>4238728</v>
      </c>
      <c r="B120" s="10" t="s">
        <v>24</v>
      </c>
      <c r="C120" s="10" t="s">
        <v>17</v>
      </c>
      <c r="D120" s="16">
        <v>43550.349305555559</v>
      </c>
      <c r="E120" s="16">
        <v>43551.40625</v>
      </c>
      <c r="G120" s="16">
        <v>43567.27847222222</v>
      </c>
      <c r="H120" s="10" t="s">
        <v>30</v>
      </c>
      <c r="I120" s="10" t="s">
        <v>62</v>
      </c>
      <c r="J120" s="10" t="s">
        <v>63</v>
      </c>
      <c r="K120" s="10" t="s">
        <v>21</v>
      </c>
      <c r="L120" s="10" t="s">
        <v>22</v>
      </c>
      <c r="M120" s="10">
        <v>980</v>
      </c>
      <c r="N120" s="10" t="s">
        <v>33</v>
      </c>
      <c r="O120" s="10">
        <v>5</v>
      </c>
      <c r="P120" s="10">
        <v>1</v>
      </c>
    </row>
    <row r="121" spans="1:16" x14ac:dyDescent="0.2">
      <c r="A121" s="10">
        <v>4238728</v>
      </c>
      <c r="B121" s="10" t="s">
        <v>24</v>
      </c>
      <c r="C121" s="10" t="s">
        <v>17</v>
      </c>
      <c r="D121" s="16">
        <v>43550.349305555559</v>
      </c>
      <c r="E121" s="16">
        <v>43551.40625</v>
      </c>
      <c r="G121" s="16">
        <v>43567.27847222222</v>
      </c>
      <c r="H121" s="10" t="s">
        <v>30</v>
      </c>
      <c r="I121" s="10" t="s">
        <v>64</v>
      </c>
      <c r="J121" s="18">
        <v>1791337</v>
      </c>
      <c r="K121" s="10" t="s">
        <v>21</v>
      </c>
      <c r="L121" s="10" t="s">
        <v>26</v>
      </c>
      <c r="M121" s="10">
        <v>5</v>
      </c>
      <c r="N121" s="10" t="s">
        <v>33</v>
      </c>
      <c r="O121" s="10">
        <v>5</v>
      </c>
      <c r="P121" s="10">
        <v>1</v>
      </c>
    </row>
    <row r="122" spans="1:16" x14ac:dyDescent="0.2">
      <c r="A122" s="10">
        <v>4238728</v>
      </c>
      <c r="B122" s="10" t="s">
        <v>24</v>
      </c>
      <c r="C122" s="10" t="s">
        <v>17</v>
      </c>
      <c r="D122" s="16">
        <v>43550.349305555559</v>
      </c>
      <c r="E122" s="16">
        <v>43551.40625</v>
      </c>
      <c r="G122" s="16">
        <v>43567.27847222222</v>
      </c>
      <c r="H122" s="10" t="s">
        <v>30</v>
      </c>
      <c r="I122" s="10" t="s">
        <v>65</v>
      </c>
      <c r="J122" s="10" t="s">
        <v>66</v>
      </c>
      <c r="K122" s="10" t="s">
        <v>21</v>
      </c>
      <c r="L122" s="10" t="s">
        <v>22</v>
      </c>
      <c r="M122" s="10">
        <v>190</v>
      </c>
      <c r="N122" s="10" t="s">
        <v>33</v>
      </c>
      <c r="O122" s="10">
        <v>5</v>
      </c>
      <c r="P122" s="10">
        <v>1</v>
      </c>
    </row>
    <row r="123" spans="1:16" x14ac:dyDescent="0.2">
      <c r="A123" s="10">
        <v>4238728</v>
      </c>
      <c r="B123" s="10" t="s">
        <v>24</v>
      </c>
      <c r="C123" s="10" t="s">
        <v>17</v>
      </c>
      <c r="D123" s="16">
        <v>43550.349305555559</v>
      </c>
      <c r="E123" s="16">
        <v>43551.40625</v>
      </c>
      <c r="G123" s="16">
        <v>43567.27847222222</v>
      </c>
      <c r="H123" s="10" t="s">
        <v>30</v>
      </c>
      <c r="I123" s="10" t="s">
        <v>67</v>
      </c>
      <c r="J123" s="10" t="s">
        <v>68</v>
      </c>
      <c r="K123" s="10" t="s">
        <v>21</v>
      </c>
      <c r="L123" s="10" t="s">
        <v>22</v>
      </c>
      <c r="M123" s="10">
        <v>17</v>
      </c>
      <c r="N123" s="10" t="s">
        <v>33</v>
      </c>
      <c r="O123" s="10">
        <v>5</v>
      </c>
      <c r="P123" s="10">
        <v>1</v>
      </c>
    </row>
    <row r="124" spans="1:16" x14ac:dyDescent="0.2">
      <c r="A124" s="10">
        <v>4238728</v>
      </c>
      <c r="B124" s="10" t="s">
        <v>24</v>
      </c>
      <c r="C124" s="10" t="s">
        <v>17</v>
      </c>
      <c r="D124" s="16">
        <v>43550.349305555559</v>
      </c>
      <c r="E124" s="16">
        <v>43551.40625</v>
      </c>
      <c r="G124" s="16">
        <v>43567.27847222222</v>
      </c>
      <c r="H124" s="10" t="s">
        <v>30</v>
      </c>
      <c r="I124" s="10" t="s">
        <v>69</v>
      </c>
      <c r="J124" s="10" t="s">
        <v>70</v>
      </c>
      <c r="K124" s="10" t="s">
        <v>21</v>
      </c>
      <c r="L124" s="10" t="s">
        <v>26</v>
      </c>
      <c r="M124" s="10">
        <v>10</v>
      </c>
      <c r="N124" s="10" t="s">
        <v>33</v>
      </c>
      <c r="O124" s="10">
        <v>10</v>
      </c>
      <c r="P124" s="10">
        <v>1</v>
      </c>
    </row>
    <row r="125" spans="1:16" x14ac:dyDescent="0.2">
      <c r="A125" s="10">
        <v>4238728</v>
      </c>
      <c r="B125" s="10" t="s">
        <v>24</v>
      </c>
      <c r="C125" s="10" t="s">
        <v>17</v>
      </c>
      <c r="D125" s="16">
        <v>43550.349305555559</v>
      </c>
      <c r="E125" s="16">
        <v>43551.40625</v>
      </c>
      <c r="G125" s="16">
        <v>43567.27847222222</v>
      </c>
      <c r="H125" s="10" t="s">
        <v>30</v>
      </c>
      <c r="I125" s="10" t="s">
        <v>71</v>
      </c>
      <c r="J125" s="10" t="s">
        <v>72</v>
      </c>
      <c r="K125" s="10" t="s">
        <v>21</v>
      </c>
      <c r="L125" s="10" t="s">
        <v>26</v>
      </c>
      <c r="M125" s="10">
        <v>5</v>
      </c>
      <c r="N125" s="10" t="s">
        <v>33</v>
      </c>
      <c r="O125" s="10">
        <v>5</v>
      </c>
      <c r="P125" s="10">
        <v>1</v>
      </c>
    </row>
    <row r="126" spans="1:16" x14ac:dyDescent="0.2">
      <c r="A126" s="10">
        <v>4238728</v>
      </c>
      <c r="B126" s="10" t="s">
        <v>24</v>
      </c>
      <c r="C126" s="10" t="s">
        <v>17</v>
      </c>
      <c r="D126" s="16">
        <v>43550.349305555559</v>
      </c>
      <c r="E126" s="16">
        <v>43551.40625</v>
      </c>
      <c r="G126" s="16">
        <v>43567.27847222222</v>
      </c>
      <c r="H126" s="10" t="s">
        <v>30</v>
      </c>
      <c r="I126" s="10" t="s">
        <v>73</v>
      </c>
      <c r="J126" s="10" t="s">
        <v>74</v>
      </c>
      <c r="K126" s="10" t="s">
        <v>21</v>
      </c>
      <c r="L126" s="10" t="s">
        <v>26</v>
      </c>
      <c r="M126" s="10">
        <v>5</v>
      </c>
      <c r="N126" s="10" t="s">
        <v>33</v>
      </c>
      <c r="O126" s="10">
        <v>5</v>
      </c>
      <c r="P126" s="10">
        <v>1</v>
      </c>
    </row>
    <row r="127" spans="1:16" x14ac:dyDescent="0.2">
      <c r="A127" s="10">
        <v>4238728</v>
      </c>
      <c r="B127" s="10" t="s">
        <v>24</v>
      </c>
      <c r="C127" s="10" t="s">
        <v>17</v>
      </c>
      <c r="D127" s="16">
        <v>43550.349305555559</v>
      </c>
      <c r="E127" s="16">
        <v>43551.40625</v>
      </c>
      <c r="G127" s="16">
        <v>43567.27847222222</v>
      </c>
      <c r="H127" s="10" t="s">
        <v>30</v>
      </c>
      <c r="I127" s="10" t="s">
        <v>75</v>
      </c>
      <c r="J127" s="10" t="s">
        <v>76</v>
      </c>
      <c r="K127" s="10" t="s">
        <v>21</v>
      </c>
      <c r="L127" s="10" t="s">
        <v>22</v>
      </c>
      <c r="M127" s="10">
        <v>210</v>
      </c>
      <c r="N127" s="10" t="s">
        <v>33</v>
      </c>
      <c r="O127" s="10">
        <v>5</v>
      </c>
      <c r="P127" s="10">
        <v>1</v>
      </c>
    </row>
    <row r="128" spans="1:16" x14ac:dyDescent="0.2">
      <c r="A128" s="10">
        <v>4238728</v>
      </c>
      <c r="B128" s="10" t="s">
        <v>24</v>
      </c>
      <c r="C128" s="10" t="s">
        <v>17</v>
      </c>
      <c r="D128" s="16">
        <v>43550.349305555559</v>
      </c>
      <c r="E128" s="16">
        <v>43551.40625</v>
      </c>
      <c r="G128" s="16">
        <v>43567.27847222222</v>
      </c>
      <c r="H128" s="10" t="s">
        <v>30</v>
      </c>
      <c r="I128" s="10" t="s">
        <v>77</v>
      </c>
      <c r="J128" s="10" t="s">
        <v>78</v>
      </c>
      <c r="K128" s="10" t="s">
        <v>21</v>
      </c>
      <c r="L128" s="10" t="s">
        <v>26</v>
      </c>
      <c r="M128" s="10">
        <v>5</v>
      </c>
      <c r="N128" s="10" t="s">
        <v>33</v>
      </c>
      <c r="O128" s="10">
        <v>5</v>
      </c>
      <c r="P128" s="10">
        <v>1</v>
      </c>
    </row>
    <row r="129" spans="1:39" x14ac:dyDescent="0.2">
      <c r="A129" s="10">
        <v>4238728</v>
      </c>
      <c r="B129" s="10" t="s">
        <v>24</v>
      </c>
      <c r="C129" s="10" t="s">
        <v>17</v>
      </c>
      <c r="D129" s="16">
        <v>43550.349305555559</v>
      </c>
      <c r="E129" s="16">
        <v>43551.40625</v>
      </c>
      <c r="G129" s="16">
        <v>43567.27847222222</v>
      </c>
      <c r="H129" s="10" t="s">
        <v>30</v>
      </c>
      <c r="I129" s="10" t="s">
        <v>79</v>
      </c>
      <c r="J129" s="10" t="s">
        <v>80</v>
      </c>
      <c r="K129" s="10" t="s">
        <v>21</v>
      </c>
      <c r="L129" s="10" t="s">
        <v>22</v>
      </c>
      <c r="M129" s="10">
        <v>100</v>
      </c>
      <c r="N129" s="10" t="s">
        <v>33</v>
      </c>
      <c r="O129" s="10">
        <v>10</v>
      </c>
      <c r="P129" s="10">
        <v>1</v>
      </c>
    </row>
    <row r="130" spans="1:39" x14ac:dyDescent="0.2">
      <c r="A130" s="10">
        <v>4238728</v>
      </c>
      <c r="B130" s="10" t="s">
        <v>24</v>
      </c>
      <c r="C130" s="10" t="s">
        <v>17</v>
      </c>
      <c r="D130" s="16">
        <v>43550.349305555559</v>
      </c>
      <c r="E130" s="16">
        <v>43551.40625</v>
      </c>
      <c r="G130" s="16">
        <v>43567.27847222222</v>
      </c>
      <c r="H130" s="10" t="s">
        <v>30</v>
      </c>
      <c r="I130" s="10" t="s">
        <v>81</v>
      </c>
      <c r="J130" s="10" t="s">
        <v>82</v>
      </c>
      <c r="K130" s="10" t="s">
        <v>21</v>
      </c>
      <c r="L130" s="10" t="s">
        <v>26</v>
      </c>
      <c r="M130" s="10">
        <v>5</v>
      </c>
      <c r="N130" s="10" t="s">
        <v>33</v>
      </c>
      <c r="O130" s="10">
        <v>5</v>
      </c>
      <c r="P130" s="10">
        <v>1</v>
      </c>
    </row>
    <row r="131" spans="1:39" x14ac:dyDescent="0.2">
      <c r="A131" s="10">
        <v>4238728</v>
      </c>
      <c r="B131" s="10" t="s">
        <v>24</v>
      </c>
      <c r="C131" s="10" t="s">
        <v>17</v>
      </c>
      <c r="D131" s="16">
        <v>43550.349305555559</v>
      </c>
      <c r="E131" s="16">
        <v>43551.40625</v>
      </c>
      <c r="G131" s="16">
        <v>43567.27847222222</v>
      </c>
      <c r="H131" s="10" t="s">
        <v>30</v>
      </c>
      <c r="I131" s="10" t="s">
        <v>83</v>
      </c>
      <c r="J131" s="10" t="s">
        <v>84</v>
      </c>
      <c r="K131" s="10" t="s">
        <v>21</v>
      </c>
      <c r="L131" s="10" t="s">
        <v>26</v>
      </c>
      <c r="M131" s="10">
        <v>5</v>
      </c>
      <c r="N131" s="10" t="s">
        <v>33</v>
      </c>
      <c r="O131" s="10">
        <v>5</v>
      </c>
      <c r="P131" s="10">
        <v>1</v>
      </c>
    </row>
    <row r="132" spans="1:39" x14ac:dyDescent="0.2">
      <c r="A132" s="10">
        <v>4238728</v>
      </c>
      <c r="B132" s="10" t="s">
        <v>24</v>
      </c>
      <c r="C132" s="10" t="s">
        <v>17</v>
      </c>
      <c r="D132" s="16">
        <v>43550.349305555559</v>
      </c>
      <c r="E132" s="16">
        <v>43551.40625</v>
      </c>
      <c r="G132" s="16">
        <v>43567.27847222222</v>
      </c>
      <c r="H132" s="10" t="s">
        <v>30</v>
      </c>
      <c r="I132" s="10" t="s">
        <v>85</v>
      </c>
      <c r="J132" s="10" t="s">
        <v>86</v>
      </c>
      <c r="K132" s="10" t="s">
        <v>21</v>
      </c>
      <c r="L132" s="10" t="s">
        <v>22</v>
      </c>
      <c r="M132" s="10">
        <v>180</v>
      </c>
      <c r="N132" s="10" t="s">
        <v>33</v>
      </c>
      <c r="O132" s="10">
        <v>10</v>
      </c>
      <c r="P132" s="10">
        <v>1</v>
      </c>
    </row>
    <row r="133" spans="1:39" x14ac:dyDescent="0.2">
      <c r="A133" s="10">
        <v>4238728</v>
      </c>
      <c r="B133" s="10" t="s">
        <v>24</v>
      </c>
      <c r="C133" s="10" t="s">
        <v>17</v>
      </c>
      <c r="D133" s="16">
        <v>43550.349305555559</v>
      </c>
      <c r="E133" s="16">
        <v>43551.40625</v>
      </c>
      <c r="G133" s="16">
        <v>43567.27847222222</v>
      </c>
      <c r="H133" s="10" t="s">
        <v>30</v>
      </c>
      <c r="I133" s="10" t="s">
        <v>87</v>
      </c>
      <c r="J133" s="10" t="s">
        <v>88</v>
      </c>
      <c r="K133" s="10" t="s">
        <v>21</v>
      </c>
      <c r="L133" s="10" t="s">
        <v>22</v>
      </c>
      <c r="M133" s="10">
        <v>8.6999999999999993</v>
      </c>
      <c r="N133" s="10" t="s">
        <v>33</v>
      </c>
      <c r="O133" s="10">
        <v>5</v>
      </c>
      <c r="P133" s="10">
        <v>1</v>
      </c>
    </row>
    <row r="134" spans="1:39" x14ac:dyDescent="0.2">
      <c r="A134" s="10">
        <v>4238728</v>
      </c>
      <c r="B134" s="10" t="s">
        <v>24</v>
      </c>
      <c r="C134" s="10" t="s">
        <v>17</v>
      </c>
      <c r="D134" s="16">
        <v>43550.349305555559</v>
      </c>
      <c r="E134" s="16">
        <v>43551.40625</v>
      </c>
      <c r="G134" s="16">
        <v>43567.27847222222</v>
      </c>
      <c r="H134" s="10" t="s">
        <v>30</v>
      </c>
      <c r="I134" s="10" t="s">
        <v>89</v>
      </c>
      <c r="J134" s="10" t="s">
        <v>90</v>
      </c>
      <c r="K134" s="10" t="s">
        <v>21</v>
      </c>
      <c r="L134" s="10" t="s">
        <v>26</v>
      </c>
      <c r="M134" s="10">
        <v>5</v>
      </c>
      <c r="N134" s="10" t="s">
        <v>33</v>
      </c>
      <c r="O134" s="10">
        <v>5</v>
      </c>
      <c r="P134" s="10">
        <v>1</v>
      </c>
    </row>
    <row r="135" spans="1:39" x14ac:dyDescent="0.2">
      <c r="A135" s="10">
        <v>4238728</v>
      </c>
      <c r="B135" s="10" t="s">
        <v>24</v>
      </c>
      <c r="C135" s="10" t="s">
        <v>17</v>
      </c>
      <c r="D135" s="16">
        <v>43550.349305555559</v>
      </c>
      <c r="E135" s="16">
        <v>43551.40625</v>
      </c>
      <c r="G135" s="16">
        <v>43567.27847222222</v>
      </c>
      <c r="H135" s="10" t="s">
        <v>30</v>
      </c>
      <c r="I135" s="10" t="s">
        <v>91</v>
      </c>
      <c r="J135" s="10" t="s">
        <v>92</v>
      </c>
      <c r="K135" s="10" t="s">
        <v>21</v>
      </c>
      <c r="L135" s="10" t="s">
        <v>26</v>
      </c>
      <c r="M135" s="10">
        <v>5</v>
      </c>
      <c r="N135" s="10" t="s">
        <v>33</v>
      </c>
      <c r="O135" s="10">
        <v>5</v>
      </c>
      <c r="P135" s="10">
        <v>1</v>
      </c>
    </row>
    <row r="136" spans="1:39" x14ac:dyDescent="0.2">
      <c r="A136" s="10">
        <v>4238728</v>
      </c>
      <c r="B136" s="10" t="s">
        <v>24</v>
      </c>
      <c r="C136" s="10" t="s">
        <v>17</v>
      </c>
      <c r="D136" s="16">
        <v>43550.349305555559</v>
      </c>
      <c r="E136" s="16">
        <v>43551.40625</v>
      </c>
      <c r="G136" s="16">
        <v>43567.27847222222</v>
      </c>
      <c r="H136" s="10" t="s">
        <v>30</v>
      </c>
      <c r="I136" s="10" t="s">
        <v>93</v>
      </c>
      <c r="J136" s="10" t="s">
        <v>94</v>
      </c>
      <c r="K136" s="10" t="s">
        <v>21</v>
      </c>
      <c r="L136" s="10" t="s">
        <v>26</v>
      </c>
      <c r="M136" s="10">
        <v>5</v>
      </c>
      <c r="N136" s="10" t="s">
        <v>33</v>
      </c>
      <c r="O136" s="10">
        <v>5</v>
      </c>
      <c r="P136" s="10">
        <v>1</v>
      </c>
    </row>
    <row r="137" spans="1:39" x14ac:dyDescent="0.2">
      <c r="A137" s="10">
        <v>4238728</v>
      </c>
      <c r="B137" s="10" t="s">
        <v>24</v>
      </c>
      <c r="C137" s="10" t="s">
        <v>17</v>
      </c>
      <c r="D137" s="16">
        <v>43550.349305555559</v>
      </c>
      <c r="E137" s="16">
        <v>43551.40625</v>
      </c>
      <c r="G137" s="16">
        <v>43567.27847222222</v>
      </c>
      <c r="H137" s="10" t="s">
        <v>30</v>
      </c>
      <c r="I137" s="10" t="s">
        <v>95</v>
      </c>
      <c r="J137" s="10" t="s">
        <v>96</v>
      </c>
      <c r="K137" s="10" t="s">
        <v>21</v>
      </c>
      <c r="L137" s="10" t="s">
        <v>26</v>
      </c>
      <c r="M137" s="10">
        <v>5</v>
      </c>
      <c r="N137" s="10" t="s">
        <v>33</v>
      </c>
      <c r="O137" s="10">
        <v>5</v>
      </c>
      <c r="P137" s="10">
        <v>1</v>
      </c>
    </row>
    <row r="138" spans="1:39" x14ac:dyDescent="0.2">
      <c r="A138" s="10">
        <v>4238728</v>
      </c>
      <c r="B138" s="10" t="s">
        <v>24</v>
      </c>
      <c r="C138" s="10" t="s">
        <v>17</v>
      </c>
      <c r="D138" s="16">
        <v>43550.349305555559</v>
      </c>
      <c r="E138" s="16">
        <v>43551.40625</v>
      </c>
      <c r="G138" s="16">
        <v>43567.27847222222</v>
      </c>
      <c r="H138" s="10" t="s">
        <v>30</v>
      </c>
      <c r="I138" s="10" t="s">
        <v>97</v>
      </c>
      <c r="J138" s="10" t="s">
        <v>98</v>
      </c>
      <c r="K138" s="10" t="s">
        <v>21</v>
      </c>
      <c r="L138" s="10" t="s">
        <v>22</v>
      </c>
      <c r="M138" s="10">
        <v>290</v>
      </c>
      <c r="N138" s="10" t="s">
        <v>33</v>
      </c>
      <c r="O138" s="10">
        <v>5</v>
      </c>
      <c r="P138" s="10">
        <v>1</v>
      </c>
      <c r="AG138" s="70" t="s">
        <v>381</v>
      </c>
      <c r="AH138" s="70"/>
      <c r="AI138" s="70"/>
      <c r="AJ138" s="70"/>
      <c r="AK138" s="70"/>
      <c r="AL138" s="70"/>
      <c r="AM138" s="70"/>
    </row>
    <row r="139" spans="1:39" x14ac:dyDescent="0.2">
      <c r="A139" s="10">
        <v>4238728</v>
      </c>
      <c r="B139" s="10" t="s">
        <v>24</v>
      </c>
      <c r="C139" s="10" t="s">
        <v>17</v>
      </c>
      <c r="D139" s="16">
        <v>43550.349305555559</v>
      </c>
      <c r="E139" s="16">
        <v>43551.40625</v>
      </c>
      <c r="G139" s="16">
        <v>43567.27847222222</v>
      </c>
      <c r="H139" s="10" t="s">
        <v>30</v>
      </c>
      <c r="I139" s="10" t="s">
        <v>99</v>
      </c>
      <c r="J139" s="10" t="s">
        <v>100</v>
      </c>
      <c r="K139" s="10" t="s">
        <v>21</v>
      </c>
      <c r="L139" s="10" t="s">
        <v>22</v>
      </c>
      <c r="M139" s="10">
        <v>34</v>
      </c>
      <c r="N139" s="10" t="s">
        <v>33</v>
      </c>
      <c r="O139" s="10">
        <v>20</v>
      </c>
      <c r="P139" s="10">
        <v>1</v>
      </c>
      <c r="AG139" s="63"/>
      <c r="AH139" s="70" t="s">
        <v>238</v>
      </c>
      <c r="AI139" s="70"/>
      <c r="AJ139" s="70" t="s">
        <v>236</v>
      </c>
      <c r="AK139" s="70"/>
      <c r="AL139" s="70" t="s">
        <v>237</v>
      </c>
      <c r="AM139" s="70"/>
    </row>
    <row r="140" spans="1:39" x14ac:dyDescent="0.2">
      <c r="A140" s="10">
        <v>4238728</v>
      </c>
      <c r="B140" s="10" t="s">
        <v>24</v>
      </c>
      <c r="C140" s="10" t="s">
        <v>17</v>
      </c>
      <c r="D140" s="16">
        <v>43550.349305555559</v>
      </c>
      <c r="E140" s="16">
        <v>43551.40625</v>
      </c>
      <c r="G140" s="16">
        <v>43567.27847222222</v>
      </c>
      <c r="H140" s="10" t="s">
        <v>30</v>
      </c>
      <c r="I140" s="10" t="s">
        <v>101</v>
      </c>
      <c r="J140" s="10" t="s">
        <v>102</v>
      </c>
      <c r="K140" s="10" t="s">
        <v>21</v>
      </c>
      <c r="L140" s="10" t="s">
        <v>22</v>
      </c>
      <c r="M140" s="10">
        <v>520</v>
      </c>
      <c r="N140" s="10" t="s">
        <v>33</v>
      </c>
      <c r="O140" s="10">
        <v>5</v>
      </c>
      <c r="P140" s="10">
        <v>1</v>
      </c>
      <c r="AG140" s="11" t="s">
        <v>34</v>
      </c>
      <c r="AH140" s="93">
        <f>IF((M203-M106)/M203*100&lt;0,"NR",(M203-M106)/M203*100)</f>
        <v>0</v>
      </c>
      <c r="AI140" s="93"/>
      <c r="AJ140" s="93">
        <f>IF((M106-M9)/M203*100&lt;0,"NR",(M106-M9)/M203*100)</f>
        <v>0</v>
      </c>
      <c r="AK140" s="93"/>
      <c r="AL140" s="93">
        <f>IF((M203-M9)/M203*100&lt;0,"NR",(M203-M9)/M203*100)</f>
        <v>0</v>
      </c>
      <c r="AM140" s="93"/>
    </row>
    <row r="141" spans="1:39" x14ac:dyDescent="0.2">
      <c r="A141" s="10">
        <v>4238728</v>
      </c>
      <c r="B141" s="10" t="s">
        <v>24</v>
      </c>
      <c r="C141" s="10" t="s">
        <v>17</v>
      </c>
      <c r="D141" s="16">
        <v>43550.349305555559</v>
      </c>
      <c r="E141" s="16">
        <v>43551.40625</v>
      </c>
      <c r="G141" s="16">
        <v>43567.27847222222</v>
      </c>
      <c r="H141" s="10" t="s">
        <v>30</v>
      </c>
      <c r="I141" s="10" t="s">
        <v>103</v>
      </c>
      <c r="J141" s="10" t="s">
        <v>104</v>
      </c>
      <c r="K141" s="10" t="s">
        <v>21</v>
      </c>
      <c r="L141" s="10" t="s">
        <v>26</v>
      </c>
      <c r="M141" s="10">
        <v>10</v>
      </c>
      <c r="N141" s="10" t="s">
        <v>33</v>
      </c>
      <c r="O141" s="10">
        <v>10</v>
      </c>
      <c r="P141" s="10">
        <v>1</v>
      </c>
      <c r="AG141" s="17" t="s">
        <v>233</v>
      </c>
      <c r="AH141" s="93">
        <f>IF((M213-M116)/M116*100&lt;0,"NR",(M213-M116)/M116*100)</f>
        <v>1500</v>
      </c>
      <c r="AI141" s="93"/>
      <c r="AJ141" s="93">
        <f>IF((M116-M19)/M213*100&lt;0,"NR",(M116-M19)/M213*100)</f>
        <v>0</v>
      </c>
      <c r="AK141" s="93"/>
      <c r="AL141" s="93">
        <f>IF((M213-M19)/M213*100&lt;0,"NR",(M213-M19)/M213*100)</f>
        <v>93.75</v>
      </c>
      <c r="AM141" s="93"/>
    </row>
    <row r="142" spans="1:39" x14ac:dyDescent="0.2">
      <c r="A142" s="10">
        <v>4238728</v>
      </c>
      <c r="B142" s="10" t="s">
        <v>24</v>
      </c>
      <c r="C142" s="10" t="s">
        <v>17</v>
      </c>
      <c r="D142" s="16">
        <v>43550.349305555559</v>
      </c>
      <c r="E142" s="16">
        <v>43551.40625</v>
      </c>
      <c r="G142" s="16">
        <v>43567.27847222222</v>
      </c>
      <c r="H142" s="10" t="s">
        <v>30</v>
      </c>
      <c r="I142" s="10" t="s">
        <v>105</v>
      </c>
      <c r="J142" s="10" t="s">
        <v>106</v>
      </c>
      <c r="K142" s="10" t="s">
        <v>21</v>
      </c>
      <c r="L142" s="10" t="s">
        <v>22</v>
      </c>
      <c r="M142" s="10">
        <v>64</v>
      </c>
      <c r="N142" s="10" t="s">
        <v>33</v>
      </c>
      <c r="O142" s="10">
        <v>5</v>
      </c>
      <c r="P142" s="10">
        <v>1</v>
      </c>
      <c r="AG142" s="2" t="s">
        <v>213</v>
      </c>
      <c r="AH142" s="93">
        <f>IF((M294-M197)/M294*100&lt;0,"NR",(M294-M197)/M294*100)</f>
        <v>96</v>
      </c>
      <c r="AI142" s="93"/>
      <c r="AJ142" s="93" t="str">
        <f>IF((M197-M100)/M294*100&lt;0,"NR",(M197-M100)/M294*100)</f>
        <v>NR</v>
      </c>
      <c r="AK142" s="93"/>
      <c r="AL142" s="93">
        <f>IF((M294-M100)/M294*100&lt;0,"NR",(M294-M100)/M294*100)</f>
        <v>8</v>
      </c>
      <c r="AM142" s="93"/>
    </row>
    <row r="143" spans="1:39" x14ac:dyDescent="0.2">
      <c r="A143" s="10">
        <v>4238728</v>
      </c>
      <c r="B143" s="10" t="s">
        <v>24</v>
      </c>
      <c r="C143" s="10" t="s">
        <v>17</v>
      </c>
      <c r="D143" s="16">
        <v>43550.349305555559</v>
      </c>
      <c r="E143" s="16">
        <v>43551.40625</v>
      </c>
      <c r="G143" s="16">
        <v>43567.27847222222</v>
      </c>
      <c r="H143" s="10" t="s">
        <v>30</v>
      </c>
      <c r="I143" s="10" t="s">
        <v>107</v>
      </c>
      <c r="J143" s="10" t="s">
        <v>108</v>
      </c>
      <c r="K143" s="10" t="s">
        <v>21</v>
      </c>
      <c r="L143" s="10" t="s">
        <v>22</v>
      </c>
      <c r="M143" s="10">
        <v>73</v>
      </c>
      <c r="N143" s="10" t="s">
        <v>33</v>
      </c>
      <c r="O143" s="10">
        <v>10</v>
      </c>
      <c r="P143" s="10">
        <v>1</v>
      </c>
      <c r="AG143" s="19" t="s">
        <v>62</v>
      </c>
      <c r="AH143" s="93">
        <f>IF((M217-M120)/M217*100&lt;0,"NR",(M217-M120)/M217*100)</f>
        <v>2</v>
      </c>
      <c r="AI143" s="93"/>
      <c r="AJ143" s="93">
        <f>IF((M120-M23)/M217*100&lt;0,"NR",(M120-M23)/M217*100)</f>
        <v>14.000000000000002</v>
      </c>
      <c r="AK143" s="93"/>
      <c r="AL143" s="93">
        <f>IF((M217-M23)/M217*100&lt;0,"NR",(M217-M23)/M217*100)</f>
        <v>16</v>
      </c>
      <c r="AM143" s="93"/>
    </row>
    <row r="144" spans="1:39" x14ac:dyDescent="0.2">
      <c r="A144" s="10">
        <v>4238728</v>
      </c>
      <c r="B144" s="10" t="s">
        <v>24</v>
      </c>
      <c r="C144" s="10" t="s">
        <v>17</v>
      </c>
      <c r="D144" s="16">
        <v>43550.349305555559</v>
      </c>
      <c r="E144" s="16">
        <v>43551.40625</v>
      </c>
      <c r="G144" s="16">
        <v>43567.27847222222</v>
      </c>
      <c r="H144" s="10" t="s">
        <v>30</v>
      </c>
      <c r="I144" s="10" t="s">
        <v>109</v>
      </c>
      <c r="J144" s="10" t="s">
        <v>110</v>
      </c>
      <c r="K144" s="10" t="s">
        <v>21</v>
      </c>
      <c r="L144" s="10" t="s">
        <v>26</v>
      </c>
      <c r="M144" s="10">
        <v>5</v>
      </c>
      <c r="N144" s="10" t="s">
        <v>33</v>
      </c>
      <c r="O144" s="10">
        <v>5</v>
      </c>
      <c r="P144" s="10">
        <v>1</v>
      </c>
      <c r="AG144" s="20" t="s">
        <v>234</v>
      </c>
      <c r="AH144" s="93">
        <f>IF((M247-M150)/M247*100&lt;0,"NR",(M247-M150)/M247*100)</f>
        <v>7.1428571428571423</v>
      </c>
      <c r="AI144" s="93"/>
      <c r="AJ144" s="93">
        <f>IF((M150-M53)/M247*100&lt;0,"NR",(M150-M53)/M247*100)</f>
        <v>7.1428571428571423</v>
      </c>
      <c r="AK144" s="93"/>
      <c r="AL144" s="93">
        <f>IF((M247-M53)/M247*100&lt;0,"NR",(M247-M53)/M247*100)</f>
        <v>14.285714285714285</v>
      </c>
      <c r="AM144" s="93"/>
    </row>
    <row r="145" spans="1:16" x14ac:dyDescent="0.2">
      <c r="A145" s="10">
        <v>4238728</v>
      </c>
      <c r="B145" s="10" t="s">
        <v>24</v>
      </c>
      <c r="C145" s="10" t="s">
        <v>17</v>
      </c>
      <c r="D145" s="16">
        <v>43550.349305555559</v>
      </c>
      <c r="E145" s="16">
        <v>43551.40625</v>
      </c>
      <c r="G145" s="16">
        <v>43567.27847222222</v>
      </c>
      <c r="H145" s="10" t="s">
        <v>30</v>
      </c>
      <c r="I145" s="10" t="s">
        <v>111</v>
      </c>
      <c r="J145" s="10" t="s">
        <v>112</v>
      </c>
      <c r="K145" s="10" t="s">
        <v>21</v>
      </c>
      <c r="L145" s="10" t="s">
        <v>26</v>
      </c>
      <c r="M145" s="10">
        <v>5</v>
      </c>
      <c r="N145" s="10" t="s">
        <v>33</v>
      </c>
      <c r="O145" s="10">
        <v>5</v>
      </c>
      <c r="P145" s="10">
        <v>1</v>
      </c>
    </row>
    <row r="146" spans="1:16" x14ac:dyDescent="0.2">
      <c r="A146" s="10">
        <v>4238728</v>
      </c>
      <c r="B146" s="10" t="s">
        <v>24</v>
      </c>
      <c r="C146" s="10" t="s">
        <v>17</v>
      </c>
      <c r="D146" s="16">
        <v>43550.349305555559</v>
      </c>
      <c r="E146" s="16">
        <v>43551.40625</v>
      </c>
      <c r="G146" s="16">
        <v>43567.27847222222</v>
      </c>
      <c r="H146" s="10" t="s">
        <v>30</v>
      </c>
      <c r="I146" s="10" t="s">
        <v>113</v>
      </c>
      <c r="J146" s="10" t="s">
        <v>114</v>
      </c>
      <c r="K146" s="10" t="s">
        <v>21</v>
      </c>
      <c r="L146" s="10" t="s">
        <v>22</v>
      </c>
      <c r="M146" s="10">
        <v>58</v>
      </c>
      <c r="N146" s="10" t="s">
        <v>33</v>
      </c>
      <c r="O146" s="10">
        <v>5</v>
      </c>
      <c r="P146" s="10">
        <v>1</v>
      </c>
    </row>
    <row r="147" spans="1:16" x14ac:dyDescent="0.2">
      <c r="A147" s="10">
        <v>4238728</v>
      </c>
      <c r="B147" s="10" t="s">
        <v>24</v>
      </c>
      <c r="C147" s="10" t="s">
        <v>17</v>
      </c>
      <c r="D147" s="16">
        <v>43550.349305555559</v>
      </c>
      <c r="E147" s="16">
        <v>43551.40625</v>
      </c>
      <c r="G147" s="16">
        <v>43567.27847222222</v>
      </c>
      <c r="H147" s="10" t="s">
        <v>30</v>
      </c>
      <c r="I147" s="10" t="s">
        <v>115</v>
      </c>
      <c r="J147" s="10" t="s">
        <v>116</v>
      </c>
      <c r="K147" s="10" t="s">
        <v>21</v>
      </c>
      <c r="L147" s="10" t="s">
        <v>26</v>
      </c>
      <c r="M147" s="10">
        <v>20</v>
      </c>
      <c r="N147" s="10" t="s">
        <v>33</v>
      </c>
      <c r="O147" s="10">
        <v>20</v>
      </c>
      <c r="P147" s="10">
        <v>1</v>
      </c>
    </row>
    <row r="148" spans="1:16" x14ac:dyDescent="0.2">
      <c r="A148" s="10">
        <v>4238728</v>
      </c>
      <c r="B148" s="10" t="s">
        <v>24</v>
      </c>
      <c r="C148" s="10" t="s">
        <v>17</v>
      </c>
      <c r="D148" s="16">
        <v>43550.349305555559</v>
      </c>
      <c r="E148" s="16">
        <v>43551.40625</v>
      </c>
      <c r="G148" s="16">
        <v>43567.27847222222</v>
      </c>
      <c r="H148" s="10" t="s">
        <v>30</v>
      </c>
      <c r="I148" s="10" t="s">
        <v>117</v>
      </c>
      <c r="J148" s="10" t="s">
        <v>118</v>
      </c>
      <c r="K148" s="10" t="s">
        <v>21</v>
      </c>
      <c r="L148" s="10" t="s">
        <v>26</v>
      </c>
      <c r="M148" s="10">
        <v>5</v>
      </c>
      <c r="N148" s="10" t="s">
        <v>33</v>
      </c>
      <c r="O148" s="10">
        <v>5</v>
      </c>
      <c r="P148" s="10">
        <v>1</v>
      </c>
    </row>
    <row r="149" spans="1:16" x14ac:dyDescent="0.2">
      <c r="A149" s="10">
        <v>4238728</v>
      </c>
      <c r="B149" s="10" t="s">
        <v>24</v>
      </c>
      <c r="C149" s="10" t="s">
        <v>17</v>
      </c>
      <c r="D149" s="16">
        <v>43550.349305555559</v>
      </c>
      <c r="E149" s="16">
        <v>43551.40625</v>
      </c>
      <c r="G149" s="16">
        <v>43567.27847222222</v>
      </c>
      <c r="H149" s="10" t="s">
        <v>30</v>
      </c>
      <c r="I149" s="10" t="s">
        <v>119</v>
      </c>
      <c r="J149" s="10" t="s">
        <v>120</v>
      </c>
      <c r="K149" s="10" t="s">
        <v>21</v>
      </c>
      <c r="L149" s="10" t="s">
        <v>26</v>
      </c>
      <c r="M149" s="10">
        <v>10</v>
      </c>
      <c r="N149" s="10" t="s">
        <v>33</v>
      </c>
      <c r="O149" s="10">
        <v>10</v>
      </c>
      <c r="P149" s="10">
        <v>1</v>
      </c>
    </row>
    <row r="150" spans="1:16" x14ac:dyDescent="0.2">
      <c r="A150" s="10">
        <v>4238728</v>
      </c>
      <c r="B150" s="10" t="s">
        <v>24</v>
      </c>
      <c r="C150" s="10" t="s">
        <v>17</v>
      </c>
      <c r="D150" s="16">
        <v>43550.349305555559</v>
      </c>
      <c r="E150" s="16">
        <v>43551.40625</v>
      </c>
      <c r="G150" s="16">
        <v>43567.27847222222</v>
      </c>
      <c r="H150" s="10" t="s">
        <v>30</v>
      </c>
      <c r="I150" s="10" t="s">
        <v>121</v>
      </c>
      <c r="J150" s="10" t="s">
        <v>122</v>
      </c>
      <c r="K150" s="10" t="s">
        <v>21</v>
      </c>
      <c r="L150" s="10" t="s">
        <v>22</v>
      </c>
      <c r="M150" s="10">
        <v>130</v>
      </c>
      <c r="N150" s="10" t="s">
        <v>33</v>
      </c>
      <c r="O150" s="10">
        <v>10</v>
      </c>
      <c r="P150" s="10">
        <v>1</v>
      </c>
    </row>
    <row r="151" spans="1:16" x14ac:dyDescent="0.2">
      <c r="A151" s="10">
        <v>4238728</v>
      </c>
      <c r="B151" s="10" t="s">
        <v>24</v>
      </c>
      <c r="C151" s="10" t="s">
        <v>17</v>
      </c>
      <c r="D151" s="16">
        <v>43550.349305555559</v>
      </c>
      <c r="E151" s="16">
        <v>43551.40625</v>
      </c>
      <c r="G151" s="16">
        <v>43567.27847222222</v>
      </c>
      <c r="H151" s="10" t="s">
        <v>30</v>
      </c>
      <c r="I151" s="10" t="s">
        <v>123</v>
      </c>
      <c r="J151" s="10" t="s">
        <v>124</v>
      </c>
      <c r="K151" s="10" t="s">
        <v>21</v>
      </c>
      <c r="L151" s="10" t="s">
        <v>22</v>
      </c>
      <c r="M151" s="10">
        <v>3800</v>
      </c>
      <c r="N151" s="10" t="s">
        <v>33</v>
      </c>
      <c r="O151" s="10">
        <v>5</v>
      </c>
      <c r="P151" s="10">
        <v>1</v>
      </c>
    </row>
    <row r="152" spans="1:16" x14ac:dyDescent="0.2">
      <c r="A152" s="10">
        <v>4238728</v>
      </c>
      <c r="B152" s="10" t="s">
        <v>24</v>
      </c>
      <c r="C152" s="10" t="s">
        <v>17</v>
      </c>
      <c r="D152" s="16">
        <v>43550.349305555559</v>
      </c>
      <c r="E152" s="16">
        <v>43551.40625</v>
      </c>
      <c r="G152" s="16">
        <v>43567.27847222222</v>
      </c>
      <c r="H152" s="10" t="s">
        <v>30</v>
      </c>
      <c r="I152" s="10" t="s">
        <v>125</v>
      </c>
      <c r="J152" s="10" t="s">
        <v>126</v>
      </c>
      <c r="K152" s="10" t="s">
        <v>21</v>
      </c>
      <c r="L152" s="10" t="s">
        <v>26</v>
      </c>
      <c r="M152" s="10">
        <v>10</v>
      </c>
      <c r="N152" s="10" t="s">
        <v>33</v>
      </c>
      <c r="O152" s="10">
        <v>10</v>
      </c>
      <c r="P152" s="10">
        <v>1</v>
      </c>
    </row>
    <row r="153" spans="1:16" x14ac:dyDescent="0.2">
      <c r="A153" s="10">
        <v>4238728</v>
      </c>
      <c r="B153" s="10" t="s">
        <v>24</v>
      </c>
      <c r="C153" s="10" t="s">
        <v>17</v>
      </c>
      <c r="D153" s="16">
        <v>43550.349305555559</v>
      </c>
      <c r="E153" s="16">
        <v>43551.40625</v>
      </c>
      <c r="G153" s="16">
        <v>43567.27847222222</v>
      </c>
      <c r="H153" s="10" t="s">
        <v>30</v>
      </c>
      <c r="I153" s="10" t="s">
        <v>127</v>
      </c>
      <c r="J153" s="10" t="s">
        <v>128</v>
      </c>
      <c r="K153" s="10" t="s">
        <v>21</v>
      </c>
      <c r="L153" s="10" t="s">
        <v>22</v>
      </c>
      <c r="M153" s="10">
        <v>1000</v>
      </c>
      <c r="N153" s="10" t="s">
        <v>33</v>
      </c>
      <c r="O153" s="10">
        <v>10</v>
      </c>
      <c r="P153" s="10">
        <v>1</v>
      </c>
    </row>
    <row r="154" spans="1:16" x14ac:dyDescent="0.2">
      <c r="A154" s="10">
        <v>4238728</v>
      </c>
      <c r="B154" s="10" t="s">
        <v>24</v>
      </c>
      <c r="C154" s="10" t="s">
        <v>17</v>
      </c>
      <c r="D154" s="16">
        <v>43550.349305555559</v>
      </c>
      <c r="E154" s="16">
        <v>43551.40625</v>
      </c>
      <c r="G154" s="16">
        <v>43567.27847222222</v>
      </c>
      <c r="H154" s="10" t="s">
        <v>30</v>
      </c>
      <c r="I154" s="10" t="s">
        <v>129</v>
      </c>
      <c r="J154" s="10" t="s">
        <v>130</v>
      </c>
      <c r="K154" s="10" t="s">
        <v>21</v>
      </c>
      <c r="L154" s="10" t="s">
        <v>22</v>
      </c>
      <c r="M154" s="10">
        <v>720</v>
      </c>
      <c r="N154" s="10" t="s">
        <v>33</v>
      </c>
      <c r="O154" s="10">
        <v>5</v>
      </c>
      <c r="P154" s="10">
        <v>1</v>
      </c>
    </row>
    <row r="155" spans="1:16" x14ac:dyDescent="0.2">
      <c r="A155" s="10">
        <v>4238728</v>
      </c>
      <c r="B155" s="10" t="s">
        <v>24</v>
      </c>
      <c r="C155" s="10" t="s">
        <v>17</v>
      </c>
      <c r="D155" s="16">
        <v>43550.349305555559</v>
      </c>
      <c r="E155" s="16">
        <v>43551.40625</v>
      </c>
      <c r="G155" s="16">
        <v>43567.27847222222</v>
      </c>
      <c r="H155" s="10" t="s">
        <v>30</v>
      </c>
      <c r="I155" s="10" t="s">
        <v>131</v>
      </c>
      <c r="J155" s="18">
        <v>857259</v>
      </c>
      <c r="K155" s="10" t="s">
        <v>21</v>
      </c>
      <c r="L155" s="10" t="s">
        <v>26</v>
      </c>
      <c r="M155" s="10">
        <v>5</v>
      </c>
      <c r="N155" s="10" t="s">
        <v>33</v>
      </c>
      <c r="O155" s="10">
        <v>5</v>
      </c>
      <c r="P155" s="10">
        <v>1</v>
      </c>
    </row>
    <row r="156" spans="1:16" x14ac:dyDescent="0.2">
      <c r="A156" s="10">
        <v>4238728</v>
      </c>
      <c r="B156" s="10" t="s">
        <v>24</v>
      </c>
      <c r="C156" s="10" t="s">
        <v>17</v>
      </c>
      <c r="D156" s="16">
        <v>43550.349305555559</v>
      </c>
      <c r="E156" s="16">
        <v>43551.40625</v>
      </c>
      <c r="G156" s="16">
        <v>43567.27847222222</v>
      </c>
      <c r="H156" s="10" t="s">
        <v>30</v>
      </c>
      <c r="I156" s="10" t="s">
        <v>132</v>
      </c>
      <c r="J156" s="10" t="s">
        <v>133</v>
      </c>
      <c r="K156" s="10" t="s">
        <v>21</v>
      </c>
      <c r="L156" s="10" t="s">
        <v>26</v>
      </c>
      <c r="M156" s="10">
        <v>100</v>
      </c>
      <c r="N156" s="10" t="s">
        <v>33</v>
      </c>
      <c r="O156" s="10">
        <v>100</v>
      </c>
      <c r="P156" s="10">
        <v>1</v>
      </c>
    </row>
    <row r="157" spans="1:16" x14ac:dyDescent="0.2">
      <c r="A157" s="10">
        <v>4238728</v>
      </c>
      <c r="B157" s="10" t="s">
        <v>24</v>
      </c>
      <c r="C157" s="10" t="s">
        <v>17</v>
      </c>
      <c r="D157" s="16">
        <v>43550.349305555559</v>
      </c>
      <c r="E157" s="16">
        <v>43551.40625</v>
      </c>
      <c r="G157" s="16">
        <v>43567.27847222222</v>
      </c>
      <c r="H157" s="10" t="s">
        <v>30</v>
      </c>
      <c r="I157" s="10" t="s">
        <v>134</v>
      </c>
      <c r="J157" s="10" t="s">
        <v>135</v>
      </c>
      <c r="K157" s="10" t="s">
        <v>21</v>
      </c>
      <c r="L157" s="10" t="s">
        <v>22</v>
      </c>
      <c r="M157" s="10">
        <v>16</v>
      </c>
      <c r="N157" s="10" t="s">
        <v>33</v>
      </c>
      <c r="O157" s="10">
        <v>5</v>
      </c>
      <c r="P157" s="10">
        <v>1</v>
      </c>
    </row>
    <row r="158" spans="1:16" x14ac:dyDescent="0.2">
      <c r="A158" s="10">
        <v>4238728</v>
      </c>
      <c r="B158" s="10" t="s">
        <v>24</v>
      </c>
      <c r="C158" s="10" t="s">
        <v>17</v>
      </c>
      <c r="D158" s="16">
        <v>43550.349305555559</v>
      </c>
      <c r="E158" s="16">
        <v>43551.40625</v>
      </c>
      <c r="G158" s="16">
        <v>43567.27847222222</v>
      </c>
      <c r="H158" s="10" t="s">
        <v>30</v>
      </c>
      <c r="I158" s="10" t="s">
        <v>136</v>
      </c>
      <c r="J158" s="10" t="s">
        <v>137</v>
      </c>
      <c r="K158" s="10" t="s">
        <v>21</v>
      </c>
      <c r="L158" s="10" t="s">
        <v>22</v>
      </c>
      <c r="M158" s="10">
        <v>33</v>
      </c>
      <c r="N158" s="10" t="s">
        <v>33</v>
      </c>
      <c r="O158" s="10">
        <v>5</v>
      </c>
      <c r="P158" s="10">
        <v>1</v>
      </c>
    </row>
    <row r="159" spans="1:16" x14ac:dyDescent="0.2">
      <c r="A159" s="10">
        <v>4238728</v>
      </c>
      <c r="B159" s="10" t="s">
        <v>24</v>
      </c>
      <c r="C159" s="10" t="s">
        <v>17</v>
      </c>
      <c r="D159" s="16">
        <v>43550.349305555559</v>
      </c>
      <c r="E159" s="16">
        <v>43551.40625</v>
      </c>
      <c r="G159" s="16">
        <v>43567.27847222222</v>
      </c>
      <c r="H159" s="10" t="s">
        <v>30</v>
      </c>
      <c r="I159" s="10" t="s">
        <v>138</v>
      </c>
      <c r="J159" s="10" t="s">
        <v>139</v>
      </c>
      <c r="K159" s="10" t="s">
        <v>21</v>
      </c>
      <c r="L159" s="10" t="s">
        <v>22</v>
      </c>
      <c r="M159" s="10">
        <v>1100</v>
      </c>
      <c r="N159" s="10" t="s">
        <v>33</v>
      </c>
      <c r="O159" s="10">
        <v>5</v>
      </c>
      <c r="P159" s="10">
        <v>1</v>
      </c>
    </row>
    <row r="160" spans="1:16" x14ac:dyDescent="0.2">
      <c r="A160" s="10">
        <v>4238728</v>
      </c>
      <c r="B160" s="10" t="s">
        <v>24</v>
      </c>
      <c r="C160" s="10" t="s">
        <v>17</v>
      </c>
      <c r="D160" s="16">
        <v>43550.349305555559</v>
      </c>
      <c r="E160" s="16">
        <v>43551.40625</v>
      </c>
      <c r="G160" s="16">
        <v>43567.27847222222</v>
      </c>
      <c r="H160" s="10" t="s">
        <v>30</v>
      </c>
      <c r="I160" s="10" t="s">
        <v>140</v>
      </c>
      <c r="J160" s="10" t="s">
        <v>141</v>
      </c>
      <c r="K160" s="10" t="s">
        <v>21</v>
      </c>
      <c r="L160" s="10" t="s">
        <v>26</v>
      </c>
      <c r="M160" s="10">
        <v>10</v>
      </c>
      <c r="N160" s="10" t="s">
        <v>33</v>
      </c>
      <c r="O160" s="10">
        <v>10</v>
      </c>
      <c r="P160" s="10">
        <v>1</v>
      </c>
    </row>
    <row r="161" spans="1:16" x14ac:dyDescent="0.2">
      <c r="A161" s="10">
        <v>4238728</v>
      </c>
      <c r="B161" s="10" t="s">
        <v>24</v>
      </c>
      <c r="C161" s="10" t="s">
        <v>17</v>
      </c>
      <c r="D161" s="16">
        <v>43550.349305555559</v>
      </c>
      <c r="E161" s="16">
        <v>43551.40625</v>
      </c>
      <c r="G161" s="16">
        <v>43567.27847222222</v>
      </c>
      <c r="H161" s="10" t="s">
        <v>30</v>
      </c>
      <c r="I161" s="10" t="s">
        <v>142</v>
      </c>
      <c r="J161" s="10" t="s">
        <v>143</v>
      </c>
      <c r="K161" s="10" t="s">
        <v>21</v>
      </c>
      <c r="L161" s="10" t="s">
        <v>26</v>
      </c>
      <c r="M161" s="10">
        <v>5</v>
      </c>
      <c r="N161" s="10" t="s">
        <v>33</v>
      </c>
      <c r="O161" s="10">
        <v>5</v>
      </c>
      <c r="P161" s="10">
        <v>1</v>
      </c>
    </row>
    <row r="162" spans="1:16" x14ac:dyDescent="0.2">
      <c r="A162" s="10">
        <v>4238728</v>
      </c>
      <c r="B162" s="10" t="s">
        <v>24</v>
      </c>
      <c r="C162" s="10" t="s">
        <v>17</v>
      </c>
      <c r="D162" s="16">
        <v>43550.349305555559</v>
      </c>
      <c r="E162" s="16">
        <v>43551.40625</v>
      </c>
      <c r="G162" s="16">
        <v>43567.27847222222</v>
      </c>
      <c r="H162" s="10" t="s">
        <v>30</v>
      </c>
      <c r="I162" s="10" t="s">
        <v>144</v>
      </c>
      <c r="J162" s="10" t="s">
        <v>145</v>
      </c>
      <c r="K162" s="10" t="s">
        <v>21</v>
      </c>
      <c r="L162" s="10" t="s">
        <v>22</v>
      </c>
      <c r="M162" s="10">
        <v>880</v>
      </c>
      <c r="N162" s="10" t="s">
        <v>33</v>
      </c>
      <c r="O162" s="10">
        <v>20</v>
      </c>
      <c r="P162" s="10">
        <v>1</v>
      </c>
    </row>
    <row r="163" spans="1:16" x14ac:dyDescent="0.2">
      <c r="A163" s="10">
        <v>4238728</v>
      </c>
      <c r="B163" s="10" t="s">
        <v>24</v>
      </c>
      <c r="C163" s="10" t="s">
        <v>17</v>
      </c>
      <c r="D163" s="16">
        <v>43550.349305555559</v>
      </c>
      <c r="E163" s="16">
        <v>43551.40625</v>
      </c>
      <c r="G163" s="16">
        <v>43567.27847222222</v>
      </c>
      <c r="H163" s="10" t="s">
        <v>30</v>
      </c>
      <c r="I163" s="10" t="s">
        <v>146</v>
      </c>
      <c r="J163" s="10" t="s">
        <v>147</v>
      </c>
      <c r="K163" s="10" t="s">
        <v>21</v>
      </c>
      <c r="L163" s="10" t="s">
        <v>26</v>
      </c>
      <c r="M163" s="10">
        <v>5</v>
      </c>
      <c r="N163" s="10" t="s">
        <v>33</v>
      </c>
      <c r="O163" s="10">
        <v>5</v>
      </c>
      <c r="P163" s="10">
        <v>1</v>
      </c>
    </row>
    <row r="164" spans="1:16" x14ac:dyDescent="0.2">
      <c r="A164" s="10">
        <v>4238728</v>
      </c>
      <c r="B164" s="10" t="s">
        <v>24</v>
      </c>
      <c r="C164" s="10" t="s">
        <v>17</v>
      </c>
      <c r="D164" s="16">
        <v>43550.349305555559</v>
      </c>
      <c r="E164" s="16">
        <v>43551.40625</v>
      </c>
      <c r="G164" s="16">
        <v>43567.27847222222</v>
      </c>
      <c r="H164" s="10" t="s">
        <v>30</v>
      </c>
      <c r="I164" s="10" t="s">
        <v>148</v>
      </c>
      <c r="J164" s="10" t="s">
        <v>149</v>
      </c>
      <c r="K164" s="10" t="s">
        <v>21</v>
      </c>
      <c r="L164" s="10" t="s">
        <v>22</v>
      </c>
      <c r="M164" s="10">
        <v>42</v>
      </c>
      <c r="N164" s="10" t="s">
        <v>33</v>
      </c>
      <c r="O164" s="10">
        <v>5</v>
      </c>
      <c r="P164" s="10">
        <v>1</v>
      </c>
    </row>
    <row r="165" spans="1:16" x14ac:dyDescent="0.2">
      <c r="A165" s="10">
        <v>4238728</v>
      </c>
      <c r="B165" s="10" t="s">
        <v>24</v>
      </c>
      <c r="C165" s="10" t="s">
        <v>17</v>
      </c>
      <c r="D165" s="16">
        <v>43550.349305555559</v>
      </c>
      <c r="E165" s="16">
        <v>43551.40625</v>
      </c>
      <c r="G165" s="16">
        <v>43567.27847222222</v>
      </c>
      <c r="H165" s="10" t="s">
        <v>30</v>
      </c>
      <c r="I165" s="10" t="s">
        <v>150</v>
      </c>
      <c r="J165" s="10" t="s">
        <v>151</v>
      </c>
      <c r="K165" s="10" t="s">
        <v>21</v>
      </c>
      <c r="L165" s="10" t="s">
        <v>26</v>
      </c>
      <c r="M165" s="10">
        <v>5</v>
      </c>
      <c r="N165" s="10" t="s">
        <v>33</v>
      </c>
      <c r="O165" s="10">
        <v>5</v>
      </c>
      <c r="P165" s="10">
        <v>1</v>
      </c>
    </row>
    <row r="166" spans="1:16" x14ac:dyDescent="0.2">
      <c r="A166" s="10">
        <v>4238728</v>
      </c>
      <c r="B166" s="10" t="s">
        <v>24</v>
      </c>
      <c r="C166" s="10" t="s">
        <v>17</v>
      </c>
      <c r="D166" s="16">
        <v>43550.349305555559</v>
      </c>
      <c r="E166" s="16">
        <v>43551.40625</v>
      </c>
      <c r="G166" s="16">
        <v>43567.27847222222</v>
      </c>
      <c r="H166" s="10" t="s">
        <v>30</v>
      </c>
      <c r="I166" s="10" t="s">
        <v>152</v>
      </c>
      <c r="J166" s="10" t="s">
        <v>153</v>
      </c>
      <c r="K166" s="10" t="s">
        <v>21</v>
      </c>
      <c r="L166" s="10" t="s">
        <v>26</v>
      </c>
      <c r="M166" s="10">
        <v>20</v>
      </c>
      <c r="N166" s="10" t="s">
        <v>33</v>
      </c>
      <c r="O166" s="10">
        <v>20</v>
      </c>
      <c r="P166" s="10">
        <v>1</v>
      </c>
    </row>
    <row r="167" spans="1:16" x14ac:dyDescent="0.2">
      <c r="A167" s="10">
        <v>4238728</v>
      </c>
      <c r="B167" s="10" t="s">
        <v>24</v>
      </c>
      <c r="C167" s="10" t="s">
        <v>17</v>
      </c>
      <c r="D167" s="16">
        <v>43550.349305555559</v>
      </c>
      <c r="E167" s="16">
        <v>43551.40625</v>
      </c>
      <c r="G167" s="16">
        <v>43567.27847222222</v>
      </c>
      <c r="H167" s="10" t="s">
        <v>30</v>
      </c>
      <c r="I167" s="10" t="s">
        <v>154</v>
      </c>
      <c r="J167" s="10" t="s">
        <v>155</v>
      </c>
      <c r="K167" s="10" t="s">
        <v>21</v>
      </c>
      <c r="L167" s="10" t="s">
        <v>26</v>
      </c>
      <c r="M167" s="10">
        <v>5</v>
      </c>
      <c r="N167" s="10" t="s">
        <v>33</v>
      </c>
      <c r="O167" s="10">
        <v>5</v>
      </c>
      <c r="P167" s="10">
        <v>1</v>
      </c>
    </row>
    <row r="168" spans="1:16" x14ac:dyDescent="0.2">
      <c r="A168" s="10">
        <v>4238728</v>
      </c>
      <c r="B168" s="10" t="s">
        <v>24</v>
      </c>
      <c r="C168" s="10" t="s">
        <v>17</v>
      </c>
      <c r="D168" s="16">
        <v>43550.349305555559</v>
      </c>
      <c r="E168" s="16">
        <v>43551.40625</v>
      </c>
      <c r="G168" s="16">
        <v>43567.27847222222</v>
      </c>
      <c r="H168" s="10" t="s">
        <v>30</v>
      </c>
      <c r="I168" s="10" t="s">
        <v>156</v>
      </c>
      <c r="J168" s="10" t="s">
        <v>157</v>
      </c>
      <c r="K168" s="10" t="s">
        <v>21</v>
      </c>
      <c r="L168" s="10" t="s">
        <v>26</v>
      </c>
      <c r="M168" s="10">
        <v>10</v>
      </c>
      <c r="N168" s="10" t="s">
        <v>33</v>
      </c>
      <c r="O168" s="10">
        <v>10</v>
      </c>
      <c r="P168" s="10">
        <v>1</v>
      </c>
    </row>
    <row r="169" spans="1:16" x14ac:dyDescent="0.2">
      <c r="A169" s="10">
        <v>4238728</v>
      </c>
      <c r="B169" s="10" t="s">
        <v>24</v>
      </c>
      <c r="C169" s="10" t="s">
        <v>17</v>
      </c>
      <c r="D169" s="16">
        <v>43550.349305555559</v>
      </c>
      <c r="E169" s="16">
        <v>43551.40625</v>
      </c>
      <c r="G169" s="16">
        <v>43567.27847222222</v>
      </c>
      <c r="H169" s="10" t="s">
        <v>30</v>
      </c>
      <c r="I169" s="10" t="s">
        <v>158</v>
      </c>
      <c r="J169" s="10" t="s">
        <v>159</v>
      </c>
      <c r="K169" s="10" t="s">
        <v>21</v>
      </c>
      <c r="L169" s="10" t="s">
        <v>22</v>
      </c>
      <c r="M169" s="10">
        <v>88</v>
      </c>
      <c r="N169" s="10" t="s">
        <v>33</v>
      </c>
      <c r="O169" s="10">
        <v>20</v>
      </c>
      <c r="P169" s="10">
        <v>1</v>
      </c>
    </row>
    <row r="170" spans="1:16" x14ac:dyDescent="0.2">
      <c r="A170" s="10">
        <v>4238728</v>
      </c>
      <c r="B170" s="10" t="s">
        <v>24</v>
      </c>
      <c r="C170" s="10" t="s">
        <v>17</v>
      </c>
      <c r="D170" s="16">
        <v>43550.349305555559</v>
      </c>
      <c r="E170" s="16">
        <v>43551.40625</v>
      </c>
      <c r="G170" s="16">
        <v>43567.27847222222</v>
      </c>
      <c r="H170" s="10" t="s">
        <v>30</v>
      </c>
      <c r="I170" s="10" t="s">
        <v>160</v>
      </c>
      <c r="J170" s="10" t="s">
        <v>161</v>
      </c>
      <c r="K170" s="10" t="s">
        <v>21</v>
      </c>
      <c r="L170" s="10" t="s">
        <v>22</v>
      </c>
      <c r="M170" s="10">
        <v>2700</v>
      </c>
      <c r="N170" s="10" t="s">
        <v>33</v>
      </c>
      <c r="O170" s="10">
        <v>100</v>
      </c>
      <c r="P170" s="10">
        <v>1</v>
      </c>
    </row>
    <row r="171" spans="1:16" x14ac:dyDescent="0.2">
      <c r="A171" s="10">
        <v>4238728</v>
      </c>
      <c r="B171" s="10" t="s">
        <v>24</v>
      </c>
      <c r="C171" s="10" t="s">
        <v>17</v>
      </c>
      <c r="D171" s="16">
        <v>43550.349305555559</v>
      </c>
      <c r="E171" s="16">
        <v>43551.40625</v>
      </c>
      <c r="G171" s="16">
        <v>43567.27847222222</v>
      </c>
      <c r="H171" s="10" t="s">
        <v>30</v>
      </c>
      <c r="I171" s="10" t="s">
        <v>162</v>
      </c>
      <c r="J171" s="10" t="s">
        <v>163</v>
      </c>
      <c r="K171" s="10" t="s">
        <v>21</v>
      </c>
      <c r="L171" s="10" t="s">
        <v>26</v>
      </c>
      <c r="M171" s="10">
        <v>5</v>
      </c>
      <c r="N171" s="10" t="s">
        <v>33</v>
      </c>
      <c r="O171" s="10">
        <v>5</v>
      </c>
      <c r="P171" s="10">
        <v>1</v>
      </c>
    </row>
    <row r="172" spans="1:16" x14ac:dyDescent="0.2">
      <c r="A172" s="10">
        <v>4238728</v>
      </c>
      <c r="B172" s="10" t="s">
        <v>24</v>
      </c>
      <c r="C172" s="10" t="s">
        <v>17</v>
      </c>
      <c r="D172" s="16">
        <v>43550.349305555559</v>
      </c>
      <c r="E172" s="16">
        <v>43551.40625</v>
      </c>
      <c r="G172" s="16">
        <v>43567.27847222222</v>
      </c>
      <c r="H172" s="10" t="s">
        <v>30</v>
      </c>
      <c r="I172" s="10" t="s">
        <v>164</v>
      </c>
      <c r="J172" s="10" t="s">
        <v>165</v>
      </c>
      <c r="K172" s="10" t="s">
        <v>21</v>
      </c>
      <c r="L172" s="10" t="s">
        <v>26</v>
      </c>
      <c r="M172" s="10">
        <v>50</v>
      </c>
      <c r="N172" s="10" t="s">
        <v>33</v>
      </c>
      <c r="O172" s="10">
        <v>50</v>
      </c>
      <c r="P172" s="10">
        <v>1</v>
      </c>
    </row>
    <row r="173" spans="1:16" x14ac:dyDescent="0.2">
      <c r="A173" s="10">
        <v>4238728</v>
      </c>
      <c r="B173" s="10" t="s">
        <v>24</v>
      </c>
      <c r="C173" s="10" t="s">
        <v>17</v>
      </c>
      <c r="D173" s="16">
        <v>43550.349305555559</v>
      </c>
      <c r="E173" s="16">
        <v>43551.40625</v>
      </c>
      <c r="G173" s="16">
        <v>43567.27847222222</v>
      </c>
      <c r="H173" s="10" t="s">
        <v>30</v>
      </c>
      <c r="I173" s="10" t="s">
        <v>166</v>
      </c>
      <c r="J173" s="10" t="s">
        <v>167</v>
      </c>
      <c r="K173" s="10" t="s">
        <v>21</v>
      </c>
      <c r="L173" s="10" t="s">
        <v>26</v>
      </c>
      <c r="M173" s="10">
        <v>10</v>
      </c>
      <c r="N173" s="10" t="s">
        <v>33</v>
      </c>
      <c r="O173" s="10">
        <v>10</v>
      </c>
      <c r="P173" s="10">
        <v>1</v>
      </c>
    </row>
    <row r="174" spans="1:16" x14ac:dyDescent="0.2">
      <c r="A174" s="10">
        <v>4238728</v>
      </c>
      <c r="B174" s="10" t="s">
        <v>24</v>
      </c>
      <c r="C174" s="10" t="s">
        <v>17</v>
      </c>
      <c r="D174" s="16">
        <v>43550.349305555559</v>
      </c>
      <c r="E174" s="16">
        <v>43551.40625</v>
      </c>
      <c r="G174" s="16">
        <v>43567.27847222222</v>
      </c>
      <c r="H174" s="10" t="s">
        <v>30</v>
      </c>
      <c r="I174" s="10" t="s">
        <v>168</v>
      </c>
      <c r="J174" s="18">
        <v>1677687</v>
      </c>
      <c r="K174" s="10" t="s">
        <v>21</v>
      </c>
      <c r="L174" s="10" t="s">
        <v>26</v>
      </c>
      <c r="M174" s="10">
        <v>5</v>
      </c>
      <c r="N174" s="10" t="s">
        <v>33</v>
      </c>
      <c r="O174" s="10">
        <v>5</v>
      </c>
      <c r="P174" s="10">
        <v>1</v>
      </c>
    </row>
    <row r="175" spans="1:16" x14ac:dyDescent="0.2">
      <c r="A175" s="10">
        <v>4238728</v>
      </c>
      <c r="B175" s="10" t="s">
        <v>24</v>
      </c>
      <c r="C175" s="10" t="s">
        <v>17</v>
      </c>
      <c r="D175" s="16">
        <v>43550.349305555559</v>
      </c>
      <c r="E175" s="16">
        <v>43551.40625</v>
      </c>
      <c r="G175" s="16">
        <v>43567.27847222222</v>
      </c>
      <c r="H175" s="10" t="s">
        <v>30</v>
      </c>
      <c r="I175" s="10" t="s">
        <v>169</v>
      </c>
      <c r="J175" s="10" t="s">
        <v>170</v>
      </c>
      <c r="K175" s="10" t="s">
        <v>21</v>
      </c>
      <c r="L175" s="10" t="s">
        <v>22</v>
      </c>
      <c r="M175" s="10">
        <v>340</v>
      </c>
      <c r="N175" s="10" t="s">
        <v>33</v>
      </c>
      <c r="O175" s="10">
        <v>5</v>
      </c>
      <c r="P175" s="10">
        <v>1</v>
      </c>
    </row>
    <row r="176" spans="1:16" x14ac:dyDescent="0.2">
      <c r="A176" s="10">
        <v>4238728</v>
      </c>
      <c r="B176" s="10" t="s">
        <v>24</v>
      </c>
      <c r="C176" s="10" t="s">
        <v>17</v>
      </c>
      <c r="D176" s="16">
        <v>43550.349305555559</v>
      </c>
      <c r="E176" s="16">
        <v>43551.40625</v>
      </c>
      <c r="G176" s="16">
        <v>43567.27847222222</v>
      </c>
      <c r="H176" s="10" t="s">
        <v>30</v>
      </c>
      <c r="I176" s="10" t="s">
        <v>171</v>
      </c>
      <c r="J176" s="10" t="s">
        <v>172</v>
      </c>
      <c r="K176" s="10" t="s">
        <v>21</v>
      </c>
      <c r="L176" s="10" t="s">
        <v>26</v>
      </c>
      <c r="M176" s="10">
        <v>5</v>
      </c>
      <c r="N176" s="10" t="s">
        <v>33</v>
      </c>
      <c r="O176" s="10">
        <v>5</v>
      </c>
      <c r="P176" s="10">
        <v>1</v>
      </c>
    </row>
    <row r="177" spans="1:16" x14ac:dyDescent="0.2">
      <c r="A177" s="10">
        <v>4238728</v>
      </c>
      <c r="B177" s="10" t="s">
        <v>24</v>
      </c>
      <c r="C177" s="10" t="s">
        <v>17</v>
      </c>
      <c r="D177" s="16">
        <v>43550.349305555559</v>
      </c>
      <c r="E177" s="16">
        <v>43551.40625</v>
      </c>
      <c r="G177" s="16">
        <v>43567.27847222222</v>
      </c>
      <c r="H177" s="10" t="s">
        <v>30</v>
      </c>
      <c r="I177" s="10" t="s">
        <v>173</v>
      </c>
      <c r="J177" s="10" t="s">
        <v>174</v>
      </c>
      <c r="K177" s="10" t="s">
        <v>21</v>
      </c>
      <c r="L177" s="10" t="s">
        <v>26</v>
      </c>
      <c r="M177" s="10">
        <v>5</v>
      </c>
      <c r="N177" s="10" t="s">
        <v>33</v>
      </c>
      <c r="O177" s="10">
        <v>5</v>
      </c>
      <c r="P177" s="10">
        <v>1</v>
      </c>
    </row>
    <row r="178" spans="1:16" x14ac:dyDescent="0.2">
      <c r="A178" s="10">
        <v>4238728</v>
      </c>
      <c r="B178" s="10" t="s">
        <v>24</v>
      </c>
      <c r="C178" s="10" t="s">
        <v>17</v>
      </c>
      <c r="D178" s="16">
        <v>43550.349305555559</v>
      </c>
      <c r="E178" s="16">
        <v>43551.40625</v>
      </c>
      <c r="G178" s="16">
        <v>43567.27847222222</v>
      </c>
      <c r="H178" s="10" t="s">
        <v>30</v>
      </c>
      <c r="I178" s="10" t="s">
        <v>175</v>
      </c>
      <c r="J178" s="10" t="s">
        <v>176</v>
      </c>
      <c r="K178" s="10" t="s">
        <v>21</v>
      </c>
      <c r="L178" s="10" t="s">
        <v>26</v>
      </c>
      <c r="M178" s="10">
        <v>5</v>
      </c>
      <c r="N178" s="10" t="s">
        <v>33</v>
      </c>
      <c r="O178" s="10">
        <v>5</v>
      </c>
      <c r="P178" s="10">
        <v>1</v>
      </c>
    </row>
    <row r="179" spans="1:16" x14ac:dyDescent="0.2">
      <c r="A179" s="10">
        <v>4238728</v>
      </c>
      <c r="B179" s="10" t="s">
        <v>24</v>
      </c>
      <c r="C179" s="10" t="s">
        <v>17</v>
      </c>
      <c r="D179" s="16">
        <v>43550.349305555559</v>
      </c>
      <c r="E179" s="16">
        <v>43551.40625</v>
      </c>
      <c r="G179" s="16">
        <v>43567.27847222222</v>
      </c>
      <c r="H179" s="10" t="s">
        <v>30</v>
      </c>
      <c r="I179" s="10" t="s">
        <v>177</v>
      </c>
      <c r="J179" s="10" t="s">
        <v>178</v>
      </c>
      <c r="K179" s="10" t="s">
        <v>21</v>
      </c>
      <c r="L179" s="10" t="s">
        <v>22</v>
      </c>
      <c r="M179" s="10">
        <v>36</v>
      </c>
      <c r="N179" s="10" t="s">
        <v>33</v>
      </c>
      <c r="O179" s="10">
        <v>5</v>
      </c>
      <c r="P179" s="10">
        <v>1</v>
      </c>
    </row>
    <row r="180" spans="1:16" x14ac:dyDescent="0.2">
      <c r="A180" s="10">
        <v>4238728</v>
      </c>
      <c r="B180" s="10" t="s">
        <v>24</v>
      </c>
      <c r="C180" s="10" t="s">
        <v>17</v>
      </c>
      <c r="D180" s="16">
        <v>43550.349305555559</v>
      </c>
      <c r="E180" s="16">
        <v>43551.40625</v>
      </c>
      <c r="G180" s="16">
        <v>43567.27847222222</v>
      </c>
      <c r="H180" s="10" t="s">
        <v>30</v>
      </c>
      <c r="I180" s="10" t="s">
        <v>179</v>
      </c>
      <c r="J180" s="10" t="s">
        <v>180</v>
      </c>
      <c r="K180" s="10" t="s">
        <v>21</v>
      </c>
      <c r="L180" s="10" t="s">
        <v>26</v>
      </c>
      <c r="M180" s="10">
        <v>100</v>
      </c>
      <c r="N180" s="10" t="s">
        <v>33</v>
      </c>
      <c r="O180" s="10">
        <v>100</v>
      </c>
      <c r="P180" s="10">
        <v>1</v>
      </c>
    </row>
    <row r="181" spans="1:16" x14ac:dyDescent="0.2">
      <c r="A181" s="10">
        <v>4238728</v>
      </c>
      <c r="B181" s="10" t="s">
        <v>24</v>
      </c>
      <c r="C181" s="10" t="s">
        <v>17</v>
      </c>
      <c r="D181" s="16">
        <v>43550.349305555559</v>
      </c>
      <c r="E181" s="16">
        <v>43551.40625</v>
      </c>
      <c r="G181" s="16">
        <v>43567.27847222222</v>
      </c>
      <c r="H181" s="10" t="s">
        <v>30</v>
      </c>
      <c r="I181" s="10" t="s">
        <v>181</v>
      </c>
      <c r="J181" s="10" t="s">
        <v>182</v>
      </c>
      <c r="K181" s="10" t="s">
        <v>21</v>
      </c>
      <c r="L181" s="10" t="s">
        <v>26</v>
      </c>
      <c r="M181" s="10">
        <v>5</v>
      </c>
      <c r="N181" s="10" t="s">
        <v>33</v>
      </c>
      <c r="O181" s="10">
        <v>5</v>
      </c>
      <c r="P181" s="10">
        <v>1</v>
      </c>
    </row>
    <row r="182" spans="1:16" x14ac:dyDescent="0.2">
      <c r="A182" s="10">
        <v>4238728</v>
      </c>
      <c r="B182" s="10" t="s">
        <v>24</v>
      </c>
      <c r="C182" s="10" t="s">
        <v>17</v>
      </c>
      <c r="D182" s="16">
        <v>43550.349305555559</v>
      </c>
      <c r="E182" s="16">
        <v>43551.40625</v>
      </c>
      <c r="G182" s="16">
        <v>43567.27847222222</v>
      </c>
      <c r="H182" s="10" t="s">
        <v>30</v>
      </c>
      <c r="I182" s="10" t="s">
        <v>183</v>
      </c>
      <c r="J182" s="10" t="s">
        <v>184</v>
      </c>
      <c r="K182" s="10" t="s">
        <v>21</v>
      </c>
      <c r="L182" s="10" t="s">
        <v>22</v>
      </c>
      <c r="M182" s="10">
        <v>67000</v>
      </c>
      <c r="N182" s="10" t="s">
        <v>33</v>
      </c>
      <c r="O182" s="10">
        <v>100</v>
      </c>
      <c r="P182" s="10">
        <v>1</v>
      </c>
    </row>
    <row r="183" spans="1:16" x14ac:dyDescent="0.2">
      <c r="A183" s="10">
        <v>4238728</v>
      </c>
      <c r="B183" s="10" t="s">
        <v>24</v>
      </c>
      <c r="C183" s="10" t="s">
        <v>17</v>
      </c>
      <c r="D183" s="16">
        <v>43550.349305555559</v>
      </c>
      <c r="E183" s="16">
        <v>43551.40625</v>
      </c>
      <c r="G183" s="16">
        <v>43567.27847222222</v>
      </c>
      <c r="H183" s="10" t="s">
        <v>30</v>
      </c>
      <c r="I183" s="10" t="s">
        <v>185</v>
      </c>
      <c r="J183" s="10" t="s">
        <v>186</v>
      </c>
      <c r="K183" s="10" t="s">
        <v>21</v>
      </c>
      <c r="L183" s="10" t="s">
        <v>26</v>
      </c>
      <c r="M183" s="10">
        <v>5</v>
      </c>
      <c r="N183" s="10" t="s">
        <v>33</v>
      </c>
      <c r="O183" s="10">
        <v>5</v>
      </c>
      <c r="P183" s="10">
        <v>1</v>
      </c>
    </row>
    <row r="184" spans="1:16" x14ac:dyDescent="0.2">
      <c r="A184" s="10">
        <v>4238728</v>
      </c>
      <c r="B184" s="10" t="s">
        <v>24</v>
      </c>
      <c r="C184" s="10" t="s">
        <v>17</v>
      </c>
      <c r="D184" s="16">
        <v>43550.349305555559</v>
      </c>
      <c r="E184" s="16">
        <v>43551.40625</v>
      </c>
      <c r="G184" s="16">
        <v>43567.27847222222</v>
      </c>
      <c r="H184" s="10" t="s">
        <v>30</v>
      </c>
      <c r="I184" s="10" t="s">
        <v>187</v>
      </c>
      <c r="J184" s="10" t="s">
        <v>188</v>
      </c>
      <c r="K184" s="10" t="s">
        <v>21</v>
      </c>
      <c r="L184" s="10" t="s">
        <v>26</v>
      </c>
      <c r="M184" s="10">
        <v>5</v>
      </c>
      <c r="N184" s="10" t="s">
        <v>33</v>
      </c>
      <c r="O184" s="10">
        <v>5</v>
      </c>
      <c r="P184" s="10">
        <v>1</v>
      </c>
    </row>
    <row r="185" spans="1:16" x14ac:dyDescent="0.2">
      <c r="A185" s="10">
        <v>4238728</v>
      </c>
      <c r="B185" s="10" t="s">
        <v>24</v>
      </c>
      <c r="C185" s="10" t="s">
        <v>17</v>
      </c>
      <c r="D185" s="16">
        <v>43550.349305555559</v>
      </c>
      <c r="E185" s="16">
        <v>43551.40625</v>
      </c>
      <c r="G185" s="16">
        <v>43567.27847222222</v>
      </c>
      <c r="H185" s="10" t="s">
        <v>30</v>
      </c>
      <c r="I185" s="10" t="s">
        <v>189</v>
      </c>
      <c r="J185" s="10" t="s">
        <v>190</v>
      </c>
      <c r="K185" s="10" t="s">
        <v>21</v>
      </c>
      <c r="L185" s="10" t="s">
        <v>26</v>
      </c>
      <c r="M185" s="10">
        <v>5</v>
      </c>
      <c r="N185" s="10" t="s">
        <v>33</v>
      </c>
      <c r="O185" s="10">
        <v>5</v>
      </c>
      <c r="P185" s="10">
        <v>1</v>
      </c>
    </row>
    <row r="186" spans="1:16" x14ac:dyDescent="0.2">
      <c r="A186" s="10">
        <v>4238728</v>
      </c>
      <c r="B186" s="10" t="s">
        <v>24</v>
      </c>
      <c r="C186" s="10" t="s">
        <v>17</v>
      </c>
      <c r="D186" s="16">
        <v>43550.349305555559</v>
      </c>
      <c r="E186" s="16">
        <v>43551.40625</v>
      </c>
      <c r="G186" s="16">
        <v>43567.27847222222</v>
      </c>
      <c r="H186" s="10" t="s">
        <v>30</v>
      </c>
      <c r="I186" s="10" t="s">
        <v>191</v>
      </c>
      <c r="J186" s="10" t="s">
        <v>192</v>
      </c>
      <c r="K186" s="10" t="s">
        <v>21</v>
      </c>
      <c r="L186" s="10" t="s">
        <v>26</v>
      </c>
      <c r="M186" s="10">
        <v>5</v>
      </c>
      <c r="N186" s="10" t="s">
        <v>33</v>
      </c>
      <c r="O186" s="10">
        <v>5</v>
      </c>
      <c r="P186" s="10">
        <v>1</v>
      </c>
    </row>
    <row r="187" spans="1:16" x14ac:dyDescent="0.2">
      <c r="A187" s="10">
        <v>4238728</v>
      </c>
      <c r="B187" s="10" t="s">
        <v>24</v>
      </c>
      <c r="C187" s="10" t="s">
        <v>17</v>
      </c>
      <c r="D187" s="16">
        <v>43550.349305555559</v>
      </c>
      <c r="E187" s="16">
        <v>43551.40625</v>
      </c>
      <c r="G187" s="16">
        <v>43567.27847222222</v>
      </c>
      <c r="H187" s="10" t="s">
        <v>30</v>
      </c>
      <c r="I187" s="10" t="s">
        <v>193</v>
      </c>
      <c r="J187" s="10" t="s">
        <v>194</v>
      </c>
      <c r="K187" s="10" t="s">
        <v>21</v>
      </c>
      <c r="L187" s="10" t="s">
        <v>26</v>
      </c>
      <c r="M187" s="10">
        <v>5</v>
      </c>
      <c r="N187" s="10" t="s">
        <v>33</v>
      </c>
      <c r="O187" s="10">
        <v>5</v>
      </c>
      <c r="P187" s="10">
        <v>1</v>
      </c>
    </row>
    <row r="188" spans="1:16" x14ac:dyDescent="0.2">
      <c r="A188" s="10">
        <v>4238728</v>
      </c>
      <c r="B188" s="10" t="s">
        <v>24</v>
      </c>
      <c r="C188" s="10" t="s">
        <v>17</v>
      </c>
      <c r="D188" s="16">
        <v>43550.349305555559</v>
      </c>
      <c r="E188" s="16">
        <v>43551.40625</v>
      </c>
      <c r="G188" s="16">
        <v>43567.27847222222</v>
      </c>
      <c r="H188" s="10" t="s">
        <v>30</v>
      </c>
      <c r="I188" s="10" t="s">
        <v>195</v>
      </c>
      <c r="J188" s="10" t="s">
        <v>196</v>
      </c>
      <c r="K188" s="10" t="s">
        <v>21</v>
      </c>
      <c r="L188" s="10" t="s">
        <v>26</v>
      </c>
      <c r="M188" s="10">
        <v>5</v>
      </c>
      <c r="N188" s="10" t="s">
        <v>33</v>
      </c>
      <c r="O188" s="10">
        <v>5</v>
      </c>
      <c r="P188" s="10">
        <v>1</v>
      </c>
    </row>
    <row r="189" spans="1:16" x14ac:dyDescent="0.2">
      <c r="A189" s="10">
        <v>4238728</v>
      </c>
      <c r="B189" s="10" t="s">
        <v>24</v>
      </c>
      <c r="C189" s="10" t="s">
        <v>17</v>
      </c>
      <c r="D189" s="16">
        <v>43550.349305555559</v>
      </c>
      <c r="E189" s="16">
        <v>43551.40625</v>
      </c>
      <c r="G189" s="16">
        <v>43567.27847222222</v>
      </c>
      <c r="H189" s="10" t="s">
        <v>30</v>
      </c>
      <c r="I189" s="10" t="s">
        <v>197</v>
      </c>
      <c r="J189" s="10" t="s">
        <v>198</v>
      </c>
      <c r="K189" s="10" t="s">
        <v>21</v>
      </c>
      <c r="L189" s="10" t="s">
        <v>22</v>
      </c>
      <c r="M189" s="10">
        <v>1100</v>
      </c>
      <c r="N189" s="10" t="s">
        <v>33</v>
      </c>
      <c r="O189" s="10">
        <v>5</v>
      </c>
      <c r="P189" s="10">
        <v>1</v>
      </c>
    </row>
    <row r="190" spans="1:16" x14ac:dyDescent="0.2">
      <c r="A190" s="10">
        <v>4238728</v>
      </c>
      <c r="B190" s="10" t="s">
        <v>24</v>
      </c>
      <c r="C190" s="10" t="s">
        <v>17</v>
      </c>
      <c r="D190" s="16">
        <v>43550.349305555559</v>
      </c>
      <c r="E190" s="16">
        <v>43551.40625</v>
      </c>
      <c r="G190" s="16">
        <v>43567.27847222222</v>
      </c>
      <c r="H190" s="10" t="s">
        <v>30</v>
      </c>
      <c r="I190" s="10" t="s">
        <v>199</v>
      </c>
      <c r="J190" s="10" t="s">
        <v>200</v>
      </c>
      <c r="K190" s="10" t="s">
        <v>21</v>
      </c>
      <c r="L190" s="10" t="s">
        <v>26</v>
      </c>
      <c r="M190" s="10">
        <v>5</v>
      </c>
      <c r="N190" s="10" t="s">
        <v>33</v>
      </c>
      <c r="O190" s="10">
        <v>5</v>
      </c>
      <c r="P190" s="10">
        <v>1</v>
      </c>
    </row>
    <row r="191" spans="1:16" x14ac:dyDescent="0.2">
      <c r="A191" s="10">
        <v>4238728</v>
      </c>
      <c r="B191" s="10" t="s">
        <v>24</v>
      </c>
      <c r="C191" s="10" t="s">
        <v>17</v>
      </c>
      <c r="D191" s="16">
        <v>43550.349305555559</v>
      </c>
      <c r="E191" s="16">
        <v>43551.40625</v>
      </c>
      <c r="G191" s="16">
        <v>43567.27847222222</v>
      </c>
      <c r="H191" s="10" t="s">
        <v>30</v>
      </c>
      <c r="I191" s="10" t="s">
        <v>201</v>
      </c>
      <c r="J191" s="10" t="s">
        <v>202</v>
      </c>
      <c r="K191" s="10" t="s">
        <v>21</v>
      </c>
      <c r="L191" s="10" t="s">
        <v>26</v>
      </c>
      <c r="M191" s="10">
        <v>5</v>
      </c>
      <c r="N191" s="10" t="s">
        <v>33</v>
      </c>
      <c r="O191" s="10">
        <v>5</v>
      </c>
      <c r="P191" s="10">
        <v>1</v>
      </c>
    </row>
    <row r="192" spans="1:16" x14ac:dyDescent="0.2">
      <c r="A192" s="10">
        <v>4238728</v>
      </c>
      <c r="B192" s="10" t="s">
        <v>24</v>
      </c>
      <c r="C192" s="10" t="s">
        <v>17</v>
      </c>
      <c r="D192" s="16">
        <v>43550.349305555559</v>
      </c>
      <c r="E192" s="16">
        <v>43551.40625</v>
      </c>
      <c r="G192" s="16">
        <v>43567.27847222222</v>
      </c>
      <c r="H192" s="10" t="s">
        <v>30</v>
      </c>
      <c r="I192" s="10" t="s">
        <v>203</v>
      </c>
      <c r="J192" s="10" t="s">
        <v>204</v>
      </c>
      <c r="K192" s="10" t="s">
        <v>21</v>
      </c>
      <c r="L192" s="10" t="s">
        <v>26</v>
      </c>
      <c r="M192" s="10">
        <v>5</v>
      </c>
      <c r="N192" s="10" t="s">
        <v>33</v>
      </c>
      <c r="O192" s="10">
        <v>5</v>
      </c>
      <c r="P192" s="10">
        <v>1</v>
      </c>
    </row>
    <row r="193" spans="1:16" x14ac:dyDescent="0.2">
      <c r="A193" s="10">
        <v>4238728</v>
      </c>
      <c r="B193" s="10" t="s">
        <v>24</v>
      </c>
      <c r="C193" s="10" t="s">
        <v>17</v>
      </c>
      <c r="D193" s="16">
        <v>43550.349305555559</v>
      </c>
      <c r="E193" s="16">
        <v>43551.40625</v>
      </c>
      <c r="G193" s="16">
        <v>43567.27847222222</v>
      </c>
      <c r="H193" s="10" t="s">
        <v>30</v>
      </c>
      <c r="I193" s="10" t="s">
        <v>205</v>
      </c>
      <c r="J193" s="10" t="s">
        <v>206</v>
      </c>
      <c r="K193" s="10" t="s">
        <v>21</v>
      </c>
      <c r="L193" s="10" t="s">
        <v>22</v>
      </c>
      <c r="M193" s="10">
        <v>280</v>
      </c>
      <c r="N193" s="10" t="s">
        <v>33</v>
      </c>
      <c r="O193" s="10">
        <v>10</v>
      </c>
      <c r="P193" s="10">
        <v>1</v>
      </c>
    </row>
    <row r="194" spans="1:16" x14ac:dyDescent="0.2">
      <c r="A194" s="10">
        <v>4238728</v>
      </c>
      <c r="B194" s="10" t="s">
        <v>24</v>
      </c>
      <c r="C194" s="10" t="s">
        <v>17</v>
      </c>
      <c r="D194" s="16">
        <v>43550.349305555559</v>
      </c>
      <c r="E194" s="16">
        <v>43551.40625</v>
      </c>
      <c r="G194" s="16">
        <v>43567.27847222222</v>
      </c>
      <c r="H194" s="10" t="s">
        <v>30</v>
      </c>
      <c r="I194" s="10" t="s">
        <v>207</v>
      </c>
      <c r="J194" s="10" t="s">
        <v>208</v>
      </c>
      <c r="K194" s="10" t="s">
        <v>21</v>
      </c>
      <c r="L194" s="10" t="s">
        <v>22</v>
      </c>
      <c r="M194" s="10">
        <v>45</v>
      </c>
      <c r="N194" s="10" t="s">
        <v>33</v>
      </c>
      <c r="O194" s="10">
        <v>20</v>
      </c>
      <c r="P194" s="10">
        <v>1</v>
      </c>
    </row>
    <row r="195" spans="1:16" x14ac:dyDescent="0.2">
      <c r="A195" s="10">
        <v>4238728</v>
      </c>
      <c r="B195" s="10" t="s">
        <v>24</v>
      </c>
      <c r="C195" s="10" t="s">
        <v>17</v>
      </c>
      <c r="D195" s="16">
        <v>43550.349305555559</v>
      </c>
      <c r="E195" s="16">
        <v>43551.40625</v>
      </c>
      <c r="G195" s="16">
        <v>43567.27847222222</v>
      </c>
      <c r="H195" s="10" t="s">
        <v>30</v>
      </c>
      <c r="I195" s="10" t="s">
        <v>209</v>
      </c>
      <c r="J195" s="10" t="s">
        <v>210</v>
      </c>
      <c r="K195" s="10" t="s">
        <v>21</v>
      </c>
      <c r="L195" s="10" t="s">
        <v>26</v>
      </c>
      <c r="M195" s="10">
        <v>5</v>
      </c>
      <c r="N195" s="10" t="s">
        <v>33</v>
      </c>
      <c r="O195" s="10">
        <v>5</v>
      </c>
      <c r="P195" s="10">
        <v>1</v>
      </c>
    </row>
    <row r="196" spans="1:16" x14ac:dyDescent="0.2">
      <c r="A196" s="10">
        <v>4238728</v>
      </c>
      <c r="B196" s="10" t="s">
        <v>24</v>
      </c>
      <c r="C196" s="10" t="s">
        <v>17</v>
      </c>
      <c r="D196" s="16">
        <v>43550.349305555559</v>
      </c>
      <c r="E196" s="16">
        <v>43551.40625</v>
      </c>
      <c r="G196" s="16">
        <v>43567.27847222222</v>
      </c>
      <c r="H196" s="10" t="s">
        <v>30</v>
      </c>
      <c r="I196" s="10" t="s">
        <v>211</v>
      </c>
      <c r="J196" s="10" t="s">
        <v>212</v>
      </c>
      <c r="K196" s="10" t="s">
        <v>21</v>
      </c>
      <c r="L196" s="10" t="s">
        <v>26</v>
      </c>
      <c r="M196" s="10">
        <v>5</v>
      </c>
      <c r="N196" s="10" t="s">
        <v>33</v>
      </c>
      <c r="O196" s="10">
        <v>5</v>
      </c>
      <c r="P196" s="10">
        <v>1</v>
      </c>
    </row>
    <row r="197" spans="1:16" x14ac:dyDescent="0.2">
      <c r="A197" s="10">
        <v>4238728</v>
      </c>
      <c r="B197" s="10" t="s">
        <v>24</v>
      </c>
      <c r="C197" s="10" t="s">
        <v>17</v>
      </c>
      <c r="D197" s="16">
        <v>43550.349305555559</v>
      </c>
      <c r="E197" s="16">
        <v>43551.40625</v>
      </c>
      <c r="G197" s="16">
        <v>43567.27847222222</v>
      </c>
      <c r="H197" s="10" t="s">
        <v>30</v>
      </c>
      <c r="I197" s="10" t="s">
        <v>213</v>
      </c>
      <c r="J197" s="10" t="s">
        <v>214</v>
      </c>
      <c r="K197" s="10" t="s">
        <v>21</v>
      </c>
      <c r="L197" s="10" t="s">
        <v>26</v>
      </c>
      <c r="M197" s="10">
        <v>10</v>
      </c>
      <c r="N197" s="10" t="s">
        <v>33</v>
      </c>
      <c r="O197" s="10">
        <v>10</v>
      </c>
      <c r="P197" s="10">
        <v>1</v>
      </c>
    </row>
    <row r="198" spans="1:16" x14ac:dyDescent="0.2">
      <c r="A198" s="10">
        <v>4238728</v>
      </c>
      <c r="B198" s="10" t="s">
        <v>24</v>
      </c>
      <c r="C198" s="10" t="s">
        <v>17</v>
      </c>
      <c r="D198" s="16">
        <v>43550.349305555559</v>
      </c>
      <c r="E198" s="16">
        <v>43551.40625</v>
      </c>
      <c r="G198" s="16">
        <v>43567.27847222222</v>
      </c>
      <c r="H198" s="10" t="s">
        <v>30</v>
      </c>
      <c r="I198" s="10" t="s">
        <v>215</v>
      </c>
      <c r="J198" s="10" t="s">
        <v>216</v>
      </c>
      <c r="K198" s="10" t="s">
        <v>21</v>
      </c>
      <c r="L198" s="10" t="s">
        <v>22</v>
      </c>
      <c r="M198" s="10">
        <v>560</v>
      </c>
      <c r="N198" s="10" t="s">
        <v>33</v>
      </c>
      <c r="O198" s="10">
        <v>5</v>
      </c>
      <c r="P198" s="10">
        <v>1</v>
      </c>
    </row>
    <row r="199" spans="1:16" x14ac:dyDescent="0.2">
      <c r="A199" s="10">
        <v>4238728</v>
      </c>
      <c r="B199" s="10" t="s">
        <v>24</v>
      </c>
      <c r="C199" s="10" t="s">
        <v>17</v>
      </c>
      <c r="D199" s="16">
        <v>43550.349305555559</v>
      </c>
      <c r="E199" s="16">
        <v>43551.40625</v>
      </c>
      <c r="G199" s="16">
        <v>43567.27847222222</v>
      </c>
      <c r="H199" s="10" t="s">
        <v>30</v>
      </c>
      <c r="I199" s="10" t="s">
        <v>217</v>
      </c>
      <c r="J199" s="10" t="s">
        <v>218</v>
      </c>
      <c r="K199" s="10" t="s">
        <v>21</v>
      </c>
      <c r="L199" s="10" t="s">
        <v>22</v>
      </c>
      <c r="M199" s="10">
        <v>120</v>
      </c>
      <c r="N199" s="10" t="s">
        <v>33</v>
      </c>
      <c r="O199" s="10">
        <v>10</v>
      </c>
      <c r="P199" s="10">
        <v>1</v>
      </c>
    </row>
    <row r="200" spans="1:16" x14ac:dyDescent="0.2">
      <c r="A200" s="10">
        <v>4238728</v>
      </c>
      <c r="B200" s="10" t="s">
        <v>24</v>
      </c>
      <c r="C200" s="10" t="s">
        <v>17</v>
      </c>
      <c r="D200" s="16">
        <v>43550.349305555559</v>
      </c>
      <c r="E200" s="16">
        <v>43551.40625</v>
      </c>
      <c r="G200" s="16">
        <v>43567.27847222222</v>
      </c>
      <c r="H200" s="10" t="s">
        <v>30</v>
      </c>
      <c r="I200" s="10" t="s">
        <v>219</v>
      </c>
      <c r="J200" s="10" t="s">
        <v>220</v>
      </c>
      <c r="K200" s="10" t="s">
        <v>21</v>
      </c>
      <c r="L200" s="10" t="s">
        <v>22</v>
      </c>
      <c r="M200" s="10">
        <v>230</v>
      </c>
      <c r="N200" s="10" t="s">
        <v>33</v>
      </c>
      <c r="O200" s="10">
        <v>100</v>
      </c>
      <c r="P200" s="10">
        <v>1</v>
      </c>
    </row>
    <row r="201" spans="1:16" x14ac:dyDescent="0.2">
      <c r="A201" s="10">
        <v>4238728</v>
      </c>
      <c r="B201" s="10" t="s">
        <v>24</v>
      </c>
      <c r="C201" s="10" t="s">
        <v>17</v>
      </c>
      <c r="D201" s="16">
        <v>43550.349305555559</v>
      </c>
      <c r="E201" s="16">
        <v>43551.40625</v>
      </c>
      <c r="G201" s="16">
        <v>43567.27847222222</v>
      </c>
      <c r="H201" s="10" t="s">
        <v>30</v>
      </c>
      <c r="I201" s="10" t="s">
        <v>221</v>
      </c>
      <c r="J201" s="10" t="s">
        <v>222</v>
      </c>
      <c r="K201" s="10" t="s">
        <v>21</v>
      </c>
      <c r="L201" s="10" t="s">
        <v>22</v>
      </c>
      <c r="M201" s="10">
        <v>9.3000000000000007</v>
      </c>
      <c r="N201" s="10" t="s">
        <v>33</v>
      </c>
      <c r="O201" s="10">
        <v>5</v>
      </c>
      <c r="P201" s="10">
        <v>1</v>
      </c>
    </row>
    <row r="202" spans="1:16" x14ac:dyDescent="0.2">
      <c r="A202" s="10">
        <v>4238729</v>
      </c>
      <c r="B202" s="10" t="s">
        <v>16</v>
      </c>
      <c r="C202" s="10" t="s">
        <v>17</v>
      </c>
      <c r="D202" s="16">
        <v>43550.351388888892</v>
      </c>
      <c r="E202" s="16">
        <v>43551.40625</v>
      </c>
      <c r="G202" s="16">
        <v>43567.293749999997</v>
      </c>
      <c r="H202" s="10" t="s">
        <v>30</v>
      </c>
      <c r="I202" s="10" t="s">
        <v>31</v>
      </c>
      <c r="J202" s="10" t="s">
        <v>32</v>
      </c>
      <c r="K202" s="10" t="s">
        <v>21</v>
      </c>
      <c r="L202" s="10" t="s">
        <v>22</v>
      </c>
      <c r="M202" s="10">
        <v>9800</v>
      </c>
      <c r="N202" s="10" t="s">
        <v>33</v>
      </c>
      <c r="O202" s="10">
        <v>20</v>
      </c>
      <c r="P202" s="10">
        <v>1</v>
      </c>
    </row>
    <row r="203" spans="1:16" x14ac:dyDescent="0.2">
      <c r="A203" s="10">
        <v>4238729</v>
      </c>
      <c r="B203" s="10" t="s">
        <v>16</v>
      </c>
      <c r="C203" s="10" t="s">
        <v>17</v>
      </c>
      <c r="D203" s="16">
        <v>43550.351388888892</v>
      </c>
      <c r="E203" s="16">
        <v>43551.40625</v>
      </c>
      <c r="G203" s="16">
        <v>43567.293749999997</v>
      </c>
      <c r="H203" s="10" t="s">
        <v>30</v>
      </c>
      <c r="I203" s="10" t="s">
        <v>34</v>
      </c>
      <c r="J203" s="10" t="s">
        <v>35</v>
      </c>
      <c r="K203" s="10" t="s">
        <v>21</v>
      </c>
      <c r="L203" s="10" t="s">
        <v>26</v>
      </c>
      <c r="M203" s="10">
        <v>5</v>
      </c>
      <c r="N203" s="10" t="s">
        <v>33</v>
      </c>
      <c r="O203" s="10">
        <v>5</v>
      </c>
      <c r="P203" s="10">
        <v>1</v>
      </c>
    </row>
    <row r="204" spans="1:16" x14ac:dyDescent="0.2">
      <c r="A204" s="10">
        <v>4238729</v>
      </c>
      <c r="B204" s="10" t="s">
        <v>16</v>
      </c>
      <c r="C204" s="10" t="s">
        <v>17</v>
      </c>
      <c r="D204" s="16">
        <v>43550.351388888892</v>
      </c>
      <c r="E204" s="16">
        <v>43551.40625</v>
      </c>
      <c r="G204" s="16">
        <v>43567.293749999997</v>
      </c>
      <c r="H204" s="10" t="s">
        <v>30</v>
      </c>
      <c r="I204" s="10" t="s">
        <v>36</v>
      </c>
      <c r="J204" s="10" t="s">
        <v>37</v>
      </c>
      <c r="K204" s="10" t="s">
        <v>21</v>
      </c>
      <c r="L204" s="10" t="s">
        <v>22</v>
      </c>
      <c r="M204" s="10">
        <v>53</v>
      </c>
      <c r="N204" s="10" t="s">
        <v>33</v>
      </c>
      <c r="O204" s="10">
        <v>5</v>
      </c>
      <c r="P204" s="10">
        <v>1</v>
      </c>
    </row>
    <row r="205" spans="1:16" x14ac:dyDescent="0.2">
      <c r="A205" s="10">
        <v>4238729</v>
      </c>
      <c r="B205" s="10" t="s">
        <v>16</v>
      </c>
      <c r="C205" s="10" t="s">
        <v>17</v>
      </c>
      <c r="D205" s="16">
        <v>43550.351388888892</v>
      </c>
      <c r="E205" s="16">
        <v>43551.40625</v>
      </c>
      <c r="G205" s="16">
        <v>43567.293749999997</v>
      </c>
      <c r="H205" s="10" t="s">
        <v>30</v>
      </c>
      <c r="I205" s="10" t="s">
        <v>38</v>
      </c>
      <c r="J205" s="10" t="s">
        <v>39</v>
      </c>
      <c r="K205" s="10" t="s">
        <v>21</v>
      </c>
      <c r="L205" s="10" t="s">
        <v>22</v>
      </c>
      <c r="M205" s="10">
        <v>1900</v>
      </c>
      <c r="N205" s="10" t="s">
        <v>33</v>
      </c>
      <c r="O205" s="10">
        <v>20</v>
      </c>
      <c r="P205" s="10">
        <v>1</v>
      </c>
    </row>
    <row r="206" spans="1:16" x14ac:dyDescent="0.2">
      <c r="A206" s="10">
        <v>4238729</v>
      </c>
      <c r="B206" s="10" t="s">
        <v>16</v>
      </c>
      <c r="C206" s="10" t="s">
        <v>17</v>
      </c>
      <c r="D206" s="16">
        <v>43550.351388888892</v>
      </c>
      <c r="E206" s="16">
        <v>43551.40625</v>
      </c>
      <c r="G206" s="16">
        <v>43567.293749999997</v>
      </c>
      <c r="H206" s="10" t="s">
        <v>30</v>
      </c>
      <c r="I206" s="10" t="s">
        <v>40</v>
      </c>
      <c r="J206" s="10" t="s">
        <v>41</v>
      </c>
      <c r="K206" s="10" t="s">
        <v>21</v>
      </c>
      <c r="L206" s="10" t="s">
        <v>26</v>
      </c>
      <c r="M206" s="10">
        <v>5</v>
      </c>
      <c r="N206" s="10" t="s">
        <v>33</v>
      </c>
      <c r="O206" s="10">
        <v>5</v>
      </c>
      <c r="P206" s="10">
        <v>1</v>
      </c>
    </row>
    <row r="207" spans="1:16" x14ac:dyDescent="0.2">
      <c r="A207" s="10">
        <v>4238729</v>
      </c>
      <c r="B207" s="10" t="s">
        <v>16</v>
      </c>
      <c r="C207" s="10" t="s">
        <v>17</v>
      </c>
      <c r="D207" s="16">
        <v>43550.351388888892</v>
      </c>
      <c r="E207" s="16">
        <v>43551.40625</v>
      </c>
      <c r="G207" s="16">
        <v>43567.293749999997</v>
      </c>
      <c r="H207" s="10" t="s">
        <v>30</v>
      </c>
      <c r="I207" s="10" t="s">
        <v>42</v>
      </c>
      <c r="J207" s="10" t="s">
        <v>43</v>
      </c>
      <c r="K207" s="10" t="s">
        <v>21</v>
      </c>
      <c r="L207" s="10" t="s">
        <v>26</v>
      </c>
      <c r="M207" s="10">
        <v>5</v>
      </c>
      <c r="N207" s="10" t="s">
        <v>33</v>
      </c>
      <c r="O207" s="10">
        <v>5</v>
      </c>
      <c r="P207" s="10">
        <v>1</v>
      </c>
    </row>
    <row r="208" spans="1:16" x14ac:dyDescent="0.2">
      <c r="A208" s="10">
        <v>4238729</v>
      </c>
      <c r="B208" s="10" t="s">
        <v>16</v>
      </c>
      <c r="C208" s="10" t="s">
        <v>17</v>
      </c>
      <c r="D208" s="16">
        <v>43550.351388888892</v>
      </c>
      <c r="E208" s="16">
        <v>43551.40625</v>
      </c>
      <c r="G208" s="16">
        <v>43567.293749999997</v>
      </c>
      <c r="H208" s="10" t="s">
        <v>30</v>
      </c>
      <c r="I208" s="10" t="s">
        <v>44</v>
      </c>
      <c r="J208" s="10" t="s">
        <v>45</v>
      </c>
      <c r="K208" s="10" t="s">
        <v>21</v>
      </c>
      <c r="L208" s="10" t="s">
        <v>22</v>
      </c>
      <c r="M208" s="10">
        <v>1500</v>
      </c>
      <c r="N208" s="10" t="s">
        <v>33</v>
      </c>
      <c r="O208" s="10">
        <v>5</v>
      </c>
      <c r="P208" s="10">
        <v>1</v>
      </c>
    </row>
    <row r="209" spans="1:16" x14ac:dyDescent="0.2">
      <c r="A209" s="10">
        <v>4238729</v>
      </c>
      <c r="B209" s="10" t="s">
        <v>16</v>
      </c>
      <c r="C209" s="10" t="s">
        <v>17</v>
      </c>
      <c r="D209" s="16">
        <v>43550.351388888892</v>
      </c>
      <c r="E209" s="16">
        <v>43551.40625</v>
      </c>
      <c r="G209" s="16">
        <v>43567.293749999997</v>
      </c>
      <c r="H209" s="10" t="s">
        <v>30</v>
      </c>
      <c r="I209" s="10" t="s">
        <v>46</v>
      </c>
      <c r="J209" s="10" t="s">
        <v>47</v>
      </c>
      <c r="K209" s="10" t="s">
        <v>21</v>
      </c>
      <c r="L209" s="10" t="s">
        <v>22</v>
      </c>
      <c r="M209" s="10">
        <v>58</v>
      </c>
      <c r="N209" s="10" t="s">
        <v>33</v>
      </c>
      <c r="O209" s="10">
        <v>5</v>
      </c>
      <c r="P209" s="10">
        <v>1</v>
      </c>
    </row>
    <row r="210" spans="1:16" x14ac:dyDescent="0.2">
      <c r="A210" s="10">
        <v>4238729</v>
      </c>
      <c r="B210" s="10" t="s">
        <v>16</v>
      </c>
      <c r="C210" s="10" t="s">
        <v>17</v>
      </c>
      <c r="D210" s="16">
        <v>43550.351388888892</v>
      </c>
      <c r="E210" s="16">
        <v>43551.40625</v>
      </c>
      <c r="G210" s="16">
        <v>43567.293749999997</v>
      </c>
      <c r="H210" s="10" t="s">
        <v>30</v>
      </c>
      <c r="I210" s="10" t="s">
        <v>48</v>
      </c>
      <c r="J210" s="10" t="s">
        <v>49</v>
      </c>
      <c r="K210" s="10" t="s">
        <v>21</v>
      </c>
      <c r="L210" s="10" t="s">
        <v>26</v>
      </c>
      <c r="M210" s="10">
        <v>20</v>
      </c>
      <c r="N210" s="10" t="s">
        <v>33</v>
      </c>
      <c r="O210" s="10">
        <v>20</v>
      </c>
      <c r="P210" s="10">
        <v>1</v>
      </c>
    </row>
    <row r="211" spans="1:16" x14ac:dyDescent="0.2">
      <c r="A211" s="10">
        <v>4238729</v>
      </c>
      <c r="B211" s="10" t="s">
        <v>16</v>
      </c>
      <c r="C211" s="10" t="s">
        <v>17</v>
      </c>
      <c r="D211" s="16">
        <v>43550.351388888892</v>
      </c>
      <c r="E211" s="16">
        <v>43551.40625</v>
      </c>
      <c r="G211" s="16">
        <v>43567.293749999997</v>
      </c>
      <c r="H211" s="10" t="s">
        <v>30</v>
      </c>
      <c r="I211" s="10" t="s">
        <v>50</v>
      </c>
      <c r="J211" s="10" t="s">
        <v>51</v>
      </c>
      <c r="K211" s="10" t="s">
        <v>21</v>
      </c>
      <c r="L211" s="10" t="s">
        <v>26</v>
      </c>
      <c r="M211" s="10">
        <v>5</v>
      </c>
      <c r="N211" s="10" t="s">
        <v>33</v>
      </c>
      <c r="O211" s="10">
        <v>5</v>
      </c>
      <c r="P211" s="10">
        <v>1</v>
      </c>
    </row>
    <row r="212" spans="1:16" x14ac:dyDescent="0.2">
      <c r="A212" s="10">
        <v>4238729</v>
      </c>
      <c r="B212" s="10" t="s">
        <v>16</v>
      </c>
      <c r="C212" s="10" t="s">
        <v>17</v>
      </c>
      <c r="D212" s="16">
        <v>43550.351388888892</v>
      </c>
      <c r="E212" s="16">
        <v>43551.40625</v>
      </c>
      <c r="G212" s="16">
        <v>43567.293749999997</v>
      </c>
      <c r="H212" s="10" t="s">
        <v>30</v>
      </c>
      <c r="I212" s="10" t="s">
        <v>52</v>
      </c>
      <c r="J212" s="10" t="s">
        <v>53</v>
      </c>
      <c r="K212" s="10" t="s">
        <v>21</v>
      </c>
      <c r="L212" s="10" t="s">
        <v>26</v>
      </c>
      <c r="M212" s="10">
        <v>5</v>
      </c>
      <c r="N212" s="10" t="s">
        <v>33</v>
      </c>
      <c r="O212" s="10">
        <v>5</v>
      </c>
      <c r="P212" s="10">
        <v>1</v>
      </c>
    </row>
    <row r="213" spans="1:16" x14ac:dyDescent="0.2">
      <c r="A213" s="10">
        <v>4238729</v>
      </c>
      <c r="B213" s="10" t="s">
        <v>16</v>
      </c>
      <c r="C213" s="10" t="s">
        <v>17</v>
      </c>
      <c r="D213" s="16">
        <v>43550.351388888892</v>
      </c>
      <c r="E213" s="16">
        <v>43551.40625</v>
      </c>
      <c r="G213" s="16">
        <v>43567.293749999997</v>
      </c>
      <c r="H213" s="10" t="s">
        <v>30</v>
      </c>
      <c r="I213" s="10" t="s">
        <v>54</v>
      </c>
      <c r="J213" s="10" t="s">
        <v>55</v>
      </c>
      <c r="K213" s="10" t="s">
        <v>21</v>
      </c>
      <c r="L213" s="10" t="s">
        <v>22</v>
      </c>
      <c r="M213" s="10">
        <v>160</v>
      </c>
      <c r="N213" s="10" t="s">
        <v>33</v>
      </c>
      <c r="O213" s="10">
        <v>10</v>
      </c>
      <c r="P213" s="10">
        <v>1</v>
      </c>
    </row>
    <row r="214" spans="1:16" x14ac:dyDescent="0.2">
      <c r="A214" s="10">
        <v>4238729</v>
      </c>
      <c r="B214" s="10" t="s">
        <v>16</v>
      </c>
      <c r="C214" s="10" t="s">
        <v>17</v>
      </c>
      <c r="D214" s="16">
        <v>43550.351388888892</v>
      </c>
      <c r="E214" s="16">
        <v>43551.40625</v>
      </c>
      <c r="G214" s="16">
        <v>43567.293749999997</v>
      </c>
      <c r="H214" s="10" t="s">
        <v>30</v>
      </c>
      <c r="I214" s="10" t="s">
        <v>56</v>
      </c>
      <c r="J214" s="10" t="s">
        <v>57</v>
      </c>
      <c r="K214" s="10" t="s">
        <v>21</v>
      </c>
      <c r="L214" s="10" t="s">
        <v>26</v>
      </c>
      <c r="M214" s="10">
        <v>5</v>
      </c>
      <c r="N214" s="10" t="s">
        <v>33</v>
      </c>
      <c r="O214" s="10">
        <v>5</v>
      </c>
      <c r="P214" s="10">
        <v>1</v>
      </c>
    </row>
    <row r="215" spans="1:16" x14ac:dyDescent="0.2">
      <c r="A215" s="10">
        <v>4238729</v>
      </c>
      <c r="B215" s="10" t="s">
        <v>16</v>
      </c>
      <c r="C215" s="10" t="s">
        <v>17</v>
      </c>
      <c r="D215" s="16">
        <v>43550.351388888892</v>
      </c>
      <c r="E215" s="16">
        <v>43551.40625</v>
      </c>
      <c r="G215" s="16">
        <v>43567.293749999997</v>
      </c>
      <c r="H215" s="10" t="s">
        <v>30</v>
      </c>
      <c r="I215" s="10" t="s">
        <v>58</v>
      </c>
      <c r="J215" s="10" t="s">
        <v>59</v>
      </c>
      <c r="K215" s="10" t="s">
        <v>21</v>
      </c>
      <c r="L215" s="10" t="s">
        <v>26</v>
      </c>
      <c r="M215" s="10">
        <v>5</v>
      </c>
      <c r="N215" s="10" t="s">
        <v>33</v>
      </c>
      <c r="O215" s="10">
        <v>5</v>
      </c>
      <c r="P215" s="10">
        <v>1</v>
      </c>
    </row>
    <row r="216" spans="1:16" x14ac:dyDescent="0.2">
      <c r="A216" s="10">
        <v>4238729</v>
      </c>
      <c r="B216" s="10" t="s">
        <v>16</v>
      </c>
      <c r="C216" s="10" t="s">
        <v>17</v>
      </c>
      <c r="D216" s="16">
        <v>43550.351388888892</v>
      </c>
      <c r="E216" s="16">
        <v>43551.40625</v>
      </c>
      <c r="G216" s="16">
        <v>43567.293749999997</v>
      </c>
      <c r="H216" s="10" t="s">
        <v>30</v>
      </c>
      <c r="I216" s="10" t="s">
        <v>60</v>
      </c>
      <c r="J216" s="10" t="s">
        <v>61</v>
      </c>
      <c r="K216" s="10" t="s">
        <v>21</v>
      </c>
      <c r="L216" s="10" t="s">
        <v>26</v>
      </c>
      <c r="M216" s="10">
        <v>5</v>
      </c>
      <c r="N216" s="10" t="s">
        <v>33</v>
      </c>
      <c r="O216" s="10">
        <v>5</v>
      </c>
      <c r="P216" s="10">
        <v>1</v>
      </c>
    </row>
    <row r="217" spans="1:16" x14ac:dyDescent="0.2">
      <c r="A217" s="10">
        <v>4238729</v>
      </c>
      <c r="B217" s="10" t="s">
        <v>16</v>
      </c>
      <c r="C217" s="10" t="s">
        <v>17</v>
      </c>
      <c r="D217" s="16">
        <v>43550.351388888892</v>
      </c>
      <c r="E217" s="16">
        <v>43551.40625</v>
      </c>
      <c r="G217" s="16">
        <v>43567.293749999997</v>
      </c>
      <c r="H217" s="10" t="s">
        <v>30</v>
      </c>
      <c r="I217" s="10" t="s">
        <v>62</v>
      </c>
      <c r="J217" s="10" t="s">
        <v>63</v>
      </c>
      <c r="K217" s="10" t="s">
        <v>21</v>
      </c>
      <c r="L217" s="10" t="s">
        <v>22</v>
      </c>
      <c r="M217" s="10">
        <v>1000</v>
      </c>
      <c r="N217" s="10" t="s">
        <v>33</v>
      </c>
      <c r="O217" s="10">
        <v>5</v>
      </c>
      <c r="P217" s="10">
        <v>1</v>
      </c>
    </row>
    <row r="218" spans="1:16" x14ac:dyDescent="0.2">
      <c r="A218" s="10">
        <v>4238729</v>
      </c>
      <c r="B218" s="10" t="s">
        <v>16</v>
      </c>
      <c r="C218" s="10" t="s">
        <v>17</v>
      </c>
      <c r="D218" s="16">
        <v>43550.351388888892</v>
      </c>
      <c r="E218" s="16">
        <v>43551.40625</v>
      </c>
      <c r="G218" s="16">
        <v>43567.293749999997</v>
      </c>
      <c r="H218" s="10" t="s">
        <v>30</v>
      </c>
      <c r="I218" s="10" t="s">
        <v>64</v>
      </c>
      <c r="J218" s="18">
        <v>1791337</v>
      </c>
      <c r="K218" s="10" t="s">
        <v>21</v>
      </c>
      <c r="L218" s="10" t="s">
        <v>26</v>
      </c>
      <c r="M218" s="10">
        <v>5</v>
      </c>
      <c r="N218" s="10" t="s">
        <v>33</v>
      </c>
      <c r="O218" s="10">
        <v>5</v>
      </c>
      <c r="P218" s="10">
        <v>1</v>
      </c>
    </row>
    <row r="219" spans="1:16" x14ac:dyDescent="0.2">
      <c r="A219" s="10">
        <v>4238729</v>
      </c>
      <c r="B219" s="10" t="s">
        <v>16</v>
      </c>
      <c r="C219" s="10" t="s">
        <v>17</v>
      </c>
      <c r="D219" s="16">
        <v>43550.351388888892</v>
      </c>
      <c r="E219" s="16">
        <v>43551.40625</v>
      </c>
      <c r="G219" s="16">
        <v>43567.293749999997</v>
      </c>
      <c r="H219" s="10" t="s">
        <v>30</v>
      </c>
      <c r="I219" s="10" t="s">
        <v>65</v>
      </c>
      <c r="J219" s="10" t="s">
        <v>66</v>
      </c>
      <c r="K219" s="10" t="s">
        <v>21</v>
      </c>
      <c r="L219" s="10" t="s">
        <v>22</v>
      </c>
      <c r="M219" s="10">
        <v>190</v>
      </c>
      <c r="N219" s="10" t="s">
        <v>33</v>
      </c>
      <c r="O219" s="10">
        <v>5</v>
      </c>
      <c r="P219" s="10">
        <v>1</v>
      </c>
    </row>
    <row r="220" spans="1:16" x14ac:dyDescent="0.2">
      <c r="A220" s="10">
        <v>4238729</v>
      </c>
      <c r="B220" s="10" t="s">
        <v>16</v>
      </c>
      <c r="C220" s="10" t="s">
        <v>17</v>
      </c>
      <c r="D220" s="16">
        <v>43550.351388888892</v>
      </c>
      <c r="E220" s="16">
        <v>43551.40625</v>
      </c>
      <c r="G220" s="16">
        <v>43567.293749999997</v>
      </c>
      <c r="H220" s="10" t="s">
        <v>30</v>
      </c>
      <c r="I220" s="10" t="s">
        <v>67</v>
      </c>
      <c r="J220" s="10" t="s">
        <v>68</v>
      </c>
      <c r="K220" s="10" t="s">
        <v>21</v>
      </c>
      <c r="L220" s="10" t="s">
        <v>22</v>
      </c>
      <c r="M220" s="10">
        <v>12</v>
      </c>
      <c r="N220" s="10" t="s">
        <v>33</v>
      </c>
      <c r="O220" s="10">
        <v>5</v>
      </c>
      <c r="P220" s="10">
        <v>1</v>
      </c>
    </row>
    <row r="221" spans="1:16" x14ac:dyDescent="0.2">
      <c r="A221" s="10">
        <v>4238729</v>
      </c>
      <c r="B221" s="10" t="s">
        <v>16</v>
      </c>
      <c r="C221" s="10" t="s">
        <v>17</v>
      </c>
      <c r="D221" s="16">
        <v>43550.351388888892</v>
      </c>
      <c r="E221" s="16">
        <v>43551.40625</v>
      </c>
      <c r="G221" s="16">
        <v>43567.293749999997</v>
      </c>
      <c r="H221" s="10" t="s">
        <v>30</v>
      </c>
      <c r="I221" s="10" t="s">
        <v>69</v>
      </c>
      <c r="J221" s="10" t="s">
        <v>70</v>
      </c>
      <c r="K221" s="10" t="s">
        <v>21</v>
      </c>
      <c r="L221" s="10" t="s">
        <v>26</v>
      </c>
      <c r="M221" s="10">
        <v>10</v>
      </c>
      <c r="N221" s="10" t="s">
        <v>33</v>
      </c>
      <c r="O221" s="10">
        <v>10</v>
      </c>
      <c r="P221" s="10">
        <v>1</v>
      </c>
    </row>
    <row r="222" spans="1:16" x14ac:dyDescent="0.2">
      <c r="A222" s="10">
        <v>4238729</v>
      </c>
      <c r="B222" s="10" t="s">
        <v>16</v>
      </c>
      <c r="C222" s="10" t="s">
        <v>17</v>
      </c>
      <c r="D222" s="16">
        <v>43550.351388888892</v>
      </c>
      <c r="E222" s="16">
        <v>43551.40625</v>
      </c>
      <c r="G222" s="16">
        <v>43567.293749999997</v>
      </c>
      <c r="H222" s="10" t="s">
        <v>30</v>
      </c>
      <c r="I222" s="10" t="s">
        <v>71</v>
      </c>
      <c r="J222" s="10" t="s">
        <v>72</v>
      </c>
      <c r="K222" s="10" t="s">
        <v>21</v>
      </c>
      <c r="L222" s="10" t="s">
        <v>26</v>
      </c>
      <c r="M222" s="10">
        <v>5</v>
      </c>
      <c r="N222" s="10" t="s">
        <v>33</v>
      </c>
      <c r="O222" s="10">
        <v>5</v>
      </c>
      <c r="P222" s="10">
        <v>1</v>
      </c>
    </row>
    <row r="223" spans="1:16" x14ac:dyDescent="0.2">
      <c r="A223" s="10">
        <v>4238729</v>
      </c>
      <c r="B223" s="10" t="s">
        <v>16</v>
      </c>
      <c r="C223" s="10" t="s">
        <v>17</v>
      </c>
      <c r="D223" s="16">
        <v>43550.351388888892</v>
      </c>
      <c r="E223" s="16">
        <v>43551.40625</v>
      </c>
      <c r="G223" s="16">
        <v>43567.293749999997</v>
      </c>
      <c r="H223" s="10" t="s">
        <v>30</v>
      </c>
      <c r="I223" s="10" t="s">
        <v>73</v>
      </c>
      <c r="J223" s="10" t="s">
        <v>74</v>
      </c>
      <c r="K223" s="10" t="s">
        <v>21</v>
      </c>
      <c r="L223" s="10" t="s">
        <v>26</v>
      </c>
      <c r="M223" s="10">
        <v>5</v>
      </c>
      <c r="N223" s="10" t="s">
        <v>33</v>
      </c>
      <c r="O223" s="10">
        <v>5</v>
      </c>
      <c r="P223" s="10">
        <v>1</v>
      </c>
    </row>
    <row r="224" spans="1:16" x14ac:dyDescent="0.2">
      <c r="A224" s="10">
        <v>4238729</v>
      </c>
      <c r="B224" s="10" t="s">
        <v>16</v>
      </c>
      <c r="C224" s="10" t="s">
        <v>17</v>
      </c>
      <c r="D224" s="16">
        <v>43550.351388888892</v>
      </c>
      <c r="E224" s="16">
        <v>43551.40625</v>
      </c>
      <c r="G224" s="16">
        <v>43567.293749999997</v>
      </c>
      <c r="H224" s="10" t="s">
        <v>30</v>
      </c>
      <c r="I224" s="10" t="s">
        <v>75</v>
      </c>
      <c r="J224" s="10" t="s">
        <v>76</v>
      </c>
      <c r="K224" s="10" t="s">
        <v>21</v>
      </c>
      <c r="L224" s="10" t="s">
        <v>22</v>
      </c>
      <c r="M224" s="10">
        <v>250</v>
      </c>
      <c r="N224" s="10" t="s">
        <v>33</v>
      </c>
      <c r="O224" s="10">
        <v>5</v>
      </c>
      <c r="P224" s="10">
        <v>1</v>
      </c>
    </row>
    <row r="225" spans="1:16" x14ac:dyDescent="0.2">
      <c r="A225" s="10">
        <v>4238729</v>
      </c>
      <c r="B225" s="10" t="s">
        <v>16</v>
      </c>
      <c r="C225" s="10" t="s">
        <v>17</v>
      </c>
      <c r="D225" s="16">
        <v>43550.351388888892</v>
      </c>
      <c r="E225" s="16">
        <v>43551.40625</v>
      </c>
      <c r="G225" s="16">
        <v>43567.293749999997</v>
      </c>
      <c r="H225" s="10" t="s">
        <v>30</v>
      </c>
      <c r="I225" s="10" t="s">
        <v>77</v>
      </c>
      <c r="J225" s="10" t="s">
        <v>78</v>
      </c>
      <c r="K225" s="10" t="s">
        <v>21</v>
      </c>
      <c r="L225" s="10" t="s">
        <v>26</v>
      </c>
      <c r="M225" s="10">
        <v>5</v>
      </c>
      <c r="N225" s="10" t="s">
        <v>33</v>
      </c>
      <c r="O225" s="10">
        <v>5</v>
      </c>
      <c r="P225" s="10">
        <v>1</v>
      </c>
    </row>
    <row r="226" spans="1:16" x14ac:dyDescent="0.2">
      <c r="A226" s="10">
        <v>4238729</v>
      </c>
      <c r="B226" s="10" t="s">
        <v>16</v>
      </c>
      <c r="C226" s="10" t="s">
        <v>17</v>
      </c>
      <c r="D226" s="16">
        <v>43550.351388888892</v>
      </c>
      <c r="E226" s="16">
        <v>43551.40625</v>
      </c>
      <c r="G226" s="16">
        <v>43567.293749999997</v>
      </c>
      <c r="H226" s="10" t="s">
        <v>30</v>
      </c>
      <c r="I226" s="10" t="s">
        <v>79</v>
      </c>
      <c r="J226" s="10" t="s">
        <v>80</v>
      </c>
      <c r="K226" s="10" t="s">
        <v>21</v>
      </c>
      <c r="L226" s="10" t="s">
        <v>22</v>
      </c>
      <c r="M226" s="10">
        <v>140</v>
      </c>
      <c r="N226" s="10" t="s">
        <v>33</v>
      </c>
      <c r="O226" s="10">
        <v>10</v>
      </c>
      <c r="P226" s="10">
        <v>1</v>
      </c>
    </row>
    <row r="227" spans="1:16" x14ac:dyDescent="0.2">
      <c r="A227" s="10">
        <v>4238729</v>
      </c>
      <c r="B227" s="10" t="s">
        <v>16</v>
      </c>
      <c r="C227" s="10" t="s">
        <v>17</v>
      </c>
      <c r="D227" s="16">
        <v>43550.351388888892</v>
      </c>
      <c r="E227" s="16">
        <v>43551.40625</v>
      </c>
      <c r="G227" s="16">
        <v>43567.293749999997</v>
      </c>
      <c r="H227" s="10" t="s">
        <v>30</v>
      </c>
      <c r="I227" s="10" t="s">
        <v>81</v>
      </c>
      <c r="J227" s="10" t="s">
        <v>82</v>
      </c>
      <c r="K227" s="10" t="s">
        <v>21</v>
      </c>
      <c r="L227" s="10" t="s">
        <v>26</v>
      </c>
      <c r="M227" s="10">
        <v>5</v>
      </c>
      <c r="N227" s="10" t="s">
        <v>33</v>
      </c>
      <c r="O227" s="10">
        <v>5</v>
      </c>
      <c r="P227" s="10">
        <v>1</v>
      </c>
    </row>
    <row r="228" spans="1:16" x14ac:dyDescent="0.2">
      <c r="A228" s="10">
        <v>4238729</v>
      </c>
      <c r="B228" s="10" t="s">
        <v>16</v>
      </c>
      <c r="C228" s="10" t="s">
        <v>17</v>
      </c>
      <c r="D228" s="16">
        <v>43550.351388888892</v>
      </c>
      <c r="E228" s="16">
        <v>43551.40625</v>
      </c>
      <c r="G228" s="16">
        <v>43567.293749999997</v>
      </c>
      <c r="H228" s="10" t="s">
        <v>30</v>
      </c>
      <c r="I228" s="10" t="s">
        <v>83</v>
      </c>
      <c r="J228" s="10" t="s">
        <v>84</v>
      </c>
      <c r="K228" s="10" t="s">
        <v>21</v>
      </c>
      <c r="L228" s="10" t="s">
        <v>26</v>
      </c>
      <c r="M228" s="10">
        <v>5</v>
      </c>
      <c r="N228" s="10" t="s">
        <v>33</v>
      </c>
      <c r="O228" s="10">
        <v>5</v>
      </c>
      <c r="P228" s="10">
        <v>1</v>
      </c>
    </row>
    <row r="229" spans="1:16" x14ac:dyDescent="0.2">
      <c r="A229" s="10">
        <v>4238729</v>
      </c>
      <c r="B229" s="10" t="s">
        <v>16</v>
      </c>
      <c r="C229" s="10" t="s">
        <v>17</v>
      </c>
      <c r="D229" s="16">
        <v>43550.351388888892</v>
      </c>
      <c r="E229" s="16">
        <v>43551.40625</v>
      </c>
      <c r="G229" s="16">
        <v>43567.293749999997</v>
      </c>
      <c r="H229" s="10" t="s">
        <v>30</v>
      </c>
      <c r="I229" s="10" t="s">
        <v>85</v>
      </c>
      <c r="J229" s="10" t="s">
        <v>86</v>
      </c>
      <c r="K229" s="10" t="s">
        <v>21</v>
      </c>
      <c r="L229" s="10" t="s">
        <v>22</v>
      </c>
      <c r="M229" s="10">
        <v>190</v>
      </c>
      <c r="N229" s="10" t="s">
        <v>33</v>
      </c>
      <c r="O229" s="10">
        <v>10</v>
      </c>
      <c r="P229" s="10">
        <v>1</v>
      </c>
    </row>
    <row r="230" spans="1:16" x14ac:dyDescent="0.2">
      <c r="A230" s="10">
        <v>4238729</v>
      </c>
      <c r="B230" s="10" t="s">
        <v>16</v>
      </c>
      <c r="C230" s="10" t="s">
        <v>17</v>
      </c>
      <c r="D230" s="16">
        <v>43550.351388888892</v>
      </c>
      <c r="E230" s="16">
        <v>43551.40625</v>
      </c>
      <c r="G230" s="16">
        <v>43567.293749999997</v>
      </c>
      <c r="H230" s="10" t="s">
        <v>30</v>
      </c>
      <c r="I230" s="10" t="s">
        <v>87</v>
      </c>
      <c r="J230" s="10" t="s">
        <v>88</v>
      </c>
      <c r="K230" s="10" t="s">
        <v>21</v>
      </c>
      <c r="L230" s="10" t="s">
        <v>22</v>
      </c>
      <c r="M230" s="10">
        <v>9.9</v>
      </c>
      <c r="N230" s="10" t="s">
        <v>33</v>
      </c>
      <c r="O230" s="10">
        <v>5</v>
      </c>
      <c r="P230" s="10">
        <v>1</v>
      </c>
    </row>
    <row r="231" spans="1:16" x14ac:dyDescent="0.2">
      <c r="A231" s="10">
        <v>4238729</v>
      </c>
      <c r="B231" s="10" t="s">
        <v>16</v>
      </c>
      <c r="C231" s="10" t="s">
        <v>17</v>
      </c>
      <c r="D231" s="16">
        <v>43550.351388888892</v>
      </c>
      <c r="E231" s="16">
        <v>43551.40625</v>
      </c>
      <c r="G231" s="16">
        <v>43567.293749999997</v>
      </c>
      <c r="H231" s="10" t="s">
        <v>30</v>
      </c>
      <c r="I231" s="10" t="s">
        <v>89</v>
      </c>
      <c r="J231" s="10" t="s">
        <v>90</v>
      </c>
      <c r="K231" s="10" t="s">
        <v>21</v>
      </c>
      <c r="L231" s="10" t="s">
        <v>26</v>
      </c>
      <c r="M231" s="10">
        <v>5</v>
      </c>
      <c r="N231" s="10" t="s">
        <v>33</v>
      </c>
      <c r="O231" s="10">
        <v>5</v>
      </c>
      <c r="P231" s="10">
        <v>1</v>
      </c>
    </row>
    <row r="232" spans="1:16" x14ac:dyDescent="0.2">
      <c r="A232" s="10">
        <v>4238729</v>
      </c>
      <c r="B232" s="10" t="s">
        <v>16</v>
      </c>
      <c r="C232" s="10" t="s">
        <v>17</v>
      </c>
      <c r="D232" s="16">
        <v>43550.351388888892</v>
      </c>
      <c r="E232" s="16">
        <v>43551.40625</v>
      </c>
      <c r="G232" s="16">
        <v>43567.293749999997</v>
      </c>
      <c r="H232" s="10" t="s">
        <v>30</v>
      </c>
      <c r="I232" s="10" t="s">
        <v>91</v>
      </c>
      <c r="J232" s="10" t="s">
        <v>92</v>
      </c>
      <c r="K232" s="10" t="s">
        <v>21</v>
      </c>
      <c r="L232" s="10" t="s">
        <v>26</v>
      </c>
      <c r="M232" s="10">
        <v>5</v>
      </c>
      <c r="N232" s="10" t="s">
        <v>33</v>
      </c>
      <c r="O232" s="10">
        <v>5</v>
      </c>
      <c r="P232" s="10">
        <v>1</v>
      </c>
    </row>
    <row r="233" spans="1:16" x14ac:dyDescent="0.2">
      <c r="A233" s="10">
        <v>4238729</v>
      </c>
      <c r="B233" s="10" t="s">
        <v>16</v>
      </c>
      <c r="C233" s="10" t="s">
        <v>17</v>
      </c>
      <c r="D233" s="16">
        <v>43550.351388888892</v>
      </c>
      <c r="E233" s="16">
        <v>43551.40625</v>
      </c>
      <c r="G233" s="16">
        <v>43567.293749999997</v>
      </c>
      <c r="H233" s="10" t="s">
        <v>30</v>
      </c>
      <c r="I233" s="10" t="s">
        <v>93</v>
      </c>
      <c r="J233" s="10" t="s">
        <v>94</v>
      </c>
      <c r="K233" s="10" t="s">
        <v>21</v>
      </c>
      <c r="L233" s="10" t="s">
        <v>26</v>
      </c>
      <c r="M233" s="10">
        <v>5</v>
      </c>
      <c r="N233" s="10" t="s">
        <v>33</v>
      </c>
      <c r="O233" s="10">
        <v>5</v>
      </c>
      <c r="P233" s="10">
        <v>1</v>
      </c>
    </row>
    <row r="234" spans="1:16" x14ac:dyDescent="0.2">
      <c r="A234" s="10">
        <v>4238729</v>
      </c>
      <c r="B234" s="10" t="s">
        <v>16</v>
      </c>
      <c r="C234" s="10" t="s">
        <v>17</v>
      </c>
      <c r="D234" s="16">
        <v>43550.351388888892</v>
      </c>
      <c r="E234" s="16">
        <v>43551.40625</v>
      </c>
      <c r="G234" s="16">
        <v>43567.293749999997</v>
      </c>
      <c r="H234" s="10" t="s">
        <v>30</v>
      </c>
      <c r="I234" s="10" t="s">
        <v>95</v>
      </c>
      <c r="J234" s="10" t="s">
        <v>96</v>
      </c>
      <c r="K234" s="10" t="s">
        <v>21</v>
      </c>
      <c r="L234" s="10" t="s">
        <v>26</v>
      </c>
      <c r="M234" s="10">
        <v>5</v>
      </c>
      <c r="N234" s="10" t="s">
        <v>33</v>
      </c>
      <c r="O234" s="10">
        <v>5</v>
      </c>
      <c r="P234" s="10">
        <v>1</v>
      </c>
    </row>
    <row r="235" spans="1:16" x14ac:dyDescent="0.2">
      <c r="A235" s="10">
        <v>4238729</v>
      </c>
      <c r="B235" s="10" t="s">
        <v>16</v>
      </c>
      <c r="C235" s="10" t="s">
        <v>17</v>
      </c>
      <c r="D235" s="16">
        <v>43550.351388888892</v>
      </c>
      <c r="E235" s="16">
        <v>43551.40625</v>
      </c>
      <c r="G235" s="16">
        <v>43567.293749999997</v>
      </c>
      <c r="H235" s="10" t="s">
        <v>30</v>
      </c>
      <c r="I235" s="10" t="s">
        <v>97</v>
      </c>
      <c r="J235" s="10" t="s">
        <v>98</v>
      </c>
      <c r="K235" s="10" t="s">
        <v>21</v>
      </c>
      <c r="L235" s="10" t="s">
        <v>22</v>
      </c>
      <c r="M235" s="10">
        <v>290</v>
      </c>
      <c r="N235" s="10" t="s">
        <v>33</v>
      </c>
      <c r="O235" s="10">
        <v>5</v>
      </c>
      <c r="P235" s="10">
        <v>1</v>
      </c>
    </row>
    <row r="236" spans="1:16" x14ac:dyDescent="0.2">
      <c r="A236" s="10">
        <v>4238729</v>
      </c>
      <c r="B236" s="10" t="s">
        <v>16</v>
      </c>
      <c r="C236" s="10" t="s">
        <v>17</v>
      </c>
      <c r="D236" s="16">
        <v>43550.351388888892</v>
      </c>
      <c r="E236" s="16">
        <v>43551.40625</v>
      </c>
      <c r="G236" s="16">
        <v>43567.293749999997</v>
      </c>
      <c r="H236" s="10" t="s">
        <v>30</v>
      </c>
      <c r="I236" s="10" t="s">
        <v>99</v>
      </c>
      <c r="J236" s="10" t="s">
        <v>100</v>
      </c>
      <c r="K236" s="10" t="s">
        <v>21</v>
      </c>
      <c r="L236" s="10" t="s">
        <v>22</v>
      </c>
      <c r="M236" s="10">
        <v>33</v>
      </c>
      <c r="N236" s="10" t="s">
        <v>33</v>
      </c>
      <c r="O236" s="10">
        <v>20</v>
      </c>
      <c r="P236" s="10">
        <v>1</v>
      </c>
    </row>
    <row r="237" spans="1:16" x14ac:dyDescent="0.2">
      <c r="A237" s="10">
        <v>4238729</v>
      </c>
      <c r="B237" s="10" t="s">
        <v>16</v>
      </c>
      <c r="C237" s="10" t="s">
        <v>17</v>
      </c>
      <c r="D237" s="16">
        <v>43550.351388888892</v>
      </c>
      <c r="E237" s="16">
        <v>43551.40625</v>
      </c>
      <c r="G237" s="16">
        <v>43567.293749999997</v>
      </c>
      <c r="H237" s="10" t="s">
        <v>30</v>
      </c>
      <c r="I237" s="10" t="s">
        <v>101</v>
      </c>
      <c r="J237" s="10" t="s">
        <v>102</v>
      </c>
      <c r="K237" s="10" t="s">
        <v>21</v>
      </c>
      <c r="L237" s="10" t="s">
        <v>22</v>
      </c>
      <c r="M237" s="10">
        <v>650</v>
      </c>
      <c r="N237" s="10" t="s">
        <v>33</v>
      </c>
      <c r="O237" s="10">
        <v>5</v>
      </c>
      <c r="P237" s="10">
        <v>1</v>
      </c>
    </row>
    <row r="238" spans="1:16" x14ac:dyDescent="0.2">
      <c r="A238" s="10">
        <v>4238729</v>
      </c>
      <c r="B238" s="10" t="s">
        <v>16</v>
      </c>
      <c r="C238" s="10" t="s">
        <v>17</v>
      </c>
      <c r="D238" s="16">
        <v>43550.351388888892</v>
      </c>
      <c r="E238" s="16">
        <v>43551.40625</v>
      </c>
      <c r="G238" s="16">
        <v>43567.293749999997</v>
      </c>
      <c r="H238" s="10" t="s">
        <v>30</v>
      </c>
      <c r="I238" s="10" t="s">
        <v>103</v>
      </c>
      <c r="J238" s="10" t="s">
        <v>104</v>
      </c>
      <c r="K238" s="10" t="s">
        <v>21</v>
      </c>
      <c r="L238" s="10" t="s">
        <v>26</v>
      </c>
      <c r="M238" s="10">
        <v>10</v>
      </c>
      <c r="N238" s="10" t="s">
        <v>33</v>
      </c>
      <c r="O238" s="10">
        <v>10</v>
      </c>
      <c r="P238" s="10">
        <v>1</v>
      </c>
    </row>
    <row r="239" spans="1:16" x14ac:dyDescent="0.2">
      <c r="A239" s="10">
        <v>4238729</v>
      </c>
      <c r="B239" s="10" t="s">
        <v>16</v>
      </c>
      <c r="C239" s="10" t="s">
        <v>17</v>
      </c>
      <c r="D239" s="16">
        <v>43550.351388888892</v>
      </c>
      <c r="E239" s="16">
        <v>43551.40625</v>
      </c>
      <c r="G239" s="16">
        <v>43567.293749999997</v>
      </c>
      <c r="H239" s="10" t="s">
        <v>30</v>
      </c>
      <c r="I239" s="10" t="s">
        <v>105</v>
      </c>
      <c r="J239" s="10" t="s">
        <v>106</v>
      </c>
      <c r="K239" s="10" t="s">
        <v>21</v>
      </c>
      <c r="L239" s="10" t="s">
        <v>22</v>
      </c>
      <c r="M239" s="10">
        <v>110</v>
      </c>
      <c r="N239" s="10" t="s">
        <v>33</v>
      </c>
      <c r="O239" s="10">
        <v>5</v>
      </c>
      <c r="P239" s="10">
        <v>1</v>
      </c>
    </row>
    <row r="240" spans="1:16" x14ac:dyDescent="0.2">
      <c r="A240" s="10">
        <v>4238729</v>
      </c>
      <c r="B240" s="10" t="s">
        <v>16</v>
      </c>
      <c r="C240" s="10" t="s">
        <v>17</v>
      </c>
      <c r="D240" s="16">
        <v>43550.351388888892</v>
      </c>
      <c r="E240" s="16">
        <v>43551.40625</v>
      </c>
      <c r="G240" s="16">
        <v>43567.293749999997</v>
      </c>
      <c r="H240" s="10" t="s">
        <v>30</v>
      </c>
      <c r="I240" s="10" t="s">
        <v>107</v>
      </c>
      <c r="J240" s="10" t="s">
        <v>108</v>
      </c>
      <c r="K240" s="10" t="s">
        <v>21</v>
      </c>
      <c r="L240" s="10" t="s">
        <v>22</v>
      </c>
      <c r="M240" s="10">
        <v>73</v>
      </c>
      <c r="N240" s="10" t="s">
        <v>33</v>
      </c>
      <c r="O240" s="10">
        <v>10</v>
      </c>
      <c r="P240" s="10">
        <v>1</v>
      </c>
    </row>
    <row r="241" spans="1:16" x14ac:dyDescent="0.2">
      <c r="A241" s="10">
        <v>4238729</v>
      </c>
      <c r="B241" s="10" t="s">
        <v>16</v>
      </c>
      <c r="C241" s="10" t="s">
        <v>17</v>
      </c>
      <c r="D241" s="16">
        <v>43550.351388888892</v>
      </c>
      <c r="E241" s="16">
        <v>43551.40625</v>
      </c>
      <c r="G241" s="16">
        <v>43567.293749999997</v>
      </c>
      <c r="H241" s="10" t="s">
        <v>30</v>
      </c>
      <c r="I241" s="10" t="s">
        <v>109</v>
      </c>
      <c r="J241" s="10" t="s">
        <v>110</v>
      </c>
      <c r="K241" s="10" t="s">
        <v>21</v>
      </c>
      <c r="L241" s="10" t="s">
        <v>26</v>
      </c>
      <c r="M241" s="10">
        <v>5</v>
      </c>
      <c r="N241" s="10" t="s">
        <v>33</v>
      </c>
      <c r="O241" s="10">
        <v>5</v>
      </c>
      <c r="P241" s="10">
        <v>1</v>
      </c>
    </row>
    <row r="242" spans="1:16" x14ac:dyDescent="0.2">
      <c r="A242" s="10">
        <v>4238729</v>
      </c>
      <c r="B242" s="10" t="s">
        <v>16</v>
      </c>
      <c r="C242" s="10" t="s">
        <v>17</v>
      </c>
      <c r="D242" s="16">
        <v>43550.351388888892</v>
      </c>
      <c r="E242" s="16">
        <v>43551.40625</v>
      </c>
      <c r="G242" s="16">
        <v>43567.293749999997</v>
      </c>
      <c r="H242" s="10" t="s">
        <v>30</v>
      </c>
      <c r="I242" s="10" t="s">
        <v>111</v>
      </c>
      <c r="J242" s="10" t="s">
        <v>112</v>
      </c>
      <c r="K242" s="10" t="s">
        <v>21</v>
      </c>
      <c r="L242" s="10" t="s">
        <v>26</v>
      </c>
      <c r="M242" s="10">
        <v>5</v>
      </c>
      <c r="N242" s="10" t="s">
        <v>33</v>
      </c>
      <c r="O242" s="10">
        <v>5</v>
      </c>
      <c r="P242" s="10">
        <v>1</v>
      </c>
    </row>
    <row r="243" spans="1:16" x14ac:dyDescent="0.2">
      <c r="A243" s="10">
        <v>4238729</v>
      </c>
      <c r="B243" s="10" t="s">
        <v>16</v>
      </c>
      <c r="C243" s="10" t="s">
        <v>17</v>
      </c>
      <c r="D243" s="16">
        <v>43550.351388888892</v>
      </c>
      <c r="E243" s="16">
        <v>43551.40625</v>
      </c>
      <c r="G243" s="16">
        <v>43567.293749999997</v>
      </c>
      <c r="H243" s="10" t="s">
        <v>30</v>
      </c>
      <c r="I243" s="10" t="s">
        <v>113</v>
      </c>
      <c r="J243" s="10" t="s">
        <v>114</v>
      </c>
      <c r="K243" s="10" t="s">
        <v>21</v>
      </c>
      <c r="L243" s="10" t="s">
        <v>22</v>
      </c>
      <c r="M243" s="10">
        <v>480</v>
      </c>
      <c r="N243" s="10" t="s">
        <v>33</v>
      </c>
      <c r="O243" s="10">
        <v>5</v>
      </c>
      <c r="P243" s="10">
        <v>1</v>
      </c>
    </row>
    <row r="244" spans="1:16" x14ac:dyDescent="0.2">
      <c r="A244" s="10">
        <v>4238729</v>
      </c>
      <c r="B244" s="10" t="s">
        <v>16</v>
      </c>
      <c r="C244" s="10" t="s">
        <v>17</v>
      </c>
      <c r="D244" s="16">
        <v>43550.351388888892</v>
      </c>
      <c r="E244" s="16">
        <v>43551.40625</v>
      </c>
      <c r="G244" s="16">
        <v>43567.293749999997</v>
      </c>
      <c r="H244" s="10" t="s">
        <v>30</v>
      </c>
      <c r="I244" s="10" t="s">
        <v>115</v>
      </c>
      <c r="J244" s="10" t="s">
        <v>116</v>
      </c>
      <c r="K244" s="10" t="s">
        <v>21</v>
      </c>
      <c r="L244" s="10" t="s">
        <v>26</v>
      </c>
      <c r="M244" s="10">
        <v>20</v>
      </c>
      <c r="N244" s="10" t="s">
        <v>33</v>
      </c>
      <c r="O244" s="10">
        <v>20</v>
      </c>
      <c r="P244" s="10">
        <v>1</v>
      </c>
    </row>
    <row r="245" spans="1:16" x14ac:dyDescent="0.2">
      <c r="A245" s="10">
        <v>4238729</v>
      </c>
      <c r="B245" s="10" t="s">
        <v>16</v>
      </c>
      <c r="C245" s="10" t="s">
        <v>17</v>
      </c>
      <c r="D245" s="16">
        <v>43550.351388888892</v>
      </c>
      <c r="E245" s="16">
        <v>43551.40625</v>
      </c>
      <c r="G245" s="16">
        <v>43567.293749999997</v>
      </c>
      <c r="H245" s="10" t="s">
        <v>30</v>
      </c>
      <c r="I245" s="10" t="s">
        <v>117</v>
      </c>
      <c r="J245" s="10" t="s">
        <v>118</v>
      </c>
      <c r="K245" s="10" t="s">
        <v>21</v>
      </c>
      <c r="L245" s="10" t="s">
        <v>26</v>
      </c>
      <c r="M245" s="10">
        <v>5</v>
      </c>
      <c r="N245" s="10" t="s">
        <v>33</v>
      </c>
      <c r="O245" s="10">
        <v>5</v>
      </c>
      <c r="P245" s="10">
        <v>1</v>
      </c>
    </row>
    <row r="246" spans="1:16" x14ac:dyDescent="0.2">
      <c r="A246" s="10">
        <v>4238729</v>
      </c>
      <c r="B246" s="10" t="s">
        <v>16</v>
      </c>
      <c r="C246" s="10" t="s">
        <v>17</v>
      </c>
      <c r="D246" s="16">
        <v>43550.351388888892</v>
      </c>
      <c r="E246" s="16">
        <v>43551.40625</v>
      </c>
      <c r="G246" s="16">
        <v>43567.293749999997</v>
      </c>
      <c r="H246" s="10" t="s">
        <v>30</v>
      </c>
      <c r="I246" s="10" t="s">
        <v>119</v>
      </c>
      <c r="J246" s="10" t="s">
        <v>120</v>
      </c>
      <c r="K246" s="10" t="s">
        <v>21</v>
      </c>
      <c r="L246" s="10" t="s">
        <v>26</v>
      </c>
      <c r="M246" s="10">
        <v>10</v>
      </c>
      <c r="N246" s="10" t="s">
        <v>33</v>
      </c>
      <c r="O246" s="10">
        <v>10</v>
      </c>
      <c r="P246" s="10">
        <v>1</v>
      </c>
    </row>
    <row r="247" spans="1:16" x14ac:dyDescent="0.2">
      <c r="A247" s="10">
        <v>4238729</v>
      </c>
      <c r="B247" s="10" t="s">
        <v>16</v>
      </c>
      <c r="C247" s="10" t="s">
        <v>17</v>
      </c>
      <c r="D247" s="16">
        <v>43550.351388888892</v>
      </c>
      <c r="E247" s="16">
        <v>43551.40625</v>
      </c>
      <c r="G247" s="16">
        <v>43567.293749999997</v>
      </c>
      <c r="H247" s="10" t="s">
        <v>30</v>
      </c>
      <c r="I247" s="10" t="s">
        <v>121</v>
      </c>
      <c r="J247" s="10" t="s">
        <v>122</v>
      </c>
      <c r="K247" s="10" t="s">
        <v>21</v>
      </c>
      <c r="L247" s="10" t="s">
        <v>22</v>
      </c>
      <c r="M247" s="10">
        <v>140</v>
      </c>
      <c r="N247" s="10" t="s">
        <v>33</v>
      </c>
      <c r="O247" s="10">
        <v>10</v>
      </c>
      <c r="P247" s="10">
        <v>1</v>
      </c>
    </row>
    <row r="248" spans="1:16" x14ac:dyDescent="0.2">
      <c r="A248" s="10">
        <v>4238729</v>
      </c>
      <c r="B248" s="10" t="s">
        <v>16</v>
      </c>
      <c r="C248" s="10" t="s">
        <v>17</v>
      </c>
      <c r="D248" s="16">
        <v>43550.351388888892</v>
      </c>
      <c r="E248" s="16">
        <v>43551.40625</v>
      </c>
      <c r="G248" s="16">
        <v>43567.293749999997</v>
      </c>
      <c r="H248" s="10" t="s">
        <v>30</v>
      </c>
      <c r="I248" s="10" t="s">
        <v>123</v>
      </c>
      <c r="J248" s="10" t="s">
        <v>124</v>
      </c>
      <c r="K248" s="10" t="s">
        <v>21</v>
      </c>
      <c r="L248" s="10" t="s">
        <v>22</v>
      </c>
      <c r="M248" s="10">
        <v>4000</v>
      </c>
      <c r="N248" s="10" t="s">
        <v>33</v>
      </c>
      <c r="O248" s="10">
        <v>5</v>
      </c>
      <c r="P248" s="10">
        <v>1</v>
      </c>
    </row>
    <row r="249" spans="1:16" x14ac:dyDescent="0.2">
      <c r="A249" s="10">
        <v>4238729</v>
      </c>
      <c r="B249" s="10" t="s">
        <v>16</v>
      </c>
      <c r="C249" s="10" t="s">
        <v>17</v>
      </c>
      <c r="D249" s="16">
        <v>43550.351388888892</v>
      </c>
      <c r="E249" s="16">
        <v>43551.40625</v>
      </c>
      <c r="G249" s="16">
        <v>43567.293749999997</v>
      </c>
      <c r="H249" s="10" t="s">
        <v>30</v>
      </c>
      <c r="I249" s="10" t="s">
        <v>125</v>
      </c>
      <c r="J249" s="10" t="s">
        <v>126</v>
      </c>
      <c r="K249" s="10" t="s">
        <v>21</v>
      </c>
      <c r="L249" s="10" t="s">
        <v>22</v>
      </c>
      <c r="M249" s="10">
        <v>250</v>
      </c>
      <c r="N249" s="10" t="s">
        <v>33</v>
      </c>
      <c r="O249" s="10">
        <v>10</v>
      </c>
      <c r="P249" s="10">
        <v>1</v>
      </c>
    </row>
    <row r="250" spans="1:16" x14ac:dyDescent="0.2">
      <c r="A250" s="10">
        <v>4238729</v>
      </c>
      <c r="B250" s="10" t="s">
        <v>16</v>
      </c>
      <c r="C250" s="10" t="s">
        <v>17</v>
      </c>
      <c r="D250" s="16">
        <v>43550.351388888892</v>
      </c>
      <c r="E250" s="16">
        <v>43551.40625</v>
      </c>
      <c r="G250" s="16">
        <v>43567.293749999997</v>
      </c>
      <c r="H250" s="10" t="s">
        <v>30</v>
      </c>
      <c r="I250" s="10" t="s">
        <v>127</v>
      </c>
      <c r="J250" s="10" t="s">
        <v>128</v>
      </c>
      <c r="K250" s="10" t="s">
        <v>21</v>
      </c>
      <c r="L250" s="10" t="s">
        <v>22</v>
      </c>
      <c r="M250" s="10">
        <v>960</v>
      </c>
      <c r="N250" s="10" t="s">
        <v>33</v>
      </c>
      <c r="O250" s="10">
        <v>10</v>
      </c>
      <c r="P250" s="10">
        <v>1</v>
      </c>
    </row>
    <row r="251" spans="1:16" x14ac:dyDescent="0.2">
      <c r="A251" s="10">
        <v>4238729</v>
      </c>
      <c r="B251" s="10" t="s">
        <v>16</v>
      </c>
      <c r="C251" s="10" t="s">
        <v>17</v>
      </c>
      <c r="D251" s="16">
        <v>43550.351388888892</v>
      </c>
      <c r="E251" s="16">
        <v>43551.40625</v>
      </c>
      <c r="G251" s="16">
        <v>43567.293749999997</v>
      </c>
      <c r="H251" s="10" t="s">
        <v>30</v>
      </c>
      <c r="I251" s="10" t="s">
        <v>129</v>
      </c>
      <c r="J251" s="10" t="s">
        <v>130</v>
      </c>
      <c r="K251" s="10" t="s">
        <v>21</v>
      </c>
      <c r="L251" s="10" t="s">
        <v>22</v>
      </c>
      <c r="M251" s="10">
        <v>740</v>
      </c>
      <c r="N251" s="10" t="s">
        <v>33</v>
      </c>
      <c r="O251" s="10">
        <v>5</v>
      </c>
      <c r="P251" s="10">
        <v>1</v>
      </c>
    </row>
    <row r="252" spans="1:16" x14ac:dyDescent="0.2">
      <c r="A252" s="10">
        <v>4238729</v>
      </c>
      <c r="B252" s="10" t="s">
        <v>16</v>
      </c>
      <c r="C252" s="10" t="s">
        <v>17</v>
      </c>
      <c r="D252" s="16">
        <v>43550.351388888892</v>
      </c>
      <c r="E252" s="16">
        <v>43551.40625</v>
      </c>
      <c r="G252" s="16">
        <v>43567.293749999997</v>
      </c>
      <c r="H252" s="10" t="s">
        <v>30</v>
      </c>
      <c r="I252" s="10" t="s">
        <v>131</v>
      </c>
      <c r="J252" s="18">
        <v>857259</v>
      </c>
      <c r="K252" s="10" t="s">
        <v>21</v>
      </c>
      <c r="L252" s="10" t="s">
        <v>26</v>
      </c>
      <c r="M252" s="10">
        <v>5</v>
      </c>
      <c r="N252" s="10" t="s">
        <v>33</v>
      </c>
      <c r="O252" s="10">
        <v>5</v>
      </c>
      <c r="P252" s="10">
        <v>1</v>
      </c>
    </row>
    <row r="253" spans="1:16" x14ac:dyDescent="0.2">
      <c r="A253" s="10">
        <v>4238729</v>
      </c>
      <c r="B253" s="10" t="s">
        <v>16</v>
      </c>
      <c r="C253" s="10" t="s">
        <v>17</v>
      </c>
      <c r="D253" s="16">
        <v>43550.351388888892</v>
      </c>
      <c r="E253" s="16">
        <v>43551.40625</v>
      </c>
      <c r="G253" s="16">
        <v>43567.293749999997</v>
      </c>
      <c r="H253" s="10" t="s">
        <v>30</v>
      </c>
      <c r="I253" s="10" t="s">
        <v>132</v>
      </c>
      <c r="J253" s="10" t="s">
        <v>133</v>
      </c>
      <c r="K253" s="10" t="s">
        <v>21</v>
      </c>
      <c r="L253" s="10" t="s">
        <v>26</v>
      </c>
      <c r="M253" s="10">
        <v>100</v>
      </c>
      <c r="N253" s="10" t="s">
        <v>33</v>
      </c>
      <c r="O253" s="10">
        <v>100</v>
      </c>
      <c r="P253" s="10">
        <v>1</v>
      </c>
    </row>
    <row r="254" spans="1:16" x14ac:dyDescent="0.2">
      <c r="A254" s="10">
        <v>4238729</v>
      </c>
      <c r="B254" s="10" t="s">
        <v>16</v>
      </c>
      <c r="C254" s="10" t="s">
        <v>17</v>
      </c>
      <c r="D254" s="16">
        <v>43550.351388888892</v>
      </c>
      <c r="E254" s="16">
        <v>43551.40625</v>
      </c>
      <c r="G254" s="16">
        <v>43567.293749999997</v>
      </c>
      <c r="H254" s="10" t="s">
        <v>30</v>
      </c>
      <c r="I254" s="10" t="s">
        <v>134</v>
      </c>
      <c r="J254" s="10" t="s">
        <v>135</v>
      </c>
      <c r="K254" s="10" t="s">
        <v>21</v>
      </c>
      <c r="L254" s="10" t="s">
        <v>22</v>
      </c>
      <c r="M254" s="10">
        <v>15</v>
      </c>
      <c r="N254" s="10" t="s">
        <v>33</v>
      </c>
      <c r="O254" s="10">
        <v>5</v>
      </c>
      <c r="P254" s="10">
        <v>1</v>
      </c>
    </row>
    <row r="255" spans="1:16" x14ac:dyDescent="0.2">
      <c r="A255" s="10">
        <v>4238729</v>
      </c>
      <c r="B255" s="10" t="s">
        <v>16</v>
      </c>
      <c r="C255" s="10" t="s">
        <v>17</v>
      </c>
      <c r="D255" s="16">
        <v>43550.351388888892</v>
      </c>
      <c r="E255" s="16">
        <v>43551.40625</v>
      </c>
      <c r="G255" s="16">
        <v>43567.293749999997</v>
      </c>
      <c r="H255" s="10" t="s">
        <v>30</v>
      </c>
      <c r="I255" s="10" t="s">
        <v>136</v>
      </c>
      <c r="J255" s="10" t="s">
        <v>137</v>
      </c>
      <c r="K255" s="10" t="s">
        <v>21</v>
      </c>
      <c r="L255" s="10" t="s">
        <v>22</v>
      </c>
      <c r="M255" s="10">
        <v>30</v>
      </c>
      <c r="N255" s="10" t="s">
        <v>33</v>
      </c>
      <c r="O255" s="10">
        <v>5</v>
      </c>
      <c r="P255" s="10">
        <v>1</v>
      </c>
    </row>
    <row r="256" spans="1:16" x14ac:dyDescent="0.2">
      <c r="A256" s="10">
        <v>4238729</v>
      </c>
      <c r="B256" s="10" t="s">
        <v>16</v>
      </c>
      <c r="C256" s="10" t="s">
        <v>17</v>
      </c>
      <c r="D256" s="16">
        <v>43550.351388888892</v>
      </c>
      <c r="E256" s="16">
        <v>43551.40625</v>
      </c>
      <c r="G256" s="16">
        <v>43567.293749999997</v>
      </c>
      <c r="H256" s="10" t="s">
        <v>30</v>
      </c>
      <c r="I256" s="10" t="s">
        <v>138</v>
      </c>
      <c r="J256" s="10" t="s">
        <v>139</v>
      </c>
      <c r="K256" s="10" t="s">
        <v>21</v>
      </c>
      <c r="L256" s="10" t="s">
        <v>22</v>
      </c>
      <c r="M256" s="10">
        <v>930</v>
      </c>
      <c r="N256" s="10" t="s">
        <v>33</v>
      </c>
      <c r="O256" s="10">
        <v>5</v>
      </c>
      <c r="P256" s="10">
        <v>1</v>
      </c>
    </row>
    <row r="257" spans="1:16" x14ac:dyDescent="0.2">
      <c r="A257" s="10">
        <v>4238729</v>
      </c>
      <c r="B257" s="10" t="s">
        <v>16</v>
      </c>
      <c r="C257" s="10" t="s">
        <v>17</v>
      </c>
      <c r="D257" s="16">
        <v>43550.351388888892</v>
      </c>
      <c r="E257" s="16">
        <v>43551.40625</v>
      </c>
      <c r="G257" s="16">
        <v>43567.293749999997</v>
      </c>
      <c r="H257" s="10" t="s">
        <v>30</v>
      </c>
      <c r="I257" s="10" t="s">
        <v>140</v>
      </c>
      <c r="J257" s="10" t="s">
        <v>141</v>
      </c>
      <c r="K257" s="10" t="s">
        <v>21</v>
      </c>
      <c r="L257" s="10" t="s">
        <v>26</v>
      </c>
      <c r="M257" s="10">
        <v>10</v>
      </c>
      <c r="N257" s="10" t="s">
        <v>33</v>
      </c>
      <c r="O257" s="10">
        <v>10</v>
      </c>
      <c r="P257" s="10">
        <v>1</v>
      </c>
    </row>
    <row r="258" spans="1:16" x14ac:dyDescent="0.2">
      <c r="A258" s="10">
        <v>4238729</v>
      </c>
      <c r="B258" s="10" t="s">
        <v>16</v>
      </c>
      <c r="C258" s="10" t="s">
        <v>17</v>
      </c>
      <c r="D258" s="16">
        <v>43550.351388888892</v>
      </c>
      <c r="E258" s="16">
        <v>43551.40625</v>
      </c>
      <c r="G258" s="16">
        <v>43567.293749999997</v>
      </c>
      <c r="H258" s="10" t="s">
        <v>30</v>
      </c>
      <c r="I258" s="10" t="s">
        <v>142</v>
      </c>
      <c r="J258" s="10" t="s">
        <v>143</v>
      </c>
      <c r="K258" s="10" t="s">
        <v>21</v>
      </c>
      <c r="L258" s="10" t="s">
        <v>26</v>
      </c>
      <c r="M258" s="10">
        <v>5</v>
      </c>
      <c r="N258" s="10" t="s">
        <v>33</v>
      </c>
      <c r="O258" s="10">
        <v>5</v>
      </c>
      <c r="P258" s="10">
        <v>1</v>
      </c>
    </row>
    <row r="259" spans="1:16" x14ac:dyDescent="0.2">
      <c r="A259" s="10">
        <v>4238729</v>
      </c>
      <c r="B259" s="10" t="s">
        <v>16</v>
      </c>
      <c r="C259" s="10" t="s">
        <v>17</v>
      </c>
      <c r="D259" s="16">
        <v>43550.351388888892</v>
      </c>
      <c r="E259" s="16">
        <v>43551.40625</v>
      </c>
      <c r="G259" s="16">
        <v>43567.293749999997</v>
      </c>
      <c r="H259" s="10" t="s">
        <v>30</v>
      </c>
      <c r="I259" s="10" t="s">
        <v>144</v>
      </c>
      <c r="J259" s="10" t="s">
        <v>145</v>
      </c>
      <c r="K259" s="10" t="s">
        <v>21</v>
      </c>
      <c r="L259" s="10" t="s">
        <v>22</v>
      </c>
      <c r="M259" s="10">
        <v>880</v>
      </c>
      <c r="N259" s="10" t="s">
        <v>33</v>
      </c>
      <c r="O259" s="10">
        <v>20</v>
      </c>
      <c r="P259" s="10">
        <v>1</v>
      </c>
    </row>
    <row r="260" spans="1:16" x14ac:dyDescent="0.2">
      <c r="A260" s="10">
        <v>4238729</v>
      </c>
      <c r="B260" s="10" t="s">
        <v>16</v>
      </c>
      <c r="C260" s="10" t="s">
        <v>17</v>
      </c>
      <c r="D260" s="16">
        <v>43550.351388888892</v>
      </c>
      <c r="E260" s="16">
        <v>43551.40625</v>
      </c>
      <c r="G260" s="16">
        <v>43567.293749999997</v>
      </c>
      <c r="H260" s="10" t="s">
        <v>30</v>
      </c>
      <c r="I260" s="10" t="s">
        <v>146</v>
      </c>
      <c r="J260" s="10" t="s">
        <v>147</v>
      </c>
      <c r="K260" s="10" t="s">
        <v>21</v>
      </c>
      <c r="L260" s="10" t="s">
        <v>26</v>
      </c>
      <c r="M260" s="10">
        <v>5</v>
      </c>
      <c r="N260" s="10" t="s">
        <v>33</v>
      </c>
      <c r="O260" s="10">
        <v>5</v>
      </c>
      <c r="P260" s="10">
        <v>1</v>
      </c>
    </row>
    <row r="261" spans="1:16" x14ac:dyDescent="0.2">
      <c r="A261" s="10">
        <v>4238729</v>
      </c>
      <c r="B261" s="10" t="s">
        <v>16</v>
      </c>
      <c r="C261" s="10" t="s">
        <v>17</v>
      </c>
      <c r="D261" s="16">
        <v>43550.351388888892</v>
      </c>
      <c r="E261" s="16">
        <v>43551.40625</v>
      </c>
      <c r="G261" s="16">
        <v>43567.293749999997</v>
      </c>
      <c r="H261" s="10" t="s">
        <v>30</v>
      </c>
      <c r="I261" s="10" t="s">
        <v>148</v>
      </c>
      <c r="J261" s="10" t="s">
        <v>149</v>
      </c>
      <c r="K261" s="10" t="s">
        <v>21</v>
      </c>
      <c r="L261" s="10" t="s">
        <v>22</v>
      </c>
      <c r="M261" s="10">
        <v>27</v>
      </c>
      <c r="N261" s="10" t="s">
        <v>33</v>
      </c>
      <c r="O261" s="10">
        <v>5</v>
      </c>
      <c r="P261" s="10">
        <v>1</v>
      </c>
    </row>
    <row r="262" spans="1:16" x14ac:dyDescent="0.2">
      <c r="A262" s="10">
        <v>4238729</v>
      </c>
      <c r="B262" s="10" t="s">
        <v>16</v>
      </c>
      <c r="C262" s="10" t="s">
        <v>17</v>
      </c>
      <c r="D262" s="16">
        <v>43550.351388888892</v>
      </c>
      <c r="E262" s="16">
        <v>43551.40625</v>
      </c>
      <c r="G262" s="16">
        <v>43567.293749999997</v>
      </c>
      <c r="H262" s="10" t="s">
        <v>30</v>
      </c>
      <c r="I262" s="10" t="s">
        <v>150</v>
      </c>
      <c r="J262" s="10" t="s">
        <v>151</v>
      </c>
      <c r="K262" s="10" t="s">
        <v>21</v>
      </c>
      <c r="L262" s="10" t="s">
        <v>26</v>
      </c>
      <c r="M262" s="10">
        <v>5</v>
      </c>
      <c r="N262" s="10" t="s">
        <v>33</v>
      </c>
      <c r="O262" s="10">
        <v>5</v>
      </c>
      <c r="P262" s="10">
        <v>1</v>
      </c>
    </row>
    <row r="263" spans="1:16" x14ac:dyDescent="0.2">
      <c r="A263" s="10">
        <v>4238729</v>
      </c>
      <c r="B263" s="10" t="s">
        <v>16</v>
      </c>
      <c r="C263" s="10" t="s">
        <v>17</v>
      </c>
      <c r="D263" s="16">
        <v>43550.351388888892</v>
      </c>
      <c r="E263" s="16">
        <v>43551.40625</v>
      </c>
      <c r="G263" s="16">
        <v>43567.293749999997</v>
      </c>
      <c r="H263" s="10" t="s">
        <v>30</v>
      </c>
      <c r="I263" s="10" t="s">
        <v>152</v>
      </c>
      <c r="J263" s="10" t="s">
        <v>153</v>
      </c>
      <c r="K263" s="10" t="s">
        <v>21</v>
      </c>
      <c r="L263" s="10" t="s">
        <v>26</v>
      </c>
      <c r="M263" s="10">
        <v>20</v>
      </c>
      <c r="N263" s="10" t="s">
        <v>33</v>
      </c>
      <c r="O263" s="10">
        <v>20</v>
      </c>
      <c r="P263" s="10">
        <v>1</v>
      </c>
    </row>
    <row r="264" spans="1:16" x14ac:dyDescent="0.2">
      <c r="A264" s="10">
        <v>4238729</v>
      </c>
      <c r="B264" s="10" t="s">
        <v>16</v>
      </c>
      <c r="C264" s="10" t="s">
        <v>17</v>
      </c>
      <c r="D264" s="16">
        <v>43550.351388888892</v>
      </c>
      <c r="E264" s="16">
        <v>43551.40625</v>
      </c>
      <c r="G264" s="16">
        <v>43567.293749999997</v>
      </c>
      <c r="H264" s="10" t="s">
        <v>30</v>
      </c>
      <c r="I264" s="10" t="s">
        <v>154</v>
      </c>
      <c r="J264" s="10" t="s">
        <v>155</v>
      </c>
      <c r="K264" s="10" t="s">
        <v>21</v>
      </c>
      <c r="L264" s="10" t="s">
        <v>26</v>
      </c>
      <c r="M264" s="10">
        <v>5</v>
      </c>
      <c r="N264" s="10" t="s">
        <v>33</v>
      </c>
      <c r="O264" s="10">
        <v>5</v>
      </c>
      <c r="P264" s="10">
        <v>1</v>
      </c>
    </row>
    <row r="265" spans="1:16" x14ac:dyDescent="0.2">
      <c r="A265" s="10">
        <v>4238729</v>
      </c>
      <c r="B265" s="10" t="s">
        <v>16</v>
      </c>
      <c r="C265" s="10" t="s">
        <v>17</v>
      </c>
      <c r="D265" s="16">
        <v>43550.351388888892</v>
      </c>
      <c r="E265" s="16">
        <v>43551.40625</v>
      </c>
      <c r="G265" s="16">
        <v>43567.293749999997</v>
      </c>
      <c r="H265" s="10" t="s">
        <v>30</v>
      </c>
      <c r="I265" s="10" t="s">
        <v>156</v>
      </c>
      <c r="J265" s="10" t="s">
        <v>157</v>
      </c>
      <c r="K265" s="10" t="s">
        <v>21</v>
      </c>
      <c r="L265" s="10" t="s">
        <v>22</v>
      </c>
      <c r="M265" s="10">
        <v>170</v>
      </c>
      <c r="N265" s="10" t="s">
        <v>33</v>
      </c>
      <c r="O265" s="10">
        <v>10</v>
      </c>
      <c r="P265" s="10">
        <v>1</v>
      </c>
    </row>
    <row r="266" spans="1:16" x14ac:dyDescent="0.2">
      <c r="A266" s="10">
        <v>4238729</v>
      </c>
      <c r="B266" s="10" t="s">
        <v>16</v>
      </c>
      <c r="C266" s="10" t="s">
        <v>17</v>
      </c>
      <c r="D266" s="16">
        <v>43550.351388888892</v>
      </c>
      <c r="E266" s="16">
        <v>43551.40625</v>
      </c>
      <c r="G266" s="16">
        <v>43567.293749999997</v>
      </c>
      <c r="H266" s="10" t="s">
        <v>30</v>
      </c>
      <c r="I266" s="10" t="s">
        <v>158</v>
      </c>
      <c r="J266" s="10" t="s">
        <v>159</v>
      </c>
      <c r="K266" s="10" t="s">
        <v>21</v>
      </c>
      <c r="L266" s="10" t="s">
        <v>22</v>
      </c>
      <c r="M266" s="10">
        <v>37</v>
      </c>
      <c r="N266" s="10" t="s">
        <v>33</v>
      </c>
      <c r="O266" s="10">
        <v>20</v>
      </c>
      <c r="P266" s="10">
        <v>1</v>
      </c>
    </row>
    <row r="267" spans="1:16" x14ac:dyDescent="0.2">
      <c r="A267" s="10">
        <v>4238729</v>
      </c>
      <c r="B267" s="10" t="s">
        <v>16</v>
      </c>
      <c r="C267" s="10" t="s">
        <v>17</v>
      </c>
      <c r="D267" s="16">
        <v>43550.351388888892</v>
      </c>
      <c r="E267" s="16">
        <v>43551.40625</v>
      </c>
      <c r="G267" s="16">
        <v>43567.293749999997</v>
      </c>
      <c r="H267" s="10" t="s">
        <v>30</v>
      </c>
      <c r="I267" s="10" t="s">
        <v>160</v>
      </c>
      <c r="J267" s="10" t="s">
        <v>161</v>
      </c>
      <c r="K267" s="10" t="s">
        <v>21</v>
      </c>
      <c r="L267" s="10" t="s">
        <v>22</v>
      </c>
      <c r="M267" s="10">
        <v>2500</v>
      </c>
      <c r="N267" s="10" t="s">
        <v>33</v>
      </c>
      <c r="O267" s="10">
        <v>100</v>
      </c>
      <c r="P267" s="10">
        <v>1</v>
      </c>
    </row>
    <row r="268" spans="1:16" x14ac:dyDescent="0.2">
      <c r="A268" s="10">
        <v>4238729</v>
      </c>
      <c r="B268" s="10" t="s">
        <v>16</v>
      </c>
      <c r="C268" s="10" t="s">
        <v>17</v>
      </c>
      <c r="D268" s="16">
        <v>43550.351388888892</v>
      </c>
      <c r="E268" s="16">
        <v>43551.40625</v>
      </c>
      <c r="G268" s="16">
        <v>43567.293749999997</v>
      </c>
      <c r="H268" s="10" t="s">
        <v>30</v>
      </c>
      <c r="I268" s="10" t="s">
        <v>162</v>
      </c>
      <c r="J268" s="10" t="s">
        <v>163</v>
      </c>
      <c r="K268" s="10" t="s">
        <v>21</v>
      </c>
      <c r="L268" s="10" t="s">
        <v>26</v>
      </c>
      <c r="M268" s="10">
        <v>5</v>
      </c>
      <c r="N268" s="10" t="s">
        <v>33</v>
      </c>
      <c r="O268" s="10">
        <v>5</v>
      </c>
      <c r="P268" s="10">
        <v>1</v>
      </c>
    </row>
    <row r="269" spans="1:16" x14ac:dyDescent="0.2">
      <c r="A269" s="10">
        <v>4238729</v>
      </c>
      <c r="B269" s="10" t="s">
        <v>16</v>
      </c>
      <c r="C269" s="10" t="s">
        <v>17</v>
      </c>
      <c r="D269" s="16">
        <v>43550.351388888892</v>
      </c>
      <c r="E269" s="16">
        <v>43551.40625</v>
      </c>
      <c r="G269" s="16">
        <v>43567.293749999997</v>
      </c>
      <c r="H269" s="10" t="s">
        <v>30</v>
      </c>
      <c r="I269" s="10" t="s">
        <v>164</v>
      </c>
      <c r="J269" s="10" t="s">
        <v>165</v>
      </c>
      <c r="K269" s="10" t="s">
        <v>21</v>
      </c>
      <c r="L269" s="10" t="s">
        <v>26</v>
      </c>
      <c r="M269" s="10">
        <v>50</v>
      </c>
      <c r="N269" s="10" t="s">
        <v>33</v>
      </c>
      <c r="O269" s="10">
        <v>50</v>
      </c>
      <c r="P269" s="10">
        <v>1</v>
      </c>
    </row>
    <row r="270" spans="1:16" x14ac:dyDescent="0.2">
      <c r="A270" s="10">
        <v>4238729</v>
      </c>
      <c r="B270" s="10" t="s">
        <v>16</v>
      </c>
      <c r="C270" s="10" t="s">
        <v>17</v>
      </c>
      <c r="D270" s="16">
        <v>43550.351388888892</v>
      </c>
      <c r="E270" s="16">
        <v>43551.40625</v>
      </c>
      <c r="G270" s="16">
        <v>43567.293749999997</v>
      </c>
      <c r="H270" s="10" t="s">
        <v>30</v>
      </c>
      <c r="I270" s="10" t="s">
        <v>166</v>
      </c>
      <c r="J270" s="10" t="s">
        <v>167</v>
      </c>
      <c r="K270" s="10" t="s">
        <v>21</v>
      </c>
      <c r="L270" s="10" t="s">
        <v>26</v>
      </c>
      <c r="M270" s="10">
        <v>10</v>
      </c>
      <c r="N270" s="10" t="s">
        <v>33</v>
      </c>
      <c r="O270" s="10">
        <v>10</v>
      </c>
      <c r="P270" s="10">
        <v>1</v>
      </c>
    </row>
    <row r="271" spans="1:16" x14ac:dyDescent="0.2">
      <c r="A271" s="10">
        <v>4238729</v>
      </c>
      <c r="B271" s="10" t="s">
        <v>16</v>
      </c>
      <c r="C271" s="10" t="s">
        <v>17</v>
      </c>
      <c r="D271" s="16">
        <v>43550.351388888892</v>
      </c>
      <c r="E271" s="16">
        <v>43551.40625</v>
      </c>
      <c r="G271" s="16">
        <v>43567.293749999997</v>
      </c>
      <c r="H271" s="10" t="s">
        <v>30</v>
      </c>
      <c r="I271" s="10" t="s">
        <v>168</v>
      </c>
      <c r="J271" s="18">
        <v>1677687</v>
      </c>
      <c r="K271" s="10" t="s">
        <v>21</v>
      </c>
      <c r="L271" s="10" t="s">
        <v>26</v>
      </c>
      <c r="M271" s="10">
        <v>5</v>
      </c>
      <c r="N271" s="10" t="s">
        <v>33</v>
      </c>
      <c r="O271" s="10">
        <v>5</v>
      </c>
      <c r="P271" s="10">
        <v>1</v>
      </c>
    </row>
    <row r="272" spans="1:16" x14ac:dyDescent="0.2">
      <c r="A272" s="10">
        <v>4238729</v>
      </c>
      <c r="B272" s="10" t="s">
        <v>16</v>
      </c>
      <c r="C272" s="10" t="s">
        <v>17</v>
      </c>
      <c r="D272" s="16">
        <v>43550.351388888892</v>
      </c>
      <c r="E272" s="16">
        <v>43551.40625</v>
      </c>
      <c r="G272" s="16">
        <v>43567.293749999997</v>
      </c>
      <c r="H272" s="10" t="s">
        <v>30</v>
      </c>
      <c r="I272" s="10" t="s">
        <v>169</v>
      </c>
      <c r="J272" s="10" t="s">
        <v>170</v>
      </c>
      <c r="K272" s="10" t="s">
        <v>21</v>
      </c>
      <c r="L272" s="10" t="s">
        <v>22</v>
      </c>
      <c r="M272" s="10">
        <v>280</v>
      </c>
      <c r="N272" s="10" t="s">
        <v>33</v>
      </c>
      <c r="O272" s="10">
        <v>5</v>
      </c>
      <c r="P272" s="10">
        <v>1</v>
      </c>
    </row>
    <row r="273" spans="1:16" x14ac:dyDescent="0.2">
      <c r="A273" s="10">
        <v>4238729</v>
      </c>
      <c r="B273" s="10" t="s">
        <v>16</v>
      </c>
      <c r="C273" s="10" t="s">
        <v>17</v>
      </c>
      <c r="D273" s="16">
        <v>43550.351388888892</v>
      </c>
      <c r="E273" s="16">
        <v>43551.40625</v>
      </c>
      <c r="G273" s="16">
        <v>43567.293749999997</v>
      </c>
      <c r="H273" s="10" t="s">
        <v>30</v>
      </c>
      <c r="I273" s="10" t="s">
        <v>171</v>
      </c>
      <c r="J273" s="10" t="s">
        <v>172</v>
      </c>
      <c r="K273" s="10" t="s">
        <v>21</v>
      </c>
      <c r="L273" s="10" t="s">
        <v>26</v>
      </c>
      <c r="M273" s="10">
        <v>5</v>
      </c>
      <c r="N273" s="10" t="s">
        <v>33</v>
      </c>
      <c r="O273" s="10">
        <v>5</v>
      </c>
      <c r="P273" s="10">
        <v>1</v>
      </c>
    </row>
    <row r="274" spans="1:16" x14ac:dyDescent="0.2">
      <c r="A274" s="10">
        <v>4238729</v>
      </c>
      <c r="B274" s="10" t="s">
        <v>16</v>
      </c>
      <c r="C274" s="10" t="s">
        <v>17</v>
      </c>
      <c r="D274" s="16">
        <v>43550.351388888892</v>
      </c>
      <c r="E274" s="16">
        <v>43551.40625</v>
      </c>
      <c r="G274" s="16">
        <v>43567.293749999997</v>
      </c>
      <c r="H274" s="10" t="s">
        <v>30</v>
      </c>
      <c r="I274" s="10" t="s">
        <v>173</v>
      </c>
      <c r="J274" s="10" t="s">
        <v>174</v>
      </c>
      <c r="K274" s="10" t="s">
        <v>21</v>
      </c>
      <c r="L274" s="10" t="s">
        <v>26</v>
      </c>
      <c r="M274" s="10">
        <v>5</v>
      </c>
      <c r="N274" s="10" t="s">
        <v>33</v>
      </c>
      <c r="O274" s="10">
        <v>5</v>
      </c>
      <c r="P274" s="10">
        <v>1</v>
      </c>
    </row>
    <row r="275" spans="1:16" x14ac:dyDescent="0.2">
      <c r="A275" s="10">
        <v>4238729</v>
      </c>
      <c r="B275" s="10" t="s">
        <v>16</v>
      </c>
      <c r="C275" s="10" t="s">
        <v>17</v>
      </c>
      <c r="D275" s="16">
        <v>43550.351388888892</v>
      </c>
      <c r="E275" s="16">
        <v>43551.40625</v>
      </c>
      <c r="G275" s="16">
        <v>43567.293749999997</v>
      </c>
      <c r="H275" s="10" t="s">
        <v>30</v>
      </c>
      <c r="I275" s="10" t="s">
        <v>175</v>
      </c>
      <c r="J275" s="10" t="s">
        <v>176</v>
      </c>
      <c r="K275" s="10" t="s">
        <v>21</v>
      </c>
      <c r="L275" s="10" t="s">
        <v>22</v>
      </c>
      <c r="M275" s="10">
        <v>9.1</v>
      </c>
      <c r="N275" s="10" t="s">
        <v>33</v>
      </c>
      <c r="O275" s="10">
        <v>5</v>
      </c>
      <c r="P275" s="10">
        <v>1</v>
      </c>
    </row>
    <row r="276" spans="1:16" x14ac:dyDescent="0.2">
      <c r="A276" s="10">
        <v>4238729</v>
      </c>
      <c r="B276" s="10" t="s">
        <v>16</v>
      </c>
      <c r="C276" s="10" t="s">
        <v>17</v>
      </c>
      <c r="D276" s="16">
        <v>43550.351388888892</v>
      </c>
      <c r="E276" s="16">
        <v>43551.40625</v>
      </c>
      <c r="G276" s="16">
        <v>43567.293749999997</v>
      </c>
      <c r="H276" s="10" t="s">
        <v>30</v>
      </c>
      <c r="I276" s="10" t="s">
        <v>177</v>
      </c>
      <c r="J276" s="10" t="s">
        <v>178</v>
      </c>
      <c r="K276" s="10" t="s">
        <v>21</v>
      </c>
      <c r="L276" s="10" t="s">
        <v>22</v>
      </c>
      <c r="M276" s="10">
        <v>59</v>
      </c>
      <c r="N276" s="10" t="s">
        <v>33</v>
      </c>
      <c r="O276" s="10">
        <v>5</v>
      </c>
      <c r="P276" s="10">
        <v>1</v>
      </c>
    </row>
    <row r="277" spans="1:16" x14ac:dyDescent="0.2">
      <c r="A277" s="10">
        <v>4238729</v>
      </c>
      <c r="B277" s="10" t="s">
        <v>16</v>
      </c>
      <c r="C277" s="10" t="s">
        <v>17</v>
      </c>
      <c r="D277" s="16">
        <v>43550.351388888892</v>
      </c>
      <c r="E277" s="16">
        <v>43551.40625</v>
      </c>
      <c r="G277" s="16">
        <v>43567.293749999997</v>
      </c>
      <c r="H277" s="10" t="s">
        <v>30</v>
      </c>
      <c r="I277" s="10" t="s">
        <v>179</v>
      </c>
      <c r="J277" s="10" t="s">
        <v>180</v>
      </c>
      <c r="K277" s="10" t="s">
        <v>21</v>
      </c>
      <c r="L277" s="10" t="s">
        <v>26</v>
      </c>
      <c r="M277" s="10">
        <v>100</v>
      </c>
      <c r="N277" s="10" t="s">
        <v>33</v>
      </c>
      <c r="O277" s="10">
        <v>100</v>
      </c>
      <c r="P277" s="10">
        <v>1</v>
      </c>
    </row>
    <row r="278" spans="1:16" x14ac:dyDescent="0.2">
      <c r="A278" s="10">
        <v>4238729</v>
      </c>
      <c r="B278" s="10" t="s">
        <v>16</v>
      </c>
      <c r="C278" s="10" t="s">
        <v>17</v>
      </c>
      <c r="D278" s="16">
        <v>43550.351388888892</v>
      </c>
      <c r="E278" s="16">
        <v>43551.40625</v>
      </c>
      <c r="G278" s="16">
        <v>43567.293749999997</v>
      </c>
      <c r="H278" s="10" t="s">
        <v>30</v>
      </c>
      <c r="I278" s="10" t="s">
        <v>181</v>
      </c>
      <c r="J278" s="10" t="s">
        <v>182</v>
      </c>
      <c r="K278" s="10" t="s">
        <v>21</v>
      </c>
      <c r="L278" s="10" t="s">
        <v>26</v>
      </c>
      <c r="M278" s="10">
        <v>5</v>
      </c>
      <c r="N278" s="10" t="s">
        <v>33</v>
      </c>
      <c r="O278" s="10">
        <v>5</v>
      </c>
      <c r="P278" s="10">
        <v>1</v>
      </c>
    </row>
    <row r="279" spans="1:16" x14ac:dyDescent="0.2">
      <c r="A279" s="10">
        <v>4238729</v>
      </c>
      <c r="B279" s="10" t="s">
        <v>16</v>
      </c>
      <c r="C279" s="10" t="s">
        <v>17</v>
      </c>
      <c r="D279" s="16">
        <v>43550.351388888892</v>
      </c>
      <c r="E279" s="16">
        <v>43551.40625</v>
      </c>
      <c r="G279" s="16">
        <v>43567.293749999997</v>
      </c>
      <c r="H279" s="10" t="s">
        <v>30</v>
      </c>
      <c r="I279" s="10" t="s">
        <v>183</v>
      </c>
      <c r="J279" s="10" t="s">
        <v>184</v>
      </c>
      <c r="K279" s="10" t="s">
        <v>21</v>
      </c>
      <c r="L279" s="10" t="s">
        <v>22</v>
      </c>
      <c r="M279" s="10">
        <v>54000</v>
      </c>
      <c r="N279" s="10" t="s">
        <v>33</v>
      </c>
      <c r="O279" s="10">
        <v>100</v>
      </c>
      <c r="P279" s="10">
        <v>1</v>
      </c>
    </row>
    <row r="280" spans="1:16" x14ac:dyDescent="0.2">
      <c r="A280" s="10">
        <v>4238729</v>
      </c>
      <c r="B280" s="10" t="s">
        <v>16</v>
      </c>
      <c r="C280" s="10" t="s">
        <v>17</v>
      </c>
      <c r="D280" s="16">
        <v>43550.351388888892</v>
      </c>
      <c r="E280" s="16">
        <v>43551.40625</v>
      </c>
      <c r="G280" s="16">
        <v>43567.293749999997</v>
      </c>
      <c r="H280" s="10" t="s">
        <v>30</v>
      </c>
      <c r="I280" s="10" t="s">
        <v>185</v>
      </c>
      <c r="J280" s="10" t="s">
        <v>186</v>
      </c>
      <c r="K280" s="10" t="s">
        <v>21</v>
      </c>
      <c r="L280" s="10" t="s">
        <v>26</v>
      </c>
      <c r="M280" s="10">
        <v>5</v>
      </c>
      <c r="N280" s="10" t="s">
        <v>33</v>
      </c>
      <c r="O280" s="10">
        <v>5</v>
      </c>
      <c r="P280" s="10">
        <v>1</v>
      </c>
    </row>
    <row r="281" spans="1:16" x14ac:dyDescent="0.2">
      <c r="A281" s="10">
        <v>4238729</v>
      </c>
      <c r="B281" s="10" t="s">
        <v>16</v>
      </c>
      <c r="C281" s="10" t="s">
        <v>17</v>
      </c>
      <c r="D281" s="16">
        <v>43550.351388888892</v>
      </c>
      <c r="E281" s="16">
        <v>43551.40625</v>
      </c>
      <c r="G281" s="16">
        <v>43567.293749999997</v>
      </c>
      <c r="H281" s="10" t="s">
        <v>30</v>
      </c>
      <c r="I281" s="10" t="s">
        <v>187</v>
      </c>
      <c r="J281" s="10" t="s">
        <v>188</v>
      </c>
      <c r="K281" s="10" t="s">
        <v>21</v>
      </c>
      <c r="L281" s="10" t="s">
        <v>26</v>
      </c>
      <c r="M281" s="10">
        <v>5</v>
      </c>
      <c r="N281" s="10" t="s">
        <v>33</v>
      </c>
      <c r="O281" s="10">
        <v>5</v>
      </c>
      <c r="P281" s="10">
        <v>1</v>
      </c>
    </row>
    <row r="282" spans="1:16" x14ac:dyDescent="0.2">
      <c r="A282" s="10">
        <v>4238729</v>
      </c>
      <c r="B282" s="10" t="s">
        <v>16</v>
      </c>
      <c r="C282" s="10" t="s">
        <v>17</v>
      </c>
      <c r="D282" s="16">
        <v>43550.351388888892</v>
      </c>
      <c r="E282" s="16">
        <v>43551.40625</v>
      </c>
      <c r="G282" s="16">
        <v>43567.293749999997</v>
      </c>
      <c r="H282" s="10" t="s">
        <v>30</v>
      </c>
      <c r="I282" s="10" t="s">
        <v>189</v>
      </c>
      <c r="J282" s="10" t="s">
        <v>190</v>
      </c>
      <c r="K282" s="10" t="s">
        <v>21</v>
      </c>
      <c r="L282" s="10" t="s">
        <v>26</v>
      </c>
      <c r="M282" s="10">
        <v>5</v>
      </c>
      <c r="N282" s="10" t="s">
        <v>33</v>
      </c>
      <c r="O282" s="10">
        <v>5</v>
      </c>
      <c r="P282" s="10">
        <v>1</v>
      </c>
    </row>
    <row r="283" spans="1:16" x14ac:dyDescent="0.2">
      <c r="A283" s="10">
        <v>4238729</v>
      </c>
      <c r="B283" s="10" t="s">
        <v>16</v>
      </c>
      <c r="C283" s="10" t="s">
        <v>17</v>
      </c>
      <c r="D283" s="16">
        <v>43550.351388888892</v>
      </c>
      <c r="E283" s="16">
        <v>43551.40625</v>
      </c>
      <c r="G283" s="16">
        <v>43567.293749999997</v>
      </c>
      <c r="H283" s="10" t="s">
        <v>30</v>
      </c>
      <c r="I283" s="10" t="s">
        <v>191</v>
      </c>
      <c r="J283" s="10" t="s">
        <v>192</v>
      </c>
      <c r="K283" s="10" t="s">
        <v>21</v>
      </c>
      <c r="L283" s="10" t="s">
        <v>26</v>
      </c>
      <c r="M283" s="10">
        <v>5</v>
      </c>
      <c r="N283" s="10" t="s">
        <v>33</v>
      </c>
      <c r="O283" s="10">
        <v>5</v>
      </c>
      <c r="P283" s="10">
        <v>1</v>
      </c>
    </row>
    <row r="284" spans="1:16" x14ac:dyDescent="0.2">
      <c r="A284" s="10">
        <v>4238729</v>
      </c>
      <c r="B284" s="10" t="s">
        <v>16</v>
      </c>
      <c r="C284" s="10" t="s">
        <v>17</v>
      </c>
      <c r="D284" s="16">
        <v>43550.351388888892</v>
      </c>
      <c r="E284" s="16">
        <v>43551.40625</v>
      </c>
      <c r="G284" s="16">
        <v>43567.293749999997</v>
      </c>
      <c r="H284" s="10" t="s">
        <v>30</v>
      </c>
      <c r="I284" s="10" t="s">
        <v>193</v>
      </c>
      <c r="J284" s="10" t="s">
        <v>194</v>
      </c>
      <c r="K284" s="10" t="s">
        <v>21</v>
      </c>
      <c r="L284" s="10" t="s">
        <v>26</v>
      </c>
      <c r="M284" s="10">
        <v>5</v>
      </c>
      <c r="N284" s="10" t="s">
        <v>33</v>
      </c>
      <c r="O284" s="10">
        <v>5</v>
      </c>
      <c r="P284" s="10">
        <v>1</v>
      </c>
    </row>
    <row r="285" spans="1:16" x14ac:dyDescent="0.2">
      <c r="A285" s="10">
        <v>4238729</v>
      </c>
      <c r="B285" s="10" t="s">
        <v>16</v>
      </c>
      <c r="C285" s="10" t="s">
        <v>17</v>
      </c>
      <c r="D285" s="16">
        <v>43550.351388888892</v>
      </c>
      <c r="E285" s="16">
        <v>43551.40625</v>
      </c>
      <c r="G285" s="16">
        <v>43567.293749999997</v>
      </c>
      <c r="H285" s="10" t="s">
        <v>30</v>
      </c>
      <c r="I285" s="10" t="s">
        <v>195</v>
      </c>
      <c r="J285" s="10" t="s">
        <v>196</v>
      </c>
      <c r="K285" s="10" t="s">
        <v>21</v>
      </c>
      <c r="L285" s="10" t="s">
        <v>26</v>
      </c>
      <c r="M285" s="10">
        <v>5</v>
      </c>
      <c r="N285" s="10" t="s">
        <v>33</v>
      </c>
      <c r="O285" s="10">
        <v>5</v>
      </c>
      <c r="P285" s="10">
        <v>1</v>
      </c>
    </row>
    <row r="286" spans="1:16" x14ac:dyDescent="0.2">
      <c r="A286" s="10">
        <v>4238729</v>
      </c>
      <c r="B286" s="10" t="s">
        <v>16</v>
      </c>
      <c r="C286" s="10" t="s">
        <v>17</v>
      </c>
      <c r="D286" s="16">
        <v>43550.351388888892</v>
      </c>
      <c r="E286" s="16">
        <v>43551.40625</v>
      </c>
      <c r="G286" s="16">
        <v>43567.293749999997</v>
      </c>
      <c r="H286" s="10" t="s">
        <v>30</v>
      </c>
      <c r="I286" s="10" t="s">
        <v>197</v>
      </c>
      <c r="J286" s="10" t="s">
        <v>198</v>
      </c>
      <c r="K286" s="10" t="s">
        <v>21</v>
      </c>
      <c r="L286" s="10" t="s">
        <v>22</v>
      </c>
      <c r="M286" s="10">
        <v>830</v>
      </c>
      <c r="N286" s="10" t="s">
        <v>33</v>
      </c>
      <c r="O286" s="10">
        <v>5</v>
      </c>
      <c r="P286" s="10">
        <v>1</v>
      </c>
    </row>
    <row r="287" spans="1:16" x14ac:dyDescent="0.2">
      <c r="A287" s="10">
        <v>4238729</v>
      </c>
      <c r="B287" s="10" t="s">
        <v>16</v>
      </c>
      <c r="C287" s="10" t="s">
        <v>17</v>
      </c>
      <c r="D287" s="16">
        <v>43550.351388888892</v>
      </c>
      <c r="E287" s="16">
        <v>43551.40625</v>
      </c>
      <c r="G287" s="16">
        <v>43567.293749999997</v>
      </c>
      <c r="H287" s="10" t="s">
        <v>30</v>
      </c>
      <c r="I287" s="10" t="s">
        <v>199</v>
      </c>
      <c r="J287" s="10" t="s">
        <v>200</v>
      </c>
      <c r="K287" s="10" t="s">
        <v>21</v>
      </c>
      <c r="L287" s="10" t="s">
        <v>26</v>
      </c>
      <c r="M287" s="10">
        <v>5</v>
      </c>
      <c r="N287" s="10" t="s">
        <v>33</v>
      </c>
      <c r="O287" s="10">
        <v>5</v>
      </c>
      <c r="P287" s="10">
        <v>1</v>
      </c>
    </row>
    <row r="288" spans="1:16" x14ac:dyDescent="0.2">
      <c r="A288" s="10">
        <v>4238729</v>
      </c>
      <c r="B288" s="10" t="s">
        <v>16</v>
      </c>
      <c r="C288" s="10" t="s">
        <v>17</v>
      </c>
      <c r="D288" s="16">
        <v>43550.351388888892</v>
      </c>
      <c r="E288" s="16">
        <v>43551.40625</v>
      </c>
      <c r="G288" s="16">
        <v>43567.293749999997</v>
      </c>
      <c r="H288" s="10" t="s">
        <v>30</v>
      </c>
      <c r="I288" s="10" t="s">
        <v>201</v>
      </c>
      <c r="J288" s="10" t="s">
        <v>202</v>
      </c>
      <c r="K288" s="10" t="s">
        <v>21</v>
      </c>
      <c r="L288" s="10" t="s">
        <v>26</v>
      </c>
      <c r="M288" s="10">
        <v>5</v>
      </c>
      <c r="N288" s="10" t="s">
        <v>33</v>
      </c>
      <c r="O288" s="10">
        <v>5</v>
      </c>
      <c r="P288" s="10">
        <v>1</v>
      </c>
    </row>
    <row r="289" spans="1:16" x14ac:dyDescent="0.2">
      <c r="A289" s="10">
        <v>4238729</v>
      </c>
      <c r="B289" s="10" t="s">
        <v>16</v>
      </c>
      <c r="C289" s="10" t="s">
        <v>17</v>
      </c>
      <c r="D289" s="16">
        <v>43550.351388888892</v>
      </c>
      <c r="E289" s="16">
        <v>43551.40625</v>
      </c>
      <c r="G289" s="16">
        <v>43567.293749999997</v>
      </c>
      <c r="H289" s="10" t="s">
        <v>30</v>
      </c>
      <c r="I289" s="10" t="s">
        <v>203</v>
      </c>
      <c r="J289" s="10" t="s">
        <v>204</v>
      </c>
      <c r="K289" s="10" t="s">
        <v>21</v>
      </c>
      <c r="L289" s="10" t="s">
        <v>26</v>
      </c>
      <c r="M289" s="10">
        <v>5</v>
      </c>
      <c r="N289" s="10" t="s">
        <v>33</v>
      </c>
      <c r="O289" s="10">
        <v>5</v>
      </c>
      <c r="P289" s="10">
        <v>1</v>
      </c>
    </row>
    <row r="290" spans="1:16" x14ac:dyDescent="0.2">
      <c r="A290" s="10">
        <v>4238729</v>
      </c>
      <c r="B290" s="10" t="s">
        <v>16</v>
      </c>
      <c r="C290" s="10" t="s">
        <v>17</v>
      </c>
      <c r="D290" s="16">
        <v>43550.351388888892</v>
      </c>
      <c r="E290" s="16">
        <v>43551.40625</v>
      </c>
      <c r="G290" s="16">
        <v>43567.293749999997</v>
      </c>
      <c r="H290" s="10" t="s">
        <v>30</v>
      </c>
      <c r="I290" s="10" t="s">
        <v>205</v>
      </c>
      <c r="J290" s="10" t="s">
        <v>206</v>
      </c>
      <c r="K290" s="10" t="s">
        <v>21</v>
      </c>
      <c r="L290" s="10" t="s">
        <v>22</v>
      </c>
      <c r="M290" s="10">
        <v>440</v>
      </c>
      <c r="N290" s="10" t="s">
        <v>33</v>
      </c>
      <c r="O290" s="10">
        <v>10</v>
      </c>
      <c r="P290" s="10">
        <v>1</v>
      </c>
    </row>
    <row r="291" spans="1:16" x14ac:dyDescent="0.2">
      <c r="A291" s="10">
        <v>4238729</v>
      </c>
      <c r="B291" s="10" t="s">
        <v>16</v>
      </c>
      <c r="C291" s="10" t="s">
        <v>17</v>
      </c>
      <c r="D291" s="16">
        <v>43550.351388888892</v>
      </c>
      <c r="E291" s="16">
        <v>43551.40625</v>
      </c>
      <c r="G291" s="16">
        <v>43567.293749999997</v>
      </c>
      <c r="H291" s="10" t="s">
        <v>30</v>
      </c>
      <c r="I291" s="10" t="s">
        <v>207</v>
      </c>
      <c r="J291" s="10" t="s">
        <v>208</v>
      </c>
      <c r="K291" s="10" t="s">
        <v>21</v>
      </c>
      <c r="L291" s="10" t="s">
        <v>26</v>
      </c>
      <c r="M291" s="10">
        <v>20</v>
      </c>
      <c r="N291" s="10" t="s">
        <v>33</v>
      </c>
      <c r="O291" s="10">
        <v>20</v>
      </c>
      <c r="P291" s="10">
        <v>1</v>
      </c>
    </row>
    <row r="292" spans="1:16" x14ac:dyDescent="0.2">
      <c r="A292" s="10">
        <v>4238729</v>
      </c>
      <c r="B292" s="10" t="s">
        <v>16</v>
      </c>
      <c r="C292" s="10" t="s">
        <v>17</v>
      </c>
      <c r="D292" s="16">
        <v>43550.351388888892</v>
      </c>
      <c r="E292" s="16">
        <v>43551.40625</v>
      </c>
      <c r="G292" s="16">
        <v>43567.293749999997</v>
      </c>
      <c r="H292" s="10" t="s">
        <v>30</v>
      </c>
      <c r="I292" s="10" t="s">
        <v>209</v>
      </c>
      <c r="J292" s="10" t="s">
        <v>210</v>
      </c>
      <c r="K292" s="10" t="s">
        <v>21</v>
      </c>
      <c r="L292" s="10" t="s">
        <v>26</v>
      </c>
      <c r="M292" s="10">
        <v>5</v>
      </c>
      <c r="N292" s="10" t="s">
        <v>33</v>
      </c>
      <c r="O292" s="10">
        <v>5</v>
      </c>
      <c r="P292" s="10">
        <v>1</v>
      </c>
    </row>
    <row r="293" spans="1:16" x14ac:dyDescent="0.2">
      <c r="A293" s="10">
        <v>4238729</v>
      </c>
      <c r="B293" s="10" t="s">
        <v>16</v>
      </c>
      <c r="C293" s="10" t="s">
        <v>17</v>
      </c>
      <c r="D293" s="16">
        <v>43550.351388888892</v>
      </c>
      <c r="E293" s="16">
        <v>43551.40625</v>
      </c>
      <c r="G293" s="16">
        <v>43567.293749999997</v>
      </c>
      <c r="H293" s="10" t="s">
        <v>30</v>
      </c>
      <c r="I293" s="10" t="s">
        <v>211</v>
      </c>
      <c r="J293" s="10" t="s">
        <v>212</v>
      </c>
      <c r="K293" s="10" t="s">
        <v>21</v>
      </c>
      <c r="L293" s="10" t="s">
        <v>26</v>
      </c>
      <c r="M293" s="10">
        <v>5</v>
      </c>
      <c r="N293" s="10" t="s">
        <v>33</v>
      </c>
      <c r="O293" s="10">
        <v>5</v>
      </c>
      <c r="P293" s="10">
        <v>1</v>
      </c>
    </row>
    <row r="294" spans="1:16" x14ac:dyDescent="0.2">
      <c r="A294" s="10">
        <v>4238729</v>
      </c>
      <c r="B294" s="10" t="s">
        <v>16</v>
      </c>
      <c r="C294" s="10" t="s">
        <v>17</v>
      </c>
      <c r="D294" s="16">
        <v>43550.351388888892</v>
      </c>
      <c r="E294" s="16">
        <v>43551.40625</v>
      </c>
      <c r="G294" s="16">
        <v>43567.293749999997</v>
      </c>
      <c r="H294" s="10" t="s">
        <v>30</v>
      </c>
      <c r="I294" s="10" t="s">
        <v>213</v>
      </c>
      <c r="J294" s="10" t="s">
        <v>214</v>
      </c>
      <c r="K294" s="10" t="s">
        <v>21</v>
      </c>
      <c r="L294" s="10" t="s">
        <v>22</v>
      </c>
      <c r="M294" s="10">
        <v>250</v>
      </c>
      <c r="N294" s="10" t="s">
        <v>33</v>
      </c>
      <c r="O294" s="10">
        <v>10</v>
      </c>
      <c r="P294" s="10">
        <v>1</v>
      </c>
    </row>
    <row r="295" spans="1:16" x14ac:dyDescent="0.2">
      <c r="A295" s="10">
        <v>4238729</v>
      </c>
      <c r="B295" s="10" t="s">
        <v>16</v>
      </c>
      <c r="C295" s="10" t="s">
        <v>17</v>
      </c>
      <c r="D295" s="16">
        <v>43550.351388888892</v>
      </c>
      <c r="E295" s="16">
        <v>43551.40625</v>
      </c>
      <c r="G295" s="16">
        <v>43567.293749999997</v>
      </c>
      <c r="H295" s="10" t="s">
        <v>30</v>
      </c>
      <c r="I295" s="10" t="s">
        <v>215</v>
      </c>
      <c r="J295" s="10" t="s">
        <v>216</v>
      </c>
      <c r="K295" s="10" t="s">
        <v>21</v>
      </c>
      <c r="L295" s="10" t="s">
        <v>22</v>
      </c>
      <c r="M295" s="10">
        <v>540</v>
      </c>
      <c r="N295" s="10" t="s">
        <v>33</v>
      </c>
      <c r="O295" s="10">
        <v>5</v>
      </c>
      <c r="P295" s="10">
        <v>1</v>
      </c>
    </row>
    <row r="296" spans="1:16" x14ac:dyDescent="0.2">
      <c r="A296" s="10">
        <v>4238729</v>
      </c>
      <c r="B296" s="10" t="s">
        <v>16</v>
      </c>
      <c r="C296" s="10" t="s">
        <v>17</v>
      </c>
      <c r="D296" s="16">
        <v>43550.351388888892</v>
      </c>
      <c r="E296" s="16">
        <v>43551.40625</v>
      </c>
      <c r="G296" s="16">
        <v>43567.293749999997</v>
      </c>
      <c r="H296" s="10" t="s">
        <v>30</v>
      </c>
      <c r="I296" s="10" t="s">
        <v>217</v>
      </c>
      <c r="J296" s="10" t="s">
        <v>218</v>
      </c>
      <c r="K296" s="10" t="s">
        <v>21</v>
      </c>
      <c r="L296" s="10" t="s">
        <v>22</v>
      </c>
      <c r="M296" s="10">
        <v>100</v>
      </c>
      <c r="N296" s="10" t="s">
        <v>33</v>
      </c>
      <c r="O296" s="10">
        <v>10</v>
      </c>
      <c r="P296" s="10">
        <v>1</v>
      </c>
    </row>
    <row r="297" spans="1:16" x14ac:dyDescent="0.2">
      <c r="A297" s="10">
        <v>4238729</v>
      </c>
      <c r="B297" s="10" t="s">
        <v>16</v>
      </c>
      <c r="C297" s="10" t="s">
        <v>17</v>
      </c>
      <c r="D297" s="16">
        <v>43550.351388888892</v>
      </c>
      <c r="E297" s="16">
        <v>43551.40625</v>
      </c>
      <c r="G297" s="16">
        <v>43567.293749999997</v>
      </c>
      <c r="H297" s="10" t="s">
        <v>30</v>
      </c>
      <c r="I297" s="10" t="s">
        <v>219</v>
      </c>
      <c r="J297" s="10" t="s">
        <v>220</v>
      </c>
      <c r="K297" s="10" t="s">
        <v>21</v>
      </c>
      <c r="L297" s="10" t="s">
        <v>22</v>
      </c>
      <c r="M297" s="10">
        <v>200</v>
      </c>
      <c r="N297" s="10" t="s">
        <v>33</v>
      </c>
      <c r="O297" s="10">
        <v>100</v>
      </c>
      <c r="P297" s="10">
        <v>1</v>
      </c>
    </row>
    <row r="298" spans="1:16" x14ac:dyDescent="0.2">
      <c r="A298" s="10">
        <v>4238729</v>
      </c>
      <c r="B298" s="10" t="s">
        <v>16</v>
      </c>
      <c r="C298" s="10" t="s">
        <v>17</v>
      </c>
      <c r="D298" s="16">
        <v>43550.351388888892</v>
      </c>
      <c r="E298" s="16">
        <v>43551.40625</v>
      </c>
      <c r="G298" s="16">
        <v>43567.293749999997</v>
      </c>
      <c r="H298" s="10" t="s">
        <v>30</v>
      </c>
      <c r="I298" s="10" t="s">
        <v>221</v>
      </c>
      <c r="J298" s="10" t="s">
        <v>222</v>
      </c>
      <c r="K298" s="10" t="s">
        <v>21</v>
      </c>
      <c r="L298" s="10" t="s">
        <v>22</v>
      </c>
      <c r="M298" s="10">
        <v>9.8000000000000007</v>
      </c>
      <c r="N298" s="10" t="s">
        <v>33</v>
      </c>
      <c r="O298" s="10">
        <v>5</v>
      </c>
      <c r="P298" s="10">
        <v>1</v>
      </c>
    </row>
    <row r="299" spans="1:16" x14ac:dyDescent="0.2">
      <c r="A299" s="10">
        <v>4238730</v>
      </c>
      <c r="B299" s="10" t="s">
        <v>376</v>
      </c>
      <c r="C299" s="10" t="s">
        <v>224</v>
      </c>
      <c r="D299" s="16">
        <v>43550.349305555559</v>
      </c>
      <c r="E299" s="16">
        <v>43551.40625</v>
      </c>
      <c r="G299" s="16">
        <v>43567.30972222222</v>
      </c>
      <c r="H299" s="10" t="s">
        <v>30</v>
      </c>
      <c r="I299" s="10" t="s">
        <v>31</v>
      </c>
      <c r="J299" s="10" t="s">
        <v>32</v>
      </c>
      <c r="K299" s="10" t="s">
        <v>225</v>
      </c>
      <c r="L299" s="10" t="s">
        <v>26</v>
      </c>
      <c r="M299" s="10">
        <v>20</v>
      </c>
      <c r="N299" s="10" t="s">
        <v>33</v>
      </c>
      <c r="O299" s="10">
        <v>20</v>
      </c>
      <c r="P299" s="10">
        <v>1</v>
      </c>
    </row>
    <row r="300" spans="1:16" x14ac:dyDescent="0.2">
      <c r="A300" s="10">
        <v>4238730</v>
      </c>
      <c r="B300" s="10" t="s">
        <v>376</v>
      </c>
      <c r="C300" s="10" t="s">
        <v>224</v>
      </c>
      <c r="D300" s="16">
        <v>43550.349305555559</v>
      </c>
      <c r="E300" s="16">
        <v>43551.40625</v>
      </c>
      <c r="G300" s="16">
        <v>43567.30972222222</v>
      </c>
      <c r="H300" s="10" t="s">
        <v>30</v>
      </c>
      <c r="I300" s="10" t="s">
        <v>34</v>
      </c>
      <c r="J300" s="10" t="s">
        <v>35</v>
      </c>
      <c r="K300" s="10" t="s">
        <v>225</v>
      </c>
      <c r="L300" s="10" t="s">
        <v>26</v>
      </c>
      <c r="M300" s="10">
        <v>5</v>
      </c>
      <c r="N300" s="10" t="s">
        <v>33</v>
      </c>
      <c r="O300" s="10">
        <v>5</v>
      </c>
      <c r="P300" s="10">
        <v>1</v>
      </c>
    </row>
    <row r="301" spans="1:16" x14ac:dyDescent="0.2">
      <c r="A301" s="10">
        <v>4238730</v>
      </c>
      <c r="B301" s="10" t="s">
        <v>376</v>
      </c>
      <c r="C301" s="10" t="s">
        <v>224</v>
      </c>
      <c r="D301" s="16">
        <v>43550.349305555559</v>
      </c>
      <c r="E301" s="16">
        <v>43551.40625</v>
      </c>
      <c r="G301" s="16">
        <v>43567.30972222222</v>
      </c>
      <c r="H301" s="10" t="s">
        <v>30</v>
      </c>
      <c r="I301" s="10" t="s">
        <v>36</v>
      </c>
      <c r="J301" s="10" t="s">
        <v>37</v>
      </c>
      <c r="K301" s="10" t="s">
        <v>225</v>
      </c>
      <c r="L301" s="10" t="s">
        <v>26</v>
      </c>
      <c r="M301" s="10">
        <v>5</v>
      </c>
      <c r="N301" s="10" t="s">
        <v>33</v>
      </c>
      <c r="O301" s="10">
        <v>5</v>
      </c>
      <c r="P301" s="10">
        <v>1</v>
      </c>
    </row>
    <row r="302" spans="1:16" x14ac:dyDescent="0.2">
      <c r="A302" s="10">
        <v>4238730</v>
      </c>
      <c r="B302" s="10" t="s">
        <v>376</v>
      </c>
      <c r="C302" s="10" t="s">
        <v>224</v>
      </c>
      <c r="D302" s="16">
        <v>43550.349305555559</v>
      </c>
      <c r="E302" s="16">
        <v>43551.40625</v>
      </c>
      <c r="G302" s="16">
        <v>43567.30972222222</v>
      </c>
      <c r="H302" s="10" t="s">
        <v>30</v>
      </c>
      <c r="I302" s="10" t="s">
        <v>38</v>
      </c>
      <c r="J302" s="10" t="s">
        <v>39</v>
      </c>
      <c r="K302" s="10" t="s">
        <v>225</v>
      </c>
      <c r="L302" s="10" t="s">
        <v>26</v>
      </c>
      <c r="M302" s="10">
        <v>20</v>
      </c>
      <c r="N302" s="10" t="s">
        <v>33</v>
      </c>
      <c r="O302" s="10">
        <v>20</v>
      </c>
      <c r="P302" s="10">
        <v>1</v>
      </c>
    </row>
    <row r="303" spans="1:16" x14ac:dyDescent="0.2">
      <c r="A303" s="10">
        <v>4238730</v>
      </c>
      <c r="B303" s="10" t="s">
        <v>376</v>
      </c>
      <c r="C303" s="10" t="s">
        <v>224</v>
      </c>
      <c r="D303" s="16">
        <v>43550.349305555559</v>
      </c>
      <c r="E303" s="16">
        <v>43551.40625</v>
      </c>
      <c r="G303" s="16">
        <v>43567.30972222222</v>
      </c>
      <c r="H303" s="10" t="s">
        <v>30</v>
      </c>
      <c r="I303" s="10" t="s">
        <v>40</v>
      </c>
      <c r="J303" s="10" t="s">
        <v>41</v>
      </c>
      <c r="K303" s="10" t="s">
        <v>225</v>
      </c>
      <c r="L303" s="10" t="s">
        <v>26</v>
      </c>
      <c r="M303" s="10">
        <v>5</v>
      </c>
      <c r="N303" s="10" t="s">
        <v>33</v>
      </c>
      <c r="O303" s="10">
        <v>5</v>
      </c>
      <c r="P303" s="10">
        <v>1</v>
      </c>
    </row>
    <row r="304" spans="1:16" x14ac:dyDescent="0.2">
      <c r="A304" s="10">
        <v>4238730</v>
      </c>
      <c r="B304" s="10" t="s">
        <v>376</v>
      </c>
      <c r="C304" s="10" t="s">
        <v>224</v>
      </c>
      <c r="D304" s="16">
        <v>43550.349305555559</v>
      </c>
      <c r="E304" s="16">
        <v>43551.40625</v>
      </c>
      <c r="G304" s="16">
        <v>43567.30972222222</v>
      </c>
      <c r="H304" s="10" t="s">
        <v>30</v>
      </c>
      <c r="I304" s="10" t="s">
        <v>42</v>
      </c>
      <c r="J304" s="10" t="s">
        <v>43</v>
      </c>
      <c r="K304" s="10" t="s">
        <v>225</v>
      </c>
      <c r="L304" s="10" t="s">
        <v>26</v>
      </c>
      <c r="M304" s="10">
        <v>5</v>
      </c>
      <c r="N304" s="10" t="s">
        <v>33</v>
      </c>
      <c r="O304" s="10">
        <v>5</v>
      </c>
      <c r="P304" s="10">
        <v>1</v>
      </c>
    </row>
    <row r="305" spans="1:16" x14ac:dyDescent="0.2">
      <c r="A305" s="10">
        <v>4238730</v>
      </c>
      <c r="B305" s="10" t="s">
        <v>376</v>
      </c>
      <c r="C305" s="10" t="s">
        <v>224</v>
      </c>
      <c r="D305" s="16">
        <v>43550.349305555559</v>
      </c>
      <c r="E305" s="16">
        <v>43551.40625</v>
      </c>
      <c r="G305" s="16">
        <v>43567.30972222222</v>
      </c>
      <c r="H305" s="10" t="s">
        <v>30</v>
      </c>
      <c r="I305" s="10" t="s">
        <v>44</v>
      </c>
      <c r="J305" s="10" t="s">
        <v>45</v>
      </c>
      <c r="K305" s="10" t="s">
        <v>225</v>
      </c>
      <c r="L305" s="10" t="s">
        <v>26</v>
      </c>
      <c r="M305" s="10">
        <v>5</v>
      </c>
      <c r="N305" s="10" t="s">
        <v>33</v>
      </c>
      <c r="O305" s="10">
        <v>5</v>
      </c>
      <c r="P305" s="10">
        <v>1</v>
      </c>
    </row>
    <row r="306" spans="1:16" x14ac:dyDescent="0.2">
      <c r="A306" s="10">
        <v>4238730</v>
      </c>
      <c r="B306" s="10" t="s">
        <v>376</v>
      </c>
      <c r="C306" s="10" t="s">
        <v>224</v>
      </c>
      <c r="D306" s="16">
        <v>43550.349305555559</v>
      </c>
      <c r="E306" s="16">
        <v>43551.40625</v>
      </c>
      <c r="G306" s="16">
        <v>43567.30972222222</v>
      </c>
      <c r="H306" s="10" t="s">
        <v>30</v>
      </c>
      <c r="I306" s="10" t="s">
        <v>46</v>
      </c>
      <c r="J306" s="10" t="s">
        <v>47</v>
      </c>
      <c r="K306" s="10" t="s">
        <v>225</v>
      </c>
      <c r="L306" s="10" t="s">
        <v>26</v>
      </c>
      <c r="M306" s="10">
        <v>5</v>
      </c>
      <c r="N306" s="10" t="s">
        <v>33</v>
      </c>
      <c r="O306" s="10">
        <v>5</v>
      </c>
      <c r="P306" s="10">
        <v>1</v>
      </c>
    </row>
    <row r="307" spans="1:16" x14ac:dyDescent="0.2">
      <c r="A307" s="10">
        <v>4238730</v>
      </c>
      <c r="B307" s="10" t="s">
        <v>376</v>
      </c>
      <c r="C307" s="10" t="s">
        <v>224</v>
      </c>
      <c r="D307" s="16">
        <v>43550.349305555559</v>
      </c>
      <c r="E307" s="16">
        <v>43551.40625</v>
      </c>
      <c r="G307" s="16">
        <v>43567.30972222222</v>
      </c>
      <c r="H307" s="10" t="s">
        <v>30</v>
      </c>
      <c r="I307" s="10" t="s">
        <v>48</v>
      </c>
      <c r="J307" s="10" t="s">
        <v>49</v>
      </c>
      <c r="K307" s="10" t="s">
        <v>225</v>
      </c>
      <c r="L307" s="10" t="s">
        <v>26</v>
      </c>
      <c r="M307" s="10">
        <v>20</v>
      </c>
      <c r="N307" s="10" t="s">
        <v>33</v>
      </c>
      <c r="O307" s="10">
        <v>20</v>
      </c>
      <c r="P307" s="10">
        <v>1</v>
      </c>
    </row>
    <row r="308" spans="1:16" x14ac:dyDescent="0.2">
      <c r="A308" s="10">
        <v>4238730</v>
      </c>
      <c r="B308" s="10" t="s">
        <v>376</v>
      </c>
      <c r="C308" s="10" t="s">
        <v>224</v>
      </c>
      <c r="D308" s="16">
        <v>43550.349305555559</v>
      </c>
      <c r="E308" s="16">
        <v>43551.40625</v>
      </c>
      <c r="G308" s="16">
        <v>43567.30972222222</v>
      </c>
      <c r="H308" s="10" t="s">
        <v>30</v>
      </c>
      <c r="I308" s="10" t="s">
        <v>50</v>
      </c>
      <c r="J308" s="10" t="s">
        <v>51</v>
      </c>
      <c r="K308" s="10" t="s">
        <v>225</v>
      </c>
      <c r="L308" s="10" t="s">
        <v>26</v>
      </c>
      <c r="M308" s="10">
        <v>5</v>
      </c>
      <c r="N308" s="10" t="s">
        <v>33</v>
      </c>
      <c r="O308" s="10">
        <v>5</v>
      </c>
      <c r="P308" s="10">
        <v>1</v>
      </c>
    </row>
    <row r="309" spans="1:16" x14ac:dyDescent="0.2">
      <c r="A309" s="10">
        <v>4238730</v>
      </c>
      <c r="B309" s="10" t="s">
        <v>376</v>
      </c>
      <c r="C309" s="10" t="s">
        <v>224</v>
      </c>
      <c r="D309" s="16">
        <v>43550.349305555559</v>
      </c>
      <c r="E309" s="16">
        <v>43551.40625</v>
      </c>
      <c r="G309" s="16">
        <v>43567.30972222222</v>
      </c>
      <c r="H309" s="10" t="s">
        <v>30</v>
      </c>
      <c r="I309" s="10" t="s">
        <v>52</v>
      </c>
      <c r="J309" s="10" t="s">
        <v>53</v>
      </c>
      <c r="K309" s="10" t="s">
        <v>225</v>
      </c>
      <c r="L309" s="10" t="s">
        <v>26</v>
      </c>
      <c r="M309" s="10">
        <v>5</v>
      </c>
      <c r="N309" s="10" t="s">
        <v>33</v>
      </c>
      <c r="O309" s="10">
        <v>5</v>
      </c>
      <c r="P309" s="10">
        <v>1</v>
      </c>
    </row>
    <row r="310" spans="1:16" x14ac:dyDescent="0.2">
      <c r="A310" s="10">
        <v>4238730</v>
      </c>
      <c r="B310" s="10" t="s">
        <v>376</v>
      </c>
      <c r="C310" s="10" t="s">
        <v>224</v>
      </c>
      <c r="D310" s="16">
        <v>43550.349305555559</v>
      </c>
      <c r="E310" s="16">
        <v>43551.40625</v>
      </c>
      <c r="G310" s="16">
        <v>43567.30972222222</v>
      </c>
      <c r="H310" s="10" t="s">
        <v>30</v>
      </c>
      <c r="I310" s="10" t="s">
        <v>54</v>
      </c>
      <c r="J310" s="10" t="s">
        <v>55</v>
      </c>
      <c r="K310" s="10" t="s">
        <v>225</v>
      </c>
      <c r="L310" s="10" t="s">
        <v>26</v>
      </c>
      <c r="M310" s="10">
        <v>10</v>
      </c>
      <c r="N310" s="10" t="s">
        <v>33</v>
      </c>
      <c r="O310" s="10">
        <v>10</v>
      </c>
      <c r="P310" s="10">
        <v>1</v>
      </c>
    </row>
    <row r="311" spans="1:16" x14ac:dyDescent="0.2">
      <c r="A311" s="10">
        <v>4238730</v>
      </c>
      <c r="B311" s="10" t="s">
        <v>376</v>
      </c>
      <c r="C311" s="10" t="s">
        <v>224</v>
      </c>
      <c r="D311" s="16">
        <v>43550.349305555559</v>
      </c>
      <c r="E311" s="16">
        <v>43551.40625</v>
      </c>
      <c r="G311" s="16">
        <v>43567.30972222222</v>
      </c>
      <c r="H311" s="10" t="s">
        <v>30</v>
      </c>
      <c r="I311" s="10" t="s">
        <v>56</v>
      </c>
      <c r="J311" s="10" t="s">
        <v>57</v>
      </c>
      <c r="K311" s="10" t="s">
        <v>225</v>
      </c>
      <c r="L311" s="10" t="s">
        <v>26</v>
      </c>
      <c r="M311" s="10">
        <v>5</v>
      </c>
      <c r="N311" s="10" t="s">
        <v>33</v>
      </c>
      <c r="O311" s="10">
        <v>5</v>
      </c>
      <c r="P311" s="10">
        <v>1</v>
      </c>
    </row>
    <row r="312" spans="1:16" x14ac:dyDescent="0.2">
      <c r="A312" s="10">
        <v>4238730</v>
      </c>
      <c r="B312" s="10" t="s">
        <v>376</v>
      </c>
      <c r="C312" s="10" t="s">
        <v>224</v>
      </c>
      <c r="D312" s="16">
        <v>43550.349305555559</v>
      </c>
      <c r="E312" s="16">
        <v>43551.40625</v>
      </c>
      <c r="G312" s="16">
        <v>43567.30972222222</v>
      </c>
      <c r="H312" s="10" t="s">
        <v>30</v>
      </c>
      <c r="I312" s="10" t="s">
        <v>58</v>
      </c>
      <c r="J312" s="10" t="s">
        <v>59</v>
      </c>
      <c r="K312" s="10" t="s">
        <v>225</v>
      </c>
      <c r="L312" s="10" t="s">
        <v>26</v>
      </c>
      <c r="M312" s="10">
        <v>5</v>
      </c>
      <c r="N312" s="10" t="s">
        <v>33</v>
      </c>
      <c r="O312" s="10">
        <v>5</v>
      </c>
      <c r="P312" s="10">
        <v>1</v>
      </c>
    </row>
    <row r="313" spans="1:16" x14ac:dyDescent="0.2">
      <c r="A313" s="10">
        <v>4238730</v>
      </c>
      <c r="B313" s="10" t="s">
        <v>376</v>
      </c>
      <c r="C313" s="10" t="s">
        <v>224</v>
      </c>
      <c r="D313" s="16">
        <v>43550.349305555559</v>
      </c>
      <c r="E313" s="16">
        <v>43551.40625</v>
      </c>
      <c r="G313" s="16">
        <v>43567.30972222222</v>
      </c>
      <c r="H313" s="10" t="s">
        <v>30</v>
      </c>
      <c r="I313" s="10" t="s">
        <v>60</v>
      </c>
      <c r="J313" s="10" t="s">
        <v>61</v>
      </c>
      <c r="K313" s="10" t="s">
        <v>225</v>
      </c>
      <c r="L313" s="10" t="s">
        <v>26</v>
      </c>
      <c r="M313" s="10">
        <v>5</v>
      </c>
      <c r="N313" s="10" t="s">
        <v>33</v>
      </c>
      <c r="O313" s="10">
        <v>5</v>
      </c>
      <c r="P313" s="10">
        <v>1</v>
      </c>
    </row>
    <row r="314" spans="1:16" x14ac:dyDescent="0.2">
      <c r="A314" s="10">
        <v>4238730</v>
      </c>
      <c r="B314" s="10" t="s">
        <v>376</v>
      </c>
      <c r="C314" s="10" t="s">
        <v>224</v>
      </c>
      <c r="D314" s="16">
        <v>43550.349305555559</v>
      </c>
      <c r="E314" s="16">
        <v>43551.40625</v>
      </c>
      <c r="G314" s="16">
        <v>43567.30972222222</v>
      </c>
      <c r="H314" s="10" t="s">
        <v>30</v>
      </c>
      <c r="I314" s="10" t="s">
        <v>62</v>
      </c>
      <c r="J314" s="10" t="s">
        <v>63</v>
      </c>
      <c r="K314" s="10" t="s">
        <v>225</v>
      </c>
      <c r="L314" s="10" t="s">
        <v>26</v>
      </c>
      <c r="M314" s="10">
        <v>5</v>
      </c>
      <c r="N314" s="10" t="s">
        <v>33</v>
      </c>
      <c r="O314" s="10">
        <v>5</v>
      </c>
      <c r="P314" s="10">
        <v>1</v>
      </c>
    </row>
    <row r="315" spans="1:16" x14ac:dyDescent="0.2">
      <c r="A315" s="10">
        <v>4238730</v>
      </c>
      <c r="B315" s="10" t="s">
        <v>376</v>
      </c>
      <c r="C315" s="10" t="s">
        <v>224</v>
      </c>
      <c r="D315" s="16">
        <v>43550.349305555559</v>
      </c>
      <c r="E315" s="16">
        <v>43551.40625</v>
      </c>
      <c r="G315" s="16">
        <v>43567.30972222222</v>
      </c>
      <c r="H315" s="10" t="s">
        <v>30</v>
      </c>
      <c r="I315" s="10" t="s">
        <v>64</v>
      </c>
      <c r="J315" s="18">
        <v>1791337</v>
      </c>
      <c r="K315" s="10" t="s">
        <v>225</v>
      </c>
      <c r="L315" s="10" t="s">
        <v>26</v>
      </c>
      <c r="M315" s="10">
        <v>5</v>
      </c>
      <c r="N315" s="10" t="s">
        <v>33</v>
      </c>
      <c r="O315" s="10">
        <v>5</v>
      </c>
      <c r="P315" s="10">
        <v>1</v>
      </c>
    </row>
    <row r="316" spans="1:16" x14ac:dyDescent="0.2">
      <c r="A316" s="10">
        <v>4238730</v>
      </c>
      <c r="B316" s="10" t="s">
        <v>376</v>
      </c>
      <c r="C316" s="10" t="s">
        <v>224</v>
      </c>
      <c r="D316" s="16">
        <v>43550.349305555559</v>
      </c>
      <c r="E316" s="16">
        <v>43551.40625</v>
      </c>
      <c r="G316" s="16">
        <v>43567.30972222222</v>
      </c>
      <c r="H316" s="10" t="s">
        <v>30</v>
      </c>
      <c r="I316" s="10" t="s">
        <v>65</v>
      </c>
      <c r="J316" s="10" t="s">
        <v>66</v>
      </c>
      <c r="K316" s="10" t="s">
        <v>225</v>
      </c>
      <c r="L316" s="10" t="s">
        <v>26</v>
      </c>
      <c r="M316" s="10">
        <v>5</v>
      </c>
      <c r="N316" s="10" t="s">
        <v>33</v>
      </c>
      <c r="O316" s="10">
        <v>5</v>
      </c>
      <c r="P316" s="10">
        <v>1</v>
      </c>
    </row>
    <row r="317" spans="1:16" x14ac:dyDescent="0.2">
      <c r="A317" s="10">
        <v>4238730</v>
      </c>
      <c r="B317" s="10" t="s">
        <v>376</v>
      </c>
      <c r="C317" s="10" t="s">
        <v>224</v>
      </c>
      <c r="D317" s="16">
        <v>43550.349305555559</v>
      </c>
      <c r="E317" s="16">
        <v>43551.40625</v>
      </c>
      <c r="G317" s="16">
        <v>43567.30972222222</v>
      </c>
      <c r="H317" s="10" t="s">
        <v>30</v>
      </c>
      <c r="I317" s="10" t="s">
        <v>67</v>
      </c>
      <c r="J317" s="10" t="s">
        <v>68</v>
      </c>
      <c r="K317" s="10" t="s">
        <v>225</v>
      </c>
      <c r="L317" s="10" t="s">
        <v>26</v>
      </c>
      <c r="M317" s="10">
        <v>5</v>
      </c>
      <c r="N317" s="10" t="s">
        <v>33</v>
      </c>
      <c r="O317" s="10">
        <v>5</v>
      </c>
      <c r="P317" s="10">
        <v>1</v>
      </c>
    </row>
    <row r="318" spans="1:16" x14ac:dyDescent="0.2">
      <c r="A318" s="10">
        <v>4238730</v>
      </c>
      <c r="B318" s="10" t="s">
        <v>376</v>
      </c>
      <c r="C318" s="10" t="s">
        <v>224</v>
      </c>
      <c r="D318" s="16">
        <v>43550.349305555559</v>
      </c>
      <c r="E318" s="16">
        <v>43551.40625</v>
      </c>
      <c r="G318" s="16">
        <v>43567.30972222222</v>
      </c>
      <c r="H318" s="10" t="s">
        <v>30</v>
      </c>
      <c r="I318" s="10" t="s">
        <v>69</v>
      </c>
      <c r="J318" s="10" t="s">
        <v>70</v>
      </c>
      <c r="K318" s="10" t="s">
        <v>225</v>
      </c>
      <c r="L318" s="10" t="s">
        <v>26</v>
      </c>
      <c r="M318" s="10">
        <v>10</v>
      </c>
      <c r="N318" s="10" t="s">
        <v>33</v>
      </c>
      <c r="O318" s="10">
        <v>10</v>
      </c>
      <c r="P318" s="10">
        <v>1</v>
      </c>
    </row>
    <row r="319" spans="1:16" x14ac:dyDescent="0.2">
      <c r="A319" s="10">
        <v>4238730</v>
      </c>
      <c r="B319" s="10" t="s">
        <v>376</v>
      </c>
      <c r="C319" s="10" t="s">
        <v>224</v>
      </c>
      <c r="D319" s="16">
        <v>43550.349305555559</v>
      </c>
      <c r="E319" s="16">
        <v>43551.40625</v>
      </c>
      <c r="G319" s="16">
        <v>43567.30972222222</v>
      </c>
      <c r="H319" s="10" t="s">
        <v>30</v>
      </c>
      <c r="I319" s="10" t="s">
        <v>71</v>
      </c>
      <c r="J319" s="10" t="s">
        <v>72</v>
      </c>
      <c r="K319" s="10" t="s">
        <v>225</v>
      </c>
      <c r="L319" s="10" t="s">
        <v>26</v>
      </c>
      <c r="M319" s="10">
        <v>5</v>
      </c>
      <c r="N319" s="10" t="s">
        <v>33</v>
      </c>
      <c r="O319" s="10">
        <v>5</v>
      </c>
      <c r="P319" s="10">
        <v>1</v>
      </c>
    </row>
    <row r="320" spans="1:16" x14ac:dyDescent="0.2">
      <c r="A320" s="10">
        <v>4238730</v>
      </c>
      <c r="B320" s="10" t="s">
        <v>376</v>
      </c>
      <c r="C320" s="10" t="s">
        <v>224</v>
      </c>
      <c r="D320" s="16">
        <v>43550.349305555559</v>
      </c>
      <c r="E320" s="16">
        <v>43551.40625</v>
      </c>
      <c r="G320" s="16">
        <v>43567.30972222222</v>
      </c>
      <c r="H320" s="10" t="s">
        <v>30</v>
      </c>
      <c r="I320" s="10" t="s">
        <v>73</v>
      </c>
      <c r="J320" s="10" t="s">
        <v>74</v>
      </c>
      <c r="K320" s="10" t="s">
        <v>225</v>
      </c>
      <c r="L320" s="10" t="s">
        <v>26</v>
      </c>
      <c r="M320" s="10">
        <v>5</v>
      </c>
      <c r="N320" s="10" t="s">
        <v>33</v>
      </c>
      <c r="O320" s="10">
        <v>5</v>
      </c>
      <c r="P320" s="10">
        <v>1</v>
      </c>
    </row>
    <row r="321" spans="1:16" x14ac:dyDescent="0.2">
      <c r="A321" s="10">
        <v>4238730</v>
      </c>
      <c r="B321" s="10" t="s">
        <v>376</v>
      </c>
      <c r="C321" s="10" t="s">
        <v>224</v>
      </c>
      <c r="D321" s="16">
        <v>43550.349305555559</v>
      </c>
      <c r="E321" s="16">
        <v>43551.40625</v>
      </c>
      <c r="G321" s="16">
        <v>43567.30972222222</v>
      </c>
      <c r="H321" s="10" t="s">
        <v>30</v>
      </c>
      <c r="I321" s="10" t="s">
        <v>75</v>
      </c>
      <c r="J321" s="10" t="s">
        <v>76</v>
      </c>
      <c r="K321" s="10" t="s">
        <v>225</v>
      </c>
      <c r="L321" s="10" t="s">
        <v>26</v>
      </c>
      <c r="M321" s="10">
        <v>5</v>
      </c>
      <c r="N321" s="10" t="s">
        <v>33</v>
      </c>
      <c r="O321" s="10">
        <v>5</v>
      </c>
      <c r="P321" s="10">
        <v>1</v>
      </c>
    </row>
    <row r="322" spans="1:16" x14ac:dyDescent="0.2">
      <c r="A322" s="10">
        <v>4238730</v>
      </c>
      <c r="B322" s="10" t="s">
        <v>376</v>
      </c>
      <c r="C322" s="10" t="s">
        <v>224</v>
      </c>
      <c r="D322" s="16">
        <v>43550.349305555559</v>
      </c>
      <c r="E322" s="16">
        <v>43551.40625</v>
      </c>
      <c r="G322" s="16">
        <v>43567.30972222222</v>
      </c>
      <c r="H322" s="10" t="s">
        <v>30</v>
      </c>
      <c r="I322" s="10" t="s">
        <v>77</v>
      </c>
      <c r="J322" s="10" t="s">
        <v>78</v>
      </c>
      <c r="K322" s="10" t="s">
        <v>225</v>
      </c>
      <c r="L322" s="10" t="s">
        <v>26</v>
      </c>
      <c r="M322" s="10">
        <v>5</v>
      </c>
      <c r="N322" s="10" t="s">
        <v>33</v>
      </c>
      <c r="O322" s="10">
        <v>5</v>
      </c>
      <c r="P322" s="10">
        <v>1</v>
      </c>
    </row>
    <row r="323" spans="1:16" x14ac:dyDescent="0.2">
      <c r="A323" s="10">
        <v>4238730</v>
      </c>
      <c r="B323" s="10" t="s">
        <v>376</v>
      </c>
      <c r="C323" s="10" t="s">
        <v>224</v>
      </c>
      <c r="D323" s="16">
        <v>43550.349305555559</v>
      </c>
      <c r="E323" s="16">
        <v>43551.40625</v>
      </c>
      <c r="G323" s="16">
        <v>43567.30972222222</v>
      </c>
      <c r="H323" s="10" t="s">
        <v>30</v>
      </c>
      <c r="I323" s="10" t="s">
        <v>79</v>
      </c>
      <c r="J323" s="10" t="s">
        <v>80</v>
      </c>
      <c r="K323" s="10" t="s">
        <v>225</v>
      </c>
      <c r="L323" s="10" t="s">
        <v>26</v>
      </c>
      <c r="M323" s="10">
        <v>10</v>
      </c>
      <c r="N323" s="10" t="s">
        <v>33</v>
      </c>
      <c r="O323" s="10">
        <v>10</v>
      </c>
      <c r="P323" s="10">
        <v>1</v>
      </c>
    </row>
    <row r="324" spans="1:16" x14ac:dyDescent="0.2">
      <c r="A324" s="10">
        <v>4238730</v>
      </c>
      <c r="B324" s="10" t="s">
        <v>376</v>
      </c>
      <c r="C324" s="10" t="s">
        <v>224</v>
      </c>
      <c r="D324" s="16">
        <v>43550.349305555559</v>
      </c>
      <c r="E324" s="16">
        <v>43551.40625</v>
      </c>
      <c r="G324" s="16">
        <v>43567.30972222222</v>
      </c>
      <c r="H324" s="10" t="s">
        <v>30</v>
      </c>
      <c r="I324" s="10" t="s">
        <v>81</v>
      </c>
      <c r="J324" s="10" t="s">
        <v>82</v>
      </c>
      <c r="K324" s="10" t="s">
        <v>225</v>
      </c>
      <c r="L324" s="10" t="s">
        <v>26</v>
      </c>
      <c r="M324" s="10">
        <v>5</v>
      </c>
      <c r="N324" s="10" t="s">
        <v>33</v>
      </c>
      <c r="O324" s="10">
        <v>5</v>
      </c>
      <c r="P324" s="10">
        <v>1</v>
      </c>
    </row>
    <row r="325" spans="1:16" x14ac:dyDescent="0.2">
      <c r="A325" s="10">
        <v>4238730</v>
      </c>
      <c r="B325" s="10" t="s">
        <v>376</v>
      </c>
      <c r="C325" s="10" t="s">
        <v>224</v>
      </c>
      <c r="D325" s="16">
        <v>43550.349305555559</v>
      </c>
      <c r="E325" s="16">
        <v>43551.40625</v>
      </c>
      <c r="G325" s="16">
        <v>43567.30972222222</v>
      </c>
      <c r="H325" s="10" t="s">
        <v>30</v>
      </c>
      <c r="I325" s="10" t="s">
        <v>83</v>
      </c>
      <c r="J325" s="10" t="s">
        <v>84</v>
      </c>
      <c r="K325" s="10" t="s">
        <v>225</v>
      </c>
      <c r="L325" s="10" t="s">
        <v>26</v>
      </c>
      <c r="M325" s="10">
        <v>5</v>
      </c>
      <c r="N325" s="10" t="s">
        <v>33</v>
      </c>
      <c r="O325" s="10">
        <v>5</v>
      </c>
      <c r="P325" s="10">
        <v>1</v>
      </c>
    </row>
    <row r="326" spans="1:16" x14ac:dyDescent="0.2">
      <c r="A326" s="10">
        <v>4238730</v>
      </c>
      <c r="B326" s="10" t="s">
        <v>376</v>
      </c>
      <c r="C326" s="10" t="s">
        <v>224</v>
      </c>
      <c r="D326" s="16">
        <v>43550.349305555559</v>
      </c>
      <c r="E326" s="16">
        <v>43551.40625</v>
      </c>
      <c r="G326" s="16">
        <v>43567.30972222222</v>
      </c>
      <c r="H326" s="10" t="s">
        <v>30</v>
      </c>
      <c r="I326" s="10" t="s">
        <v>85</v>
      </c>
      <c r="J326" s="10" t="s">
        <v>86</v>
      </c>
      <c r="K326" s="10" t="s">
        <v>225</v>
      </c>
      <c r="L326" s="10" t="s">
        <v>26</v>
      </c>
      <c r="M326" s="10">
        <v>10</v>
      </c>
      <c r="N326" s="10" t="s">
        <v>33</v>
      </c>
      <c r="O326" s="10">
        <v>10</v>
      </c>
      <c r="P326" s="10">
        <v>1</v>
      </c>
    </row>
    <row r="327" spans="1:16" x14ac:dyDescent="0.2">
      <c r="A327" s="10">
        <v>4238730</v>
      </c>
      <c r="B327" s="10" t="s">
        <v>376</v>
      </c>
      <c r="C327" s="10" t="s">
        <v>224</v>
      </c>
      <c r="D327" s="16">
        <v>43550.349305555559</v>
      </c>
      <c r="E327" s="16">
        <v>43551.40625</v>
      </c>
      <c r="G327" s="16">
        <v>43567.30972222222</v>
      </c>
      <c r="H327" s="10" t="s">
        <v>30</v>
      </c>
      <c r="I327" s="10" t="s">
        <v>87</v>
      </c>
      <c r="J327" s="10" t="s">
        <v>88</v>
      </c>
      <c r="K327" s="10" t="s">
        <v>225</v>
      </c>
      <c r="L327" s="10" t="s">
        <v>26</v>
      </c>
      <c r="M327" s="10">
        <v>5</v>
      </c>
      <c r="N327" s="10" t="s">
        <v>33</v>
      </c>
      <c r="O327" s="10">
        <v>5</v>
      </c>
      <c r="P327" s="10">
        <v>1</v>
      </c>
    </row>
    <row r="328" spans="1:16" x14ac:dyDescent="0.2">
      <c r="A328" s="10">
        <v>4238730</v>
      </c>
      <c r="B328" s="10" t="s">
        <v>376</v>
      </c>
      <c r="C328" s="10" t="s">
        <v>224</v>
      </c>
      <c r="D328" s="16">
        <v>43550.349305555559</v>
      </c>
      <c r="E328" s="16">
        <v>43551.40625</v>
      </c>
      <c r="G328" s="16">
        <v>43567.30972222222</v>
      </c>
      <c r="H328" s="10" t="s">
        <v>30</v>
      </c>
      <c r="I328" s="10" t="s">
        <v>89</v>
      </c>
      <c r="J328" s="10" t="s">
        <v>90</v>
      </c>
      <c r="K328" s="10" t="s">
        <v>225</v>
      </c>
      <c r="L328" s="10" t="s">
        <v>26</v>
      </c>
      <c r="M328" s="10">
        <v>5</v>
      </c>
      <c r="N328" s="10" t="s">
        <v>33</v>
      </c>
      <c r="O328" s="10">
        <v>5</v>
      </c>
      <c r="P328" s="10">
        <v>1</v>
      </c>
    </row>
    <row r="329" spans="1:16" x14ac:dyDescent="0.2">
      <c r="A329" s="10">
        <v>4238730</v>
      </c>
      <c r="B329" s="10" t="s">
        <v>376</v>
      </c>
      <c r="C329" s="10" t="s">
        <v>224</v>
      </c>
      <c r="D329" s="16">
        <v>43550.349305555559</v>
      </c>
      <c r="E329" s="16">
        <v>43551.40625</v>
      </c>
      <c r="G329" s="16">
        <v>43567.30972222222</v>
      </c>
      <c r="H329" s="10" t="s">
        <v>30</v>
      </c>
      <c r="I329" s="10" t="s">
        <v>91</v>
      </c>
      <c r="J329" s="10" t="s">
        <v>92</v>
      </c>
      <c r="K329" s="10" t="s">
        <v>225</v>
      </c>
      <c r="L329" s="10" t="s">
        <v>26</v>
      </c>
      <c r="M329" s="10">
        <v>5</v>
      </c>
      <c r="N329" s="10" t="s">
        <v>33</v>
      </c>
      <c r="O329" s="10">
        <v>5</v>
      </c>
      <c r="P329" s="10">
        <v>1</v>
      </c>
    </row>
    <row r="330" spans="1:16" x14ac:dyDescent="0.2">
      <c r="A330" s="10">
        <v>4238730</v>
      </c>
      <c r="B330" s="10" t="s">
        <v>376</v>
      </c>
      <c r="C330" s="10" t="s">
        <v>224</v>
      </c>
      <c r="D330" s="16">
        <v>43550.349305555559</v>
      </c>
      <c r="E330" s="16">
        <v>43551.40625</v>
      </c>
      <c r="G330" s="16">
        <v>43567.30972222222</v>
      </c>
      <c r="H330" s="10" t="s">
        <v>30</v>
      </c>
      <c r="I330" s="10" t="s">
        <v>93</v>
      </c>
      <c r="J330" s="10" t="s">
        <v>94</v>
      </c>
      <c r="K330" s="10" t="s">
        <v>225</v>
      </c>
      <c r="L330" s="10" t="s">
        <v>26</v>
      </c>
      <c r="M330" s="10">
        <v>5</v>
      </c>
      <c r="N330" s="10" t="s">
        <v>33</v>
      </c>
      <c r="O330" s="10">
        <v>5</v>
      </c>
      <c r="P330" s="10">
        <v>1</v>
      </c>
    </row>
    <row r="331" spans="1:16" x14ac:dyDescent="0.2">
      <c r="A331" s="10">
        <v>4238730</v>
      </c>
      <c r="B331" s="10" t="s">
        <v>376</v>
      </c>
      <c r="C331" s="10" t="s">
        <v>224</v>
      </c>
      <c r="D331" s="16">
        <v>43550.349305555559</v>
      </c>
      <c r="E331" s="16">
        <v>43551.40625</v>
      </c>
      <c r="G331" s="16">
        <v>43567.30972222222</v>
      </c>
      <c r="H331" s="10" t="s">
        <v>30</v>
      </c>
      <c r="I331" s="10" t="s">
        <v>95</v>
      </c>
      <c r="J331" s="10" t="s">
        <v>96</v>
      </c>
      <c r="K331" s="10" t="s">
        <v>225</v>
      </c>
      <c r="L331" s="10" t="s">
        <v>26</v>
      </c>
      <c r="M331" s="10">
        <v>5</v>
      </c>
      <c r="N331" s="10" t="s">
        <v>33</v>
      </c>
      <c r="O331" s="10">
        <v>5</v>
      </c>
      <c r="P331" s="10">
        <v>1</v>
      </c>
    </row>
    <row r="332" spans="1:16" x14ac:dyDescent="0.2">
      <c r="A332" s="10">
        <v>4238730</v>
      </c>
      <c r="B332" s="10" t="s">
        <v>376</v>
      </c>
      <c r="C332" s="10" t="s">
        <v>224</v>
      </c>
      <c r="D332" s="16">
        <v>43550.349305555559</v>
      </c>
      <c r="E332" s="16">
        <v>43551.40625</v>
      </c>
      <c r="G332" s="16">
        <v>43567.30972222222</v>
      </c>
      <c r="H332" s="10" t="s">
        <v>30</v>
      </c>
      <c r="I332" s="10" t="s">
        <v>97</v>
      </c>
      <c r="J332" s="10" t="s">
        <v>98</v>
      </c>
      <c r="K332" s="10" t="s">
        <v>225</v>
      </c>
      <c r="L332" s="10" t="s">
        <v>26</v>
      </c>
      <c r="M332" s="10">
        <v>5</v>
      </c>
      <c r="N332" s="10" t="s">
        <v>33</v>
      </c>
      <c r="O332" s="10">
        <v>5</v>
      </c>
      <c r="P332" s="10">
        <v>1</v>
      </c>
    </row>
    <row r="333" spans="1:16" x14ac:dyDescent="0.2">
      <c r="A333" s="10">
        <v>4238730</v>
      </c>
      <c r="B333" s="10" t="s">
        <v>376</v>
      </c>
      <c r="C333" s="10" t="s">
        <v>224</v>
      </c>
      <c r="D333" s="16">
        <v>43550.349305555559</v>
      </c>
      <c r="E333" s="16">
        <v>43551.40625</v>
      </c>
      <c r="G333" s="16">
        <v>43567.30972222222</v>
      </c>
      <c r="H333" s="10" t="s">
        <v>30</v>
      </c>
      <c r="I333" s="10" t="s">
        <v>99</v>
      </c>
      <c r="J333" s="10" t="s">
        <v>100</v>
      </c>
      <c r="K333" s="10" t="s">
        <v>225</v>
      </c>
      <c r="L333" s="10" t="s">
        <v>26</v>
      </c>
      <c r="M333" s="10">
        <v>20</v>
      </c>
      <c r="N333" s="10" t="s">
        <v>33</v>
      </c>
      <c r="O333" s="10">
        <v>20</v>
      </c>
      <c r="P333" s="10">
        <v>1</v>
      </c>
    </row>
    <row r="334" spans="1:16" x14ac:dyDescent="0.2">
      <c r="A334" s="10">
        <v>4238730</v>
      </c>
      <c r="B334" s="10" t="s">
        <v>376</v>
      </c>
      <c r="C334" s="10" t="s">
        <v>224</v>
      </c>
      <c r="D334" s="16">
        <v>43550.349305555559</v>
      </c>
      <c r="E334" s="16">
        <v>43551.40625</v>
      </c>
      <c r="G334" s="16">
        <v>43567.30972222222</v>
      </c>
      <c r="H334" s="10" t="s">
        <v>30</v>
      </c>
      <c r="I334" s="10" t="s">
        <v>101</v>
      </c>
      <c r="J334" s="10" t="s">
        <v>102</v>
      </c>
      <c r="K334" s="10" t="s">
        <v>225</v>
      </c>
      <c r="L334" s="10" t="s">
        <v>26</v>
      </c>
      <c r="M334" s="10">
        <v>5</v>
      </c>
      <c r="N334" s="10" t="s">
        <v>33</v>
      </c>
      <c r="O334" s="10">
        <v>5</v>
      </c>
      <c r="P334" s="10">
        <v>1</v>
      </c>
    </row>
    <row r="335" spans="1:16" x14ac:dyDescent="0.2">
      <c r="A335" s="10">
        <v>4238730</v>
      </c>
      <c r="B335" s="10" t="s">
        <v>376</v>
      </c>
      <c r="C335" s="10" t="s">
        <v>224</v>
      </c>
      <c r="D335" s="16">
        <v>43550.349305555559</v>
      </c>
      <c r="E335" s="16">
        <v>43551.40625</v>
      </c>
      <c r="G335" s="16">
        <v>43567.30972222222</v>
      </c>
      <c r="H335" s="10" t="s">
        <v>30</v>
      </c>
      <c r="I335" s="10" t="s">
        <v>103</v>
      </c>
      <c r="J335" s="10" t="s">
        <v>104</v>
      </c>
      <c r="K335" s="10" t="s">
        <v>225</v>
      </c>
      <c r="L335" s="10" t="s">
        <v>26</v>
      </c>
      <c r="M335" s="10">
        <v>10</v>
      </c>
      <c r="N335" s="10" t="s">
        <v>33</v>
      </c>
      <c r="O335" s="10">
        <v>10</v>
      </c>
      <c r="P335" s="10">
        <v>1</v>
      </c>
    </row>
    <row r="336" spans="1:16" x14ac:dyDescent="0.2">
      <c r="A336" s="10">
        <v>4238730</v>
      </c>
      <c r="B336" s="10" t="s">
        <v>376</v>
      </c>
      <c r="C336" s="10" t="s">
        <v>224</v>
      </c>
      <c r="D336" s="16">
        <v>43550.349305555559</v>
      </c>
      <c r="E336" s="16">
        <v>43551.40625</v>
      </c>
      <c r="G336" s="16">
        <v>43567.30972222222</v>
      </c>
      <c r="H336" s="10" t="s">
        <v>30</v>
      </c>
      <c r="I336" s="10" t="s">
        <v>105</v>
      </c>
      <c r="J336" s="10" t="s">
        <v>106</v>
      </c>
      <c r="K336" s="10" t="s">
        <v>225</v>
      </c>
      <c r="L336" s="10" t="s">
        <v>26</v>
      </c>
      <c r="M336" s="10">
        <v>5</v>
      </c>
      <c r="N336" s="10" t="s">
        <v>33</v>
      </c>
      <c r="O336" s="10">
        <v>5</v>
      </c>
      <c r="P336" s="10">
        <v>1</v>
      </c>
    </row>
    <row r="337" spans="1:16" x14ac:dyDescent="0.2">
      <c r="A337" s="10">
        <v>4238730</v>
      </c>
      <c r="B337" s="10" t="s">
        <v>376</v>
      </c>
      <c r="C337" s="10" t="s">
        <v>224</v>
      </c>
      <c r="D337" s="16">
        <v>43550.349305555559</v>
      </c>
      <c r="E337" s="16">
        <v>43551.40625</v>
      </c>
      <c r="G337" s="16">
        <v>43567.30972222222</v>
      </c>
      <c r="H337" s="10" t="s">
        <v>30</v>
      </c>
      <c r="I337" s="10" t="s">
        <v>107</v>
      </c>
      <c r="J337" s="10" t="s">
        <v>108</v>
      </c>
      <c r="K337" s="10" t="s">
        <v>225</v>
      </c>
      <c r="L337" s="10" t="s">
        <v>26</v>
      </c>
      <c r="M337" s="10">
        <v>10</v>
      </c>
      <c r="N337" s="10" t="s">
        <v>33</v>
      </c>
      <c r="O337" s="10">
        <v>10</v>
      </c>
      <c r="P337" s="10">
        <v>1</v>
      </c>
    </row>
    <row r="338" spans="1:16" x14ac:dyDescent="0.2">
      <c r="A338" s="10">
        <v>4238730</v>
      </c>
      <c r="B338" s="10" t="s">
        <v>376</v>
      </c>
      <c r="C338" s="10" t="s">
        <v>224</v>
      </c>
      <c r="D338" s="16">
        <v>43550.349305555559</v>
      </c>
      <c r="E338" s="16">
        <v>43551.40625</v>
      </c>
      <c r="G338" s="16">
        <v>43567.30972222222</v>
      </c>
      <c r="H338" s="10" t="s">
        <v>30</v>
      </c>
      <c r="I338" s="10" t="s">
        <v>109</v>
      </c>
      <c r="J338" s="10" t="s">
        <v>110</v>
      </c>
      <c r="K338" s="10" t="s">
        <v>225</v>
      </c>
      <c r="L338" s="10" t="s">
        <v>26</v>
      </c>
      <c r="M338" s="10">
        <v>5</v>
      </c>
      <c r="N338" s="10" t="s">
        <v>33</v>
      </c>
      <c r="O338" s="10">
        <v>5</v>
      </c>
      <c r="P338" s="10">
        <v>1</v>
      </c>
    </row>
    <row r="339" spans="1:16" x14ac:dyDescent="0.2">
      <c r="A339" s="10">
        <v>4238730</v>
      </c>
      <c r="B339" s="10" t="s">
        <v>376</v>
      </c>
      <c r="C339" s="10" t="s">
        <v>224</v>
      </c>
      <c r="D339" s="16">
        <v>43550.349305555559</v>
      </c>
      <c r="E339" s="16">
        <v>43551.40625</v>
      </c>
      <c r="G339" s="16">
        <v>43567.30972222222</v>
      </c>
      <c r="H339" s="10" t="s">
        <v>30</v>
      </c>
      <c r="I339" s="10" t="s">
        <v>111</v>
      </c>
      <c r="J339" s="10" t="s">
        <v>112</v>
      </c>
      <c r="K339" s="10" t="s">
        <v>225</v>
      </c>
      <c r="L339" s="10" t="s">
        <v>26</v>
      </c>
      <c r="M339" s="10">
        <v>5</v>
      </c>
      <c r="N339" s="10" t="s">
        <v>33</v>
      </c>
      <c r="O339" s="10">
        <v>5</v>
      </c>
      <c r="P339" s="10">
        <v>1</v>
      </c>
    </row>
    <row r="340" spans="1:16" x14ac:dyDescent="0.2">
      <c r="A340" s="10">
        <v>4238730</v>
      </c>
      <c r="B340" s="10" t="s">
        <v>376</v>
      </c>
      <c r="C340" s="10" t="s">
        <v>224</v>
      </c>
      <c r="D340" s="16">
        <v>43550.349305555559</v>
      </c>
      <c r="E340" s="16">
        <v>43551.40625</v>
      </c>
      <c r="G340" s="16">
        <v>43567.30972222222</v>
      </c>
      <c r="H340" s="10" t="s">
        <v>30</v>
      </c>
      <c r="I340" s="10" t="s">
        <v>113</v>
      </c>
      <c r="J340" s="10" t="s">
        <v>114</v>
      </c>
      <c r="K340" s="10" t="s">
        <v>225</v>
      </c>
      <c r="L340" s="10" t="s">
        <v>22</v>
      </c>
      <c r="M340" s="10">
        <v>5</v>
      </c>
      <c r="N340" s="10" t="s">
        <v>33</v>
      </c>
      <c r="O340" s="10">
        <v>5</v>
      </c>
      <c r="P340" s="10">
        <v>1</v>
      </c>
    </row>
    <row r="341" spans="1:16" x14ac:dyDescent="0.2">
      <c r="A341" s="10">
        <v>4238730</v>
      </c>
      <c r="B341" s="10" t="s">
        <v>376</v>
      </c>
      <c r="C341" s="10" t="s">
        <v>224</v>
      </c>
      <c r="D341" s="16">
        <v>43550.349305555559</v>
      </c>
      <c r="E341" s="16">
        <v>43551.40625</v>
      </c>
      <c r="G341" s="16">
        <v>43567.30972222222</v>
      </c>
      <c r="H341" s="10" t="s">
        <v>30</v>
      </c>
      <c r="I341" s="10" t="s">
        <v>115</v>
      </c>
      <c r="J341" s="10" t="s">
        <v>116</v>
      </c>
      <c r="K341" s="10" t="s">
        <v>225</v>
      </c>
      <c r="L341" s="10" t="s">
        <v>26</v>
      </c>
      <c r="M341" s="10">
        <v>20</v>
      </c>
      <c r="N341" s="10" t="s">
        <v>33</v>
      </c>
      <c r="O341" s="10">
        <v>20</v>
      </c>
      <c r="P341" s="10">
        <v>1</v>
      </c>
    </row>
    <row r="342" spans="1:16" x14ac:dyDescent="0.2">
      <c r="A342" s="10">
        <v>4238730</v>
      </c>
      <c r="B342" s="10" t="s">
        <v>376</v>
      </c>
      <c r="C342" s="10" t="s">
        <v>224</v>
      </c>
      <c r="D342" s="16">
        <v>43550.349305555559</v>
      </c>
      <c r="E342" s="16">
        <v>43551.40625</v>
      </c>
      <c r="G342" s="16">
        <v>43567.30972222222</v>
      </c>
      <c r="H342" s="10" t="s">
        <v>30</v>
      </c>
      <c r="I342" s="10" t="s">
        <v>117</v>
      </c>
      <c r="J342" s="10" t="s">
        <v>118</v>
      </c>
      <c r="K342" s="10" t="s">
        <v>225</v>
      </c>
      <c r="L342" s="10" t="s">
        <v>26</v>
      </c>
      <c r="M342" s="10">
        <v>5</v>
      </c>
      <c r="N342" s="10" t="s">
        <v>33</v>
      </c>
      <c r="O342" s="10">
        <v>5</v>
      </c>
      <c r="P342" s="10">
        <v>1</v>
      </c>
    </row>
    <row r="343" spans="1:16" x14ac:dyDescent="0.2">
      <c r="A343" s="10">
        <v>4238730</v>
      </c>
      <c r="B343" s="10" t="s">
        <v>376</v>
      </c>
      <c r="C343" s="10" t="s">
        <v>224</v>
      </c>
      <c r="D343" s="16">
        <v>43550.349305555559</v>
      </c>
      <c r="E343" s="16">
        <v>43551.40625</v>
      </c>
      <c r="G343" s="16">
        <v>43567.30972222222</v>
      </c>
      <c r="H343" s="10" t="s">
        <v>30</v>
      </c>
      <c r="I343" s="10" t="s">
        <v>119</v>
      </c>
      <c r="J343" s="10" t="s">
        <v>120</v>
      </c>
      <c r="K343" s="10" t="s">
        <v>225</v>
      </c>
      <c r="L343" s="10" t="s">
        <v>26</v>
      </c>
      <c r="M343" s="10">
        <v>10</v>
      </c>
      <c r="N343" s="10" t="s">
        <v>33</v>
      </c>
      <c r="O343" s="10">
        <v>10</v>
      </c>
      <c r="P343" s="10">
        <v>1</v>
      </c>
    </row>
    <row r="344" spans="1:16" x14ac:dyDescent="0.2">
      <c r="A344" s="10">
        <v>4238730</v>
      </c>
      <c r="B344" s="10" t="s">
        <v>376</v>
      </c>
      <c r="C344" s="10" t="s">
        <v>224</v>
      </c>
      <c r="D344" s="16">
        <v>43550.349305555559</v>
      </c>
      <c r="E344" s="16">
        <v>43551.40625</v>
      </c>
      <c r="G344" s="16">
        <v>43567.30972222222</v>
      </c>
      <c r="H344" s="10" t="s">
        <v>30</v>
      </c>
      <c r="I344" s="10" t="s">
        <v>121</v>
      </c>
      <c r="J344" s="10" t="s">
        <v>122</v>
      </c>
      <c r="K344" s="10" t="s">
        <v>225</v>
      </c>
      <c r="L344" s="10" t="s">
        <v>26</v>
      </c>
      <c r="M344" s="10">
        <v>10</v>
      </c>
      <c r="N344" s="10" t="s">
        <v>33</v>
      </c>
      <c r="O344" s="10">
        <v>10</v>
      </c>
      <c r="P344" s="10">
        <v>1</v>
      </c>
    </row>
    <row r="345" spans="1:16" x14ac:dyDescent="0.2">
      <c r="A345" s="10">
        <v>4238730</v>
      </c>
      <c r="B345" s="10" t="s">
        <v>376</v>
      </c>
      <c r="C345" s="10" t="s">
        <v>224</v>
      </c>
      <c r="D345" s="16">
        <v>43550.349305555559</v>
      </c>
      <c r="E345" s="16">
        <v>43551.40625</v>
      </c>
      <c r="G345" s="16">
        <v>43567.30972222222</v>
      </c>
      <c r="H345" s="10" t="s">
        <v>30</v>
      </c>
      <c r="I345" s="10" t="s">
        <v>123</v>
      </c>
      <c r="J345" s="10" t="s">
        <v>124</v>
      </c>
      <c r="K345" s="10" t="s">
        <v>225</v>
      </c>
      <c r="L345" s="10" t="s">
        <v>26</v>
      </c>
      <c r="M345" s="10">
        <v>5</v>
      </c>
      <c r="N345" s="10" t="s">
        <v>33</v>
      </c>
      <c r="O345" s="10">
        <v>5</v>
      </c>
      <c r="P345" s="10">
        <v>1</v>
      </c>
    </row>
    <row r="346" spans="1:16" x14ac:dyDescent="0.2">
      <c r="A346" s="10">
        <v>4238730</v>
      </c>
      <c r="B346" s="10" t="s">
        <v>376</v>
      </c>
      <c r="C346" s="10" t="s">
        <v>224</v>
      </c>
      <c r="D346" s="16">
        <v>43550.349305555559</v>
      </c>
      <c r="E346" s="16">
        <v>43551.40625</v>
      </c>
      <c r="G346" s="16">
        <v>43567.30972222222</v>
      </c>
      <c r="H346" s="10" t="s">
        <v>30</v>
      </c>
      <c r="I346" s="10" t="s">
        <v>125</v>
      </c>
      <c r="J346" s="10" t="s">
        <v>126</v>
      </c>
      <c r="K346" s="10" t="s">
        <v>225</v>
      </c>
      <c r="L346" s="10" t="s">
        <v>26</v>
      </c>
      <c r="M346" s="10">
        <v>10</v>
      </c>
      <c r="N346" s="10" t="s">
        <v>33</v>
      </c>
      <c r="O346" s="10">
        <v>10</v>
      </c>
      <c r="P346" s="10">
        <v>1</v>
      </c>
    </row>
    <row r="347" spans="1:16" x14ac:dyDescent="0.2">
      <c r="A347" s="10">
        <v>4238730</v>
      </c>
      <c r="B347" s="10" t="s">
        <v>376</v>
      </c>
      <c r="C347" s="10" t="s">
        <v>224</v>
      </c>
      <c r="D347" s="16">
        <v>43550.349305555559</v>
      </c>
      <c r="E347" s="16">
        <v>43551.40625</v>
      </c>
      <c r="G347" s="16">
        <v>43567.30972222222</v>
      </c>
      <c r="H347" s="10" t="s">
        <v>30</v>
      </c>
      <c r="I347" s="10" t="s">
        <v>127</v>
      </c>
      <c r="J347" s="10" t="s">
        <v>128</v>
      </c>
      <c r="K347" s="10" t="s">
        <v>225</v>
      </c>
      <c r="L347" s="10" t="s">
        <v>26</v>
      </c>
      <c r="M347" s="10">
        <v>10</v>
      </c>
      <c r="N347" s="10" t="s">
        <v>33</v>
      </c>
      <c r="O347" s="10">
        <v>10</v>
      </c>
      <c r="P347" s="10">
        <v>1</v>
      </c>
    </row>
    <row r="348" spans="1:16" x14ac:dyDescent="0.2">
      <c r="A348" s="10">
        <v>4238730</v>
      </c>
      <c r="B348" s="10" t="s">
        <v>376</v>
      </c>
      <c r="C348" s="10" t="s">
        <v>224</v>
      </c>
      <c r="D348" s="16">
        <v>43550.349305555559</v>
      </c>
      <c r="E348" s="16">
        <v>43551.40625</v>
      </c>
      <c r="G348" s="16">
        <v>43567.30972222222</v>
      </c>
      <c r="H348" s="10" t="s">
        <v>30</v>
      </c>
      <c r="I348" s="10" t="s">
        <v>129</v>
      </c>
      <c r="J348" s="10" t="s">
        <v>130</v>
      </c>
      <c r="K348" s="10" t="s">
        <v>225</v>
      </c>
      <c r="L348" s="10" t="s">
        <v>26</v>
      </c>
      <c r="M348" s="10">
        <v>5</v>
      </c>
      <c r="N348" s="10" t="s">
        <v>33</v>
      </c>
      <c r="O348" s="10">
        <v>5</v>
      </c>
      <c r="P348" s="10">
        <v>1</v>
      </c>
    </row>
    <row r="349" spans="1:16" x14ac:dyDescent="0.2">
      <c r="A349" s="10">
        <v>4238730</v>
      </c>
      <c r="B349" s="10" t="s">
        <v>376</v>
      </c>
      <c r="C349" s="10" t="s">
        <v>224</v>
      </c>
      <c r="D349" s="16">
        <v>43550.349305555559</v>
      </c>
      <c r="E349" s="16">
        <v>43551.40625</v>
      </c>
      <c r="G349" s="16">
        <v>43567.30972222222</v>
      </c>
      <c r="H349" s="10" t="s">
        <v>30</v>
      </c>
      <c r="I349" s="10" t="s">
        <v>131</v>
      </c>
      <c r="J349" s="18">
        <v>857259</v>
      </c>
      <c r="K349" s="10" t="s">
        <v>225</v>
      </c>
      <c r="L349" s="10" t="s">
        <v>26</v>
      </c>
      <c r="M349" s="10">
        <v>5</v>
      </c>
      <c r="N349" s="10" t="s">
        <v>33</v>
      </c>
      <c r="O349" s="10">
        <v>5</v>
      </c>
      <c r="P349" s="10">
        <v>1</v>
      </c>
    </row>
    <row r="350" spans="1:16" x14ac:dyDescent="0.2">
      <c r="A350" s="10">
        <v>4238730</v>
      </c>
      <c r="B350" s="10" t="s">
        <v>376</v>
      </c>
      <c r="C350" s="10" t="s">
        <v>224</v>
      </c>
      <c r="D350" s="16">
        <v>43550.349305555559</v>
      </c>
      <c r="E350" s="16">
        <v>43551.40625</v>
      </c>
      <c r="G350" s="16">
        <v>43567.30972222222</v>
      </c>
      <c r="H350" s="10" t="s">
        <v>30</v>
      </c>
      <c r="I350" s="10" t="s">
        <v>132</v>
      </c>
      <c r="J350" s="10" t="s">
        <v>133</v>
      </c>
      <c r="K350" s="10" t="s">
        <v>225</v>
      </c>
      <c r="L350" s="10" t="s">
        <v>26</v>
      </c>
      <c r="M350" s="10">
        <v>100</v>
      </c>
      <c r="N350" s="10" t="s">
        <v>33</v>
      </c>
      <c r="O350" s="10">
        <v>100</v>
      </c>
      <c r="P350" s="10">
        <v>1</v>
      </c>
    </row>
    <row r="351" spans="1:16" x14ac:dyDescent="0.2">
      <c r="A351" s="10">
        <v>4238730</v>
      </c>
      <c r="B351" s="10" t="s">
        <v>376</v>
      </c>
      <c r="C351" s="10" t="s">
        <v>224</v>
      </c>
      <c r="D351" s="16">
        <v>43550.349305555559</v>
      </c>
      <c r="E351" s="16">
        <v>43551.40625</v>
      </c>
      <c r="G351" s="16">
        <v>43567.30972222222</v>
      </c>
      <c r="H351" s="10" t="s">
        <v>30</v>
      </c>
      <c r="I351" s="10" t="s">
        <v>134</v>
      </c>
      <c r="J351" s="10" t="s">
        <v>135</v>
      </c>
      <c r="K351" s="10" t="s">
        <v>225</v>
      </c>
      <c r="L351" s="10" t="s">
        <v>26</v>
      </c>
      <c r="M351" s="10">
        <v>5</v>
      </c>
      <c r="N351" s="10" t="s">
        <v>33</v>
      </c>
      <c r="O351" s="10">
        <v>5</v>
      </c>
      <c r="P351" s="10">
        <v>1</v>
      </c>
    </row>
    <row r="352" spans="1:16" x14ac:dyDescent="0.2">
      <c r="A352" s="10">
        <v>4238730</v>
      </c>
      <c r="B352" s="10" t="s">
        <v>376</v>
      </c>
      <c r="C352" s="10" t="s">
        <v>224</v>
      </c>
      <c r="D352" s="16">
        <v>43550.349305555559</v>
      </c>
      <c r="E352" s="16">
        <v>43551.40625</v>
      </c>
      <c r="G352" s="16">
        <v>43567.30972222222</v>
      </c>
      <c r="H352" s="10" t="s">
        <v>30</v>
      </c>
      <c r="I352" s="10" t="s">
        <v>136</v>
      </c>
      <c r="J352" s="10" t="s">
        <v>137</v>
      </c>
      <c r="K352" s="10" t="s">
        <v>225</v>
      </c>
      <c r="L352" s="10" t="s">
        <v>26</v>
      </c>
      <c r="M352" s="10">
        <v>5</v>
      </c>
      <c r="N352" s="10" t="s">
        <v>33</v>
      </c>
      <c r="O352" s="10">
        <v>5</v>
      </c>
      <c r="P352" s="10">
        <v>1</v>
      </c>
    </row>
    <row r="353" spans="1:16" x14ac:dyDescent="0.2">
      <c r="A353" s="10">
        <v>4238730</v>
      </c>
      <c r="B353" s="10" t="s">
        <v>376</v>
      </c>
      <c r="C353" s="10" t="s">
        <v>224</v>
      </c>
      <c r="D353" s="16">
        <v>43550.349305555559</v>
      </c>
      <c r="E353" s="16">
        <v>43551.40625</v>
      </c>
      <c r="G353" s="16">
        <v>43567.30972222222</v>
      </c>
      <c r="H353" s="10" t="s">
        <v>30</v>
      </c>
      <c r="I353" s="10" t="s">
        <v>138</v>
      </c>
      <c r="J353" s="10" t="s">
        <v>139</v>
      </c>
      <c r="K353" s="10" t="s">
        <v>225</v>
      </c>
      <c r="L353" s="10" t="s">
        <v>26</v>
      </c>
      <c r="M353" s="10">
        <v>5</v>
      </c>
      <c r="N353" s="10" t="s">
        <v>33</v>
      </c>
      <c r="O353" s="10">
        <v>5</v>
      </c>
      <c r="P353" s="10">
        <v>1</v>
      </c>
    </row>
    <row r="354" spans="1:16" x14ac:dyDescent="0.2">
      <c r="A354" s="10">
        <v>4238730</v>
      </c>
      <c r="B354" s="10" t="s">
        <v>376</v>
      </c>
      <c r="C354" s="10" t="s">
        <v>224</v>
      </c>
      <c r="D354" s="16">
        <v>43550.349305555559</v>
      </c>
      <c r="E354" s="16">
        <v>43551.40625</v>
      </c>
      <c r="G354" s="16">
        <v>43567.30972222222</v>
      </c>
      <c r="H354" s="10" t="s">
        <v>30</v>
      </c>
      <c r="I354" s="10" t="s">
        <v>140</v>
      </c>
      <c r="J354" s="10" t="s">
        <v>141</v>
      </c>
      <c r="K354" s="10" t="s">
        <v>225</v>
      </c>
      <c r="L354" s="10" t="s">
        <v>26</v>
      </c>
      <c r="M354" s="10">
        <v>10</v>
      </c>
      <c r="N354" s="10" t="s">
        <v>33</v>
      </c>
      <c r="O354" s="10">
        <v>10</v>
      </c>
      <c r="P354" s="10">
        <v>1</v>
      </c>
    </row>
    <row r="355" spans="1:16" x14ac:dyDescent="0.2">
      <c r="A355" s="10">
        <v>4238730</v>
      </c>
      <c r="B355" s="10" t="s">
        <v>376</v>
      </c>
      <c r="C355" s="10" t="s">
        <v>224</v>
      </c>
      <c r="D355" s="16">
        <v>43550.349305555559</v>
      </c>
      <c r="E355" s="16">
        <v>43551.40625</v>
      </c>
      <c r="G355" s="16">
        <v>43567.30972222222</v>
      </c>
      <c r="H355" s="10" t="s">
        <v>30</v>
      </c>
      <c r="I355" s="10" t="s">
        <v>142</v>
      </c>
      <c r="J355" s="10" t="s">
        <v>143</v>
      </c>
      <c r="K355" s="10" t="s">
        <v>225</v>
      </c>
      <c r="L355" s="10" t="s">
        <v>26</v>
      </c>
      <c r="M355" s="10">
        <v>5</v>
      </c>
      <c r="N355" s="10" t="s">
        <v>33</v>
      </c>
      <c r="O355" s="10">
        <v>5</v>
      </c>
      <c r="P355" s="10">
        <v>1</v>
      </c>
    </row>
    <row r="356" spans="1:16" x14ac:dyDescent="0.2">
      <c r="A356" s="10">
        <v>4238730</v>
      </c>
      <c r="B356" s="10" t="s">
        <v>376</v>
      </c>
      <c r="C356" s="10" t="s">
        <v>224</v>
      </c>
      <c r="D356" s="16">
        <v>43550.349305555559</v>
      </c>
      <c r="E356" s="16">
        <v>43551.40625</v>
      </c>
      <c r="G356" s="16">
        <v>43567.30972222222</v>
      </c>
      <c r="H356" s="10" t="s">
        <v>30</v>
      </c>
      <c r="I356" s="10" t="s">
        <v>144</v>
      </c>
      <c r="J356" s="10" t="s">
        <v>145</v>
      </c>
      <c r="K356" s="10" t="s">
        <v>225</v>
      </c>
      <c r="L356" s="10" t="s">
        <v>26</v>
      </c>
      <c r="M356" s="10">
        <v>20</v>
      </c>
      <c r="N356" s="10" t="s">
        <v>33</v>
      </c>
      <c r="O356" s="10">
        <v>20</v>
      </c>
      <c r="P356" s="10">
        <v>1</v>
      </c>
    </row>
    <row r="357" spans="1:16" x14ac:dyDescent="0.2">
      <c r="A357" s="10">
        <v>4238730</v>
      </c>
      <c r="B357" s="10" t="s">
        <v>376</v>
      </c>
      <c r="C357" s="10" t="s">
        <v>224</v>
      </c>
      <c r="D357" s="16">
        <v>43550.349305555559</v>
      </c>
      <c r="E357" s="16">
        <v>43551.40625</v>
      </c>
      <c r="G357" s="16">
        <v>43567.30972222222</v>
      </c>
      <c r="H357" s="10" t="s">
        <v>30</v>
      </c>
      <c r="I357" s="10" t="s">
        <v>146</v>
      </c>
      <c r="J357" s="10" t="s">
        <v>147</v>
      </c>
      <c r="K357" s="10" t="s">
        <v>225</v>
      </c>
      <c r="L357" s="10" t="s">
        <v>26</v>
      </c>
      <c r="M357" s="10">
        <v>5</v>
      </c>
      <c r="N357" s="10" t="s">
        <v>33</v>
      </c>
      <c r="O357" s="10">
        <v>5</v>
      </c>
      <c r="P357" s="10">
        <v>1</v>
      </c>
    </row>
    <row r="358" spans="1:16" x14ac:dyDescent="0.2">
      <c r="A358" s="10">
        <v>4238730</v>
      </c>
      <c r="B358" s="10" t="s">
        <v>376</v>
      </c>
      <c r="C358" s="10" t="s">
        <v>224</v>
      </c>
      <c r="D358" s="16">
        <v>43550.349305555559</v>
      </c>
      <c r="E358" s="16">
        <v>43551.40625</v>
      </c>
      <c r="G358" s="16">
        <v>43567.30972222222</v>
      </c>
      <c r="H358" s="10" t="s">
        <v>30</v>
      </c>
      <c r="I358" s="10" t="s">
        <v>148</v>
      </c>
      <c r="J358" s="10" t="s">
        <v>149</v>
      </c>
      <c r="K358" s="10" t="s">
        <v>225</v>
      </c>
      <c r="L358" s="10" t="s">
        <v>26</v>
      </c>
      <c r="M358" s="10">
        <v>5</v>
      </c>
      <c r="N358" s="10" t="s">
        <v>33</v>
      </c>
      <c r="O358" s="10">
        <v>5</v>
      </c>
      <c r="P358" s="10">
        <v>1</v>
      </c>
    </row>
    <row r="359" spans="1:16" x14ac:dyDescent="0.2">
      <c r="A359" s="10">
        <v>4238730</v>
      </c>
      <c r="B359" s="10" t="s">
        <v>376</v>
      </c>
      <c r="C359" s="10" t="s">
        <v>224</v>
      </c>
      <c r="D359" s="16">
        <v>43550.349305555559</v>
      </c>
      <c r="E359" s="16">
        <v>43551.40625</v>
      </c>
      <c r="G359" s="16">
        <v>43567.30972222222</v>
      </c>
      <c r="H359" s="10" t="s">
        <v>30</v>
      </c>
      <c r="I359" s="10" t="s">
        <v>150</v>
      </c>
      <c r="J359" s="10" t="s">
        <v>151</v>
      </c>
      <c r="K359" s="10" t="s">
        <v>225</v>
      </c>
      <c r="L359" s="10" t="s">
        <v>26</v>
      </c>
      <c r="M359" s="10">
        <v>5</v>
      </c>
      <c r="N359" s="10" t="s">
        <v>33</v>
      </c>
      <c r="O359" s="10">
        <v>5</v>
      </c>
      <c r="P359" s="10">
        <v>1</v>
      </c>
    </row>
    <row r="360" spans="1:16" x14ac:dyDescent="0.2">
      <c r="A360" s="10">
        <v>4238730</v>
      </c>
      <c r="B360" s="10" t="s">
        <v>376</v>
      </c>
      <c r="C360" s="10" t="s">
        <v>224</v>
      </c>
      <c r="D360" s="16">
        <v>43550.349305555559</v>
      </c>
      <c r="E360" s="16">
        <v>43551.40625</v>
      </c>
      <c r="G360" s="16">
        <v>43567.30972222222</v>
      </c>
      <c r="H360" s="10" t="s">
        <v>30</v>
      </c>
      <c r="I360" s="10" t="s">
        <v>152</v>
      </c>
      <c r="J360" s="10" t="s">
        <v>153</v>
      </c>
      <c r="K360" s="10" t="s">
        <v>225</v>
      </c>
      <c r="L360" s="10" t="s">
        <v>26</v>
      </c>
      <c r="M360" s="10">
        <v>20</v>
      </c>
      <c r="N360" s="10" t="s">
        <v>33</v>
      </c>
      <c r="O360" s="10">
        <v>20</v>
      </c>
      <c r="P360" s="10">
        <v>1</v>
      </c>
    </row>
    <row r="361" spans="1:16" x14ac:dyDescent="0.2">
      <c r="A361" s="10">
        <v>4238730</v>
      </c>
      <c r="B361" s="10" t="s">
        <v>376</v>
      </c>
      <c r="C361" s="10" t="s">
        <v>224</v>
      </c>
      <c r="D361" s="16">
        <v>43550.349305555559</v>
      </c>
      <c r="E361" s="16">
        <v>43551.40625</v>
      </c>
      <c r="G361" s="16">
        <v>43567.30972222222</v>
      </c>
      <c r="H361" s="10" t="s">
        <v>30</v>
      </c>
      <c r="I361" s="10" t="s">
        <v>154</v>
      </c>
      <c r="J361" s="10" t="s">
        <v>155</v>
      </c>
      <c r="K361" s="10" t="s">
        <v>225</v>
      </c>
      <c r="L361" s="10" t="s">
        <v>26</v>
      </c>
      <c r="M361" s="10">
        <v>5</v>
      </c>
      <c r="N361" s="10" t="s">
        <v>33</v>
      </c>
      <c r="O361" s="10">
        <v>5</v>
      </c>
      <c r="P361" s="10">
        <v>1</v>
      </c>
    </row>
    <row r="362" spans="1:16" x14ac:dyDescent="0.2">
      <c r="A362" s="10">
        <v>4238730</v>
      </c>
      <c r="B362" s="10" t="s">
        <v>376</v>
      </c>
      <c r="C362" s="10" t="s">
        <v>224</v>
      </c>
      <c r="D362" s="16">
        <v>43550.349305555559</v>
      </c>
      <c r="E362" s="16">
        <v>43551.40625</v>
      </c>
      <c r="G362" s="16">
        <v>43567.30972222222</v>
      </c>
      <c r="H362" s="10" t="s">
        <v>30</v>
      </c>
      <c r="I362" s="10" t="s">
        <v>156</v>
      </c>
      <c r="J362" s="10" t="s">
        <v>157</v>
      </c>
      <c r="K362" s="10" t="s">
        <v>225</v>
      </c>
      <c r="L362" s="10" t="s">
        <v>26</v>
      </c>
      <c r="M362" s="10">
        <v>10</v>
      </c>
      <c r="N362" s="10" t="s">
        <v>33</v>
      </c>
      <c r="O362" s="10">
        <v>10</v>
      </c>
      <c r="P362" s="10">
        <v>1</v>
      </c>
    </row>
    <row r="363" spans="1:16" x14ac:dyDescent="0.2">
      <c r="A363" s="10">
        <v>4238730</v>
      </c>
      <c r="B363" s="10" t="s">
        <v>376</v>
      </c>
      <c r="C363" s="10" t="s">
        <v>224</v>
      </c>
      <c r="D363" s="16">
        <v>43550.349305555559</v>
      </c>
      <c r="E363" s="16">
        <v>43551.40625</v>
      </c>
      <c r="G363" s="16">
        <v>43567.30972222222</v>
      </c>
      <c r="H363" s="10" t="s">
        <v>30</v>
      </c>
      <c r="I363" s="10" t="s">
        <v>158</v>
      </c>
      <c r="J363" s="10" t="s">
        <v>159</v>
      </c>
      <c r="K363" s="10" t="s">
        <v>225</v>
      </c>
      <c r="L363" s="10" t="s">
        <v>26</v>
      </c>
      <c r="M363" s="10">
        <v>20</v>
      </c>
      <c r="N363" s="10" t="s">
        <v>33</v>
      </c>
      <c r="O363" s="10">
        <v>20</v>
      </c>
      <c r="P363" s="10">
        <v>1</v>
      </c>
    </row>
    <row r="364" spans="1:16" x14ac:dyDescent="0.2">
      <c r="A364" s="10">
        <v>4238730</v>
      </c>
      <c r="B364" s="10" t="s">
        <v>376</v>
      </c>
      <c r="C364" s="10" t="s">
        <v>224</v>
      </c>
      <c r="D364" s="16">
        <v>43550.349305555559</v>
      </c>
      <c r="E364" s="16">
        <v>43551.40625</v>
      </c>
      <c r="G364" s="16">
        <v>43567.30972222222</v>
      </c>
      <c r="H364" s="10" t="s">
        <v>30</v>
      </c>
      <c r="I364" s="10" t="s">
        <v>160</v>
      </c>
      <c r="J364" s="10" t="s">
        <v>161</v>
      </c>
      <c r="K364" s="10" t="s">
        <v>225</v>
      </c>
      <c r="L364" s="10" t="s">
        <v>26</v>
      </c>
      <c r="M364" s="10">
        <v>100</v>
      </c>
      <c r="N364" s="10" t="s">
        <v>33</v>
      </c>
      <c r="O364" s="10">
        <v>100</v>
      </c>
      <c r="P364" s="10">
        <v>1</v>
      </c>
    </row>
    <row r="365" spans="1:16" x14ac:dyDescent="0.2">
      <c r="A365" s="10">
        <v>4238730</v>
      </c>
      <c r="B365" s="10" t="s">
        <v>376</v>
      </c>
      <c r="C365" s="10" t="s">
        <v>224</v>
      </c>
      <c r="D365" s="16">
        <v>43550.349305555559</v>
      </c>
      <c r="E365" s="16">
        <v>43551.40625</v>
      </c>
      <c r="G365" s="16">
        <v>43567.30972222222</v>
      </c>
      <c r="H365" s="10" t="s">
        <v>30</v>
      </c>
      <c r="I365" s="10" t="s">
        <v>162</v>
      </c>
      <c r="J365" s="10" t="s">
        <v>163</v>
      </c>
      <c r="K365" s="10" t="s">
        <v>225</v>
      </c>
      <c r="L365" s="10" t="s">
        <v>26</v>
      </c>
      <c r="M365" s="10">
        <v>5</v>
      </c>
      <c r="N365" s="10" t="s">
        <v>33</v>
      </c>
      <c r="O365" s="10">
        <v>5</v>
      </c>
      <c r="P365" s="10">
        <v>1</v>
      </c>
    </row>
    <row r="366" spans="1:16" x14ac:dyDescent="0.2">
      <c r="A366" s="10">
        <v>4238730</v>
      </c>
      <c r="B366" s="10" t="s">
        <v>376</v>
      </c>
      <c r="C366" s="10" t="s">
        <v>224</v>
      </c>
      <c r="D366" s="16">
        <v>43550.349305555559</v>
      </c>
      <c r="E366" s="16">
        <v>43551.40625</v>
      </c>
      <c r="G366" s="16">
        <v>43567.30972222222</v>
      </c>
      <c r="H366" s="10" t="s">
        <v>30</v>
      </c>
      <c r="I366" s="10" t="s">
        <v>164</v>
      </c>
      <c r="J366" s="10" t="s">
        <v>165</v>
      </c>
      <c r="K366" s="10" t="s">
        <v>225</v>
      </c>
      <c r="L366" s="10" t="s">
        <v>26</v>
      </c>
      <c r="M366" s="10">
        <v>50</v>
      </c>
      <c r="N366" s="10" t="s">
        <v>33</v>
      </c>
      <c r="O366" s="10">
        <v>50</v>
      </c>
      <c r="P366" s="10">
        <v>1</v>
      </c>
    </row>
    <row r="367" spans="1:16" x14ac:dyDescent="0.2">
      <c r="A367" s="10">
        <v>4238730</v>
      </c>
      <c r="B367" s="10" t="s">
        <v>376</v>
      </c>
      <c r="C367" s="10" t="s">
        <v>224</v>
      </c>
      <c r="D367" s="16">
        <v>43550.349305555559</v>
      </c>
      <c r="E367" s="16">
        <v>43551.40625</v>
      </c>
      <c r="G367" s="16">
        <v>43567.30972222222</v>
      </c>
      <c r="H367" s="10" t="s">
        <v>30</v>
      </c>
      <c r="I367" s="10" t="s">
        <v>166</v>
      </c>
      <c r="J367" s="10" t="s">
        <v>167</v>
      </c>
      <c r="K367" s="10" t="s">
        <v>225</v>
      </c>
      <c r="L367" s="10" t="s">
        <v>26</v>
      </c>
      <c r="M367" s="10">
        <v>10</v>
      </c>
      <c r="N367" s="10" t="s">
        <v>33</v>
      </c>
      <c r="O367" s="10">
        <v>10</v>
      </c>
      <c r="P367" s="10">
        <v>1</v>
      </c>
    </row>
    <row r="368" spans="1:16" x14ac:dyDescent="0.2">
      <c r="A368" s="10">
        <v>4238730</v>
      </c>
      <c r="B368" s="10" t="s">
        <v>376</v>
      </c>
      <c r="C368" s="10" t="s">
        <v>224</v>
      </c>
      <c r="D368" s="16">
        <v>43550.349305555559</v>
      </c>
      <c r="E368" s="16">
        <v>43551.40625</v>
      </c>
      <c r="G368" s="16">
        <v>43567.30972222222</v>
      </c>
      <c r="H368" s="10" t="s">
        <v>30</v>
      </c>
      <c r="I368" s="10" t="s">
        <v>168</v>
      </c>
      <c r="J368" s="18">
        <v>1677687</v>
      </c>
      <c r="K368" s="10" t="s">
        <v>225</v>
      </c>
      <c r="L368" s="10" t="s">
        <v>26</v>
      </c>
      <c r="M368" s="10">
        <v>5</v>
      </c>
      <c r="N368" s="10" t="s">
        <v>33</v>
      </c>
      <c r="O368" s="10">
        <v>5</v>
      </c>
      <c r="P368" s="10">
        <v>1</v>
      </c>
    </row>
    <row r="369" spans="1:16" x14ac:dyDescent="0.2">
      <c r="A369" s="10">
        <v>4238730</v>
      </c>
      <c r="B369" s="10" t="s">
        <v>376</v>
      </c>
      <c r="C369" s="10" t="s">
        <v>224</v>
      </c>
      <c r="D369" s="16">
        <v>43550.349305555559</v>
      </c>
      <c r="E369" s="16">
        <v>43551.40625</v>
      </c>
      <c r="G369" s="16">
        <v>43567.30972222222</v>
      </c>
      <c r="H369" s="10" t="s">
        <v>30</v>
      </c>
      <c r="I369" s="10" t="s">
        <v>169</v>
      </c>
      <c r="J369" s="10" t="s">
        <v>170</v>
      </c>
      <c r="K369" s="10" t="s">
        <v>225</v>
      </c>
      <c r="L369" s="10" t="s">
        <v>26</v>
      </c>
      <c r="M369" s="10">
        <v>5</v>
      </c>
      <c r="N369" s="10" t="s">
        <v>33</v>
      </c>
      <c r="O369" s="10">
        <v>5</v>
      </c>
      <c r="P369" s="10">
        <v>1</v>
      </c>
    </row>
    <row r="370" spans="1:16" x14ac:dyDescent="0.2">
      <c r="A370" s="10">
        <v>4238730</v>
      </c>
      <c r="B370" s="10" t="s">
        <v>376</v>
      </c>
      <c r="C370" s="10" t="s">
        <v>224</v>
      </c>
      <c r="D370" s="16">
        <v>43550.349305555559</v>
      </c>
      <c r="E370" s="16">
        <v>43551.40625</v>
      </c>
      <c r="G370" s="16">
        <v>43567.30972222222</v>
      </c>
      <c r="H370" s="10" t="s">
        <v>30</v>
      </c>
      <c r="I370" s="10" t="s">
        <v>171</v>
      </c>
      <c r="J370" s="10" t="s">
        <v>172</v>
      </c>
      <c r="K370" s="10" t="s">
        <v>225</v>
      </c>
      <c r="L370" s="10" t="s">
        <v>26</v>
      </c>
      <c r="M370" s="10">
        <v>5</v>
      </c>
      <c r="N370" s="10" t="s">
        <v>33</v>
      </c>
      <c r="O370" s="10">
        <v>5</v>
      </c>
      <c r="P370" s="10">
        <v>1</v>
      </c>
    </row>
    <row r="371" spans="1:16" x14ac:dyDescent="0.2">
      <c r="A371" s="10">
        <v>4238730</v>
      </c>
      <c r="B371" s="10" t="s">
        <v>376</v>
      </c>
      <c r="C371" s="10" t="s">
        <v>224</v>
      </c>
      <c r="D371" s="16">
        <v>43550.349305555559</v>
      </c>
      <c r="E371" s="16">
        <v>43551.40625</v>
      </c>
      <c r="G371" s="16">
        <v>43567.30972222222</v>
      </c>
      <c r="H371" s="10" t="s">
        <v>30</v>
      </c>
      <c r="I371" s="10" t="s">
        <v>173</v>
      </c>
      <c r="J371" s="10" t="s">
        <v>174</v>
      </c>
      <c r="K371" s="10" t="s">
        <v>225</v>
      </c>
      <c r="L371" s="10" t="s">
        <v>26</v>
      </c>
      <c r="M371" s="10">
        <v>5</v>
      </c>
      <c r="N371" s="10" t="s">
        <v>33</v>
      </c>
      <c r="O371" s="10">
        <v>5</v>
      </c>
      <c r="P371" s="10">
        <v>1</v>
      </c>
    </row>
    <row r="372" spans="1:16" x14ac:dyDescent="0.2">
      <c r="A372" s="10">
        <v>4238730</v>
      </c>
      <c r="B372" s="10" t="s">
        <v>376</v>
      </c>
      <c r="C372" s="10" t="s">
        <v>224</v>
      </c>
      <c r="D372" s="16">
        <v>43550.349305555559</v>
      </c>
      <c r="E372" s="16">
        <v>43551.40625</v>
      </c>
      <c r="G372" s="16">
        <v>43567.30972222222</v>
      </c>
      <c r="H372" s="10" t="s">
        <v>30</v>
      </c>
      <c r="I372" s="10" t="s">
        <v>175</v>
      </c>
      <c r="J372" s="10" t="s">
        <v>176</v>
      </c>
      <c r="K372" s="10" t="s">
        <v>225</v>
      </c>
      <c r="L372" s="10" t="s">
        <v>26</v>
      </c>
      <c r="M372" s="10">
        <v>5</v>
      </c>
      <c r="N372" s="10" t="s">
        <v>33</v>
      </c>
      <c r="O372" s="10">
        <v>5</v>
      </c>
      <c r="P372" s="10">
        <v>1</v>
      </c>
    </row>
    <row r="373" spans="1:16" x14ac:dyDescent="0.2">
      <c r="A373" s="10">
        <v>4238730</v>
      </c>
      <c r="B373" s="10" t="s">
        <v>376</v>
      </c>
      <c r="C373" s="10" t="s">
        <v>224</v>
      </c>
      <c r="D373" s="16">
        <v>43550.349305555559</v>
      </c>
      <c r="E373" s="16">
        <v>43551.40625</v>
      </c>
      <c r="G373" s="16">
        <v>43567.30972222222</v>
      </c>
      <c r="H373" s="10" t="s">
        <v>30</v>
      </c>
      <c r="I373" s="10" t="s">
        <v>177</v>
      </c>
      <c r="J373" s="10" t="s">
        <v>178</v>
      </c>
      <c r="K373" s="10" t="s">
        <v>225</v>
      </c>
      <c r="L373" s="10" t="s">
        <v>22</v>
      </c>
      <c r="M373" s="10">
        <v>5.8</v>
      </c>
      <c r="N373" s="10" t="s">
        <v>33</v>
      </c>
      <c r="O373" s="10">
        <v>5</v>
      </c>
      <c r="P373" s="10">
        <v>1</v>
      </c>
    </row>
    <row r="374" spans="1:16" x14ac:dyDescent="0.2">
      <c r="A374" s="10">
        <v>4238730</v>
      </c>
      <c r="B374" s="10" t="s">
        <v>376</v>
      </c>
      <c r="C374" s="10" t="s">
        <v>224</v>
      </c>
      <c r="D374" s="16">
        <v>43550.349305555559</v>
      </c>
      <c r="E374" s="16">
        <v>43551.40625</v>
      </c>
      <c r="G374" s="16">
        <v>43567.30972222222</v>
      </c>
      <c r="H374" s="10" t="s">
        <v>30</v>
      </c>
      <c r="I374" s="10" t="s">
        <v>179</v>
      </c>
      <c r="J374" s="10" t="s">
        <v>180</v>
      </c>
      <c r="K374" s="10" t="s">
        <v>225</v>
      </c>
      <c r="L374" s="10" t="s">
        <v>26</v>
      </c>
      <c r="M374" s="10">
        <v>100</v>
      </c>
      <c r="N374" s="10" t="s">
        <v>33</v>
      </c>
      <c r="O374" s="10">
        <v>100</v>
      </c>
      <c r="P374" s="10">
        <v>1</v>
      </c>
    </row>
    <row r="375" spans="1:16" x14ac:dyDescent="0.2">
      <c r="A375" s="10">
        <v>4238730</v>
      </c>
      <c r="B375" s="10" t="s">
        <v>376</v>
      </c>
      <c r="C375" s="10" t="s">
        <v>224</v>
      </c>
      <c r="D375" s="16">
        <v>43550.349305555559</v>
      </c>
      <c r="E375" s="16">
        <v>43551.40625</v>
      </c>
      <c r="G375" s="16">
        <v>43567.30972222222</v>
      </c>
      <c r="H375" s="10" t="s">
        <v>30</v>
      </c>
      <c r="I375" s="10" t="s">
        <v>181</v>
      </c>
      <c r="J375" s="10" t="s">
        <v>182</v>
      </c>
      <c r="K375" s="10" t="s">
        <v>225</v>
      </c>
      <c r="L375" s="10" t="s">
        <v>26</v>
      </c>
      <c r="M375" s="10">
        <v>5</v>
      </c>
      <c r="N375" s="10" t="s">
        <v>33</v>
      </c>
      <c r="O375" s="10">
        <v>5</v>
      </c>
      <c r="P375" s="10">
        <v>1</v>
      </c>
    </row>
    <row r="376" spans="1:16" x14ac:dyDescent="0.2">
      <c r="A376" s="10">
        <v>4238730</v>
      </c>
      <c r="B376" s="10" t="s">
        <v>376</v>
      </c>
      <c r="C376" s="10" t="s">
        <v>224</v>
      </c>
      <c r="D376" s="16">
        <v>43550.349305555559</v>
      </c>
      <c r="E376" s="16">
        <v>43551.40625</v>
      </c>
      <c r="G376" s="16">
        <v>43567.30972222222</v>
      </c>
      <c r="H376" s="10" t="s">
        <v>30</v>
      </c>
      <c r="I376" s="10" t="s">
        <v>183</v>
      </c>
      <c r="J376" s="10" t="s">
        <v>184</v>
      </c>
      <c r="K376" s="10" t="s">
        <v>225</v>
      </c>
      <c r="L376" s="10" t="s">
        <v>26</v>
      </c>
      <c r="M376" s="10">
        <v>100</v>
      </c>
      <c r="N376" s="10" t="s">
        <v>33</v>
      </c>
      <c r="O376" s="10">
        <v>100</v>
      </c>
      <c r="P376" s="10">
        <v>1</v>
      </c>
    </row>
    <row r="377" spans="1:16" x14ac:dyDescent="0.2">
      <c r="A377" s="10">
        <v>4238730</v>
      </c>
      <c r="B377" s="10" t="s">
        <v>376</v>
      </c>
      <c r="C377" s="10" t="s">
        <v>224</v>
      </c>
      <c r="D377" s="16">
        <v>43550.349305555559</v>
      </c>
      <c r="E377" s="16">
        <v>43551.40625</v>
      </c>
      <c r="G377" s="16">
        <v>43567.30972222222</v>
      </c>
      <c r="H377" s="10" t="s">
        <v>30</v>
      </c>
      <c r="I377" s="10" t="s">
        <v>185</v>
      </c>
      <c r="J377" s="10" t="s">
        <v>186</v>
      </c>
      <c r="K377" s="10" t="s">
        <v>225</v>
      </c>
      <c r="L377" s="10" t="s">
        <v>26</v>
      </c>
      <c r="M377" s="10">
        <v>5</v>
      </c>
      <c r="N377" s="10" t="s">
        <v>33</v>
      </c>
      <c r="O377" s="10">
        <v>5</v>
      </c>
      <c r="P377" s="10">
        <v>1</v>
      </c>
    </row>
    <row r="378" spans="1:16" x14ac:dyDescent="0.2">
      <c r="A378" s="10">
        <v>4238730</v>
      </c>
      <c r="B378" s="10" t="s">
        <v>376</v>
      </c>
      <c r="C378" s="10" t="s">
        <v>224</v>
      </c>
      <c r="D378" s="16">
        <v>43550.349305555559</v>
      </c>
      <c r="E378" s="16">
        <v>43551.40625</v>
      </c>
      <c r="G378" s="16">
        <v>43567.30972222222</v>
      </c>
      <c r="H378" s="10" t="s">
        <v>30</v>
      </c>
      <c r="I378" s="10" t="s">
        <v>187</v>
      </c>
      <c r="J378" s="10" t="s">
        <v>188</v>
      </c>
      <c r="K378" s="10" t="s">
        <v>225</v>
      </c>
      <c r="L378" s="10" t="s">
        <v>26</v>
      </c>
      <c r="M378" s="10">
        <v>5</v>
      </c>
      <c r="N378" s="10" t="s">
        <v>33</v>
      </c>
      <c r="O378" s="10">
        <v>5</v>
      </c>
      <c r="P378" s="10">
        <v>1</v>
      </c>
    </row>
    <row r="379" spans="1:16" x14ac:dyDescent="0.2">
      <c r="A379" s="10">
        <v>4238730</v>
      </c>
      <c r="B379" s="10" t="s">
        <v>376</v>
      </c>
      <c r="C379" s="10" t="s">
        <v>224</v>
      </c>
      <c r="D379" s="16">
        <v>43550.349305555559</v>
      </c>
      <c r="E379" s="16">
        <v>43551.40625</v>
      </c>
      <c r="G379" s="16">
        <v>43567.30972222222</v>
      </c>
      <c r="H379" s="10" t="s">
        <v>30</v>
      </c>
      <c r="I379" s="10" t="s">
        <v>189</v>
      </c>
      <c r="J379" s="10" t="s">
        <v>190</v>
      </c>
      <c r="K379" s="10" t="s">
        <v>225</v>
      </c>
      <c r="L379" s="10" t="s">
        <v>26</v>
      </c>
      <c r="M379" s="10">
        <v>5</v>
      </c>
      <c r="N379" s="10" t="s">
        <v>33</v>
      </c>
      <c r="O379" s="10">
        <v>5</v>
      </c>
      <c r="P379" s="10">
        <v>1</v>
      </c>
    </row>
    <row r="380" spans="1:16" x14ac:dyDescent="0.2">
      <c r="A380" s="10">
        <v>4238730</v>
      </c>
      <c r="B380" s="10" t="s">
        <v>376</v>
      </c>
      <c r="C380" s="10" t="s">
        <v>224</v>
      </c>
      <c r="D380" s="16">
        <v>43550.349305555559</v>
      </c>
      <c r="E380" s="16">
        <v>43551.40625</v>
      </c>
      <c r="G380" s="16">
        <v>43567.30972222222</v>
      </c>
      <c r="H380" s="10" t="s">
        <v>30</v>
      </c>
      <c r="I380" s="10" t="s">
        <v>191</v>
      </c>
      <c r="J380" s="10" t="s">
        <v>192</v>
      </c>
      <c r="K380" s="10" t="s">
        <v>225</v>
      </c>
      <c r="L380" s="10" t="s">
        <v>26</v>
      </c>
      <c r="M380" s="10">
        <v>5</v>
      </c>
      <c r="N380" s="10" t="s">
        <v>33</v>
      </c>
      <c r="O380" s="10">
        <v>5</v>
      </c>
      <c r="P380" s="10">
        <v>1</v>
      </c>
    </row>
    <row r="381" spans="1:16" x14ac:dyDescent="0.2">
      <c r="A381" s="10">
        <v>4238730</v>
      </c>
      <c r="B381" s="10" t="s">
        <v>376</v>
      </c>
      <c r="C381" s="10" t="s">
        <v>224</v>
      </c>
      <c r="D381" s="16">
        <v>43550.349305555559</v>
      </c>
      <c r="E381" s="16">
        <v>43551.40625</v>
      </c>
      <c r="G381" s="16">
        <v>43567.30972222222</v>
      </c>
      <c r="H381" s="10" t="s">
        <v>30</v>
      </c>
      <c r="I381" s="10" t="s">
        <v>193</v>
      </c>
      <c r="J381" s="10" t="s">
        <v>194</v>
      </c>
      <c r="K381" s="10" t="s">
        <v>225</v>
      </c>
      <c r="L381" s="10" t="s">
        <v>26</v>
      </c>
      <c r="M381" s="10">
        <v>5</v>
      </c>
      <c r="N381" s="10" t="s">
        <v>33</v>
      </c>
      <c r="O381" s="10">
        <v>5</v>
      </c>
      <c r="P381" s="10">
        <v>1</v>
      </c>
    </row>
    <row r="382" spans="1:16" x14ac:dyDescent="0.2">
      <c r="A382" s="10">
        <v>4238730</v>
      </c>
      <c r="B382" s="10" t="s">
        <v>376</v>
      </c>
      <c r="C382" s="10" t="s">
        <v>224</v>
      </c>
      <c r="D382" s="16">
        <v>43550.349305555559</v>
      </c>
      <c r="E382" s="16">
        <v>43551.40625</v>
      </c>
      <c r="G382" s="16">
        <v>43567.30972222222</v>
      </c>
      <c r="H382" s="10" t="s">
        <v>30</v>
      </c>
      <c r="I382" s="10" t="s">
        <v>195</v>
      </c>
      <c r="J382" s="10" t="s">
        <v>196</v>
      </c>
      <c r="K382" s="10" t="s">
        <v>225</v>
      </c>
      <c r="L382" s="10" t="s">
        <v>26</v>
      </c>
      <c r="M382" s="10">
        <v>5</v>
      </c>
      <c r="N382" s="10" t="s">
        <v>33</v>
      </c>
      <c r="O382" s="10">
        <v>5</v>
      </c>
      <c r="P382" s="10">
        <v>1</v>
      </c>
    </row>
    <row r="383" spans="1:16" x14ac:dyDescent="0.2">
      <c r="A383" s="10">
        <v>4238730</v>
      </c>
      <c r="B383" s="10" t="s">
        <v>376</v>
      </c>
      <c r="C383" s="10" t="s">
        <v>224</v>
      </c>
      <c r="D383" s="16">
        <v>43550.349305555559</v>
      </c>
      <c r="E383" s="16">
        <v>43551.40625</v>
      </c>
      <c r="G383" s="16">
        <v>43567.30972222222</v>
      </c>
      <c r="H383" s="10" t="s">
        <v>30</v>
      </c>
      <c r="I383" s="10" t="s">
        <v>197</v>
      </c>
      <c r="J383" s="10" t="s">
        <v>198</v>
      </c>
      <c r="K383" s="10" t="s">
        <v>225</v>
      </c>
      <c r="L383" s="10" t="s">
        <v>26</v>
      </c>
      <c r="M383" s="10">
        <v>5</v>
      </c>
      <c r="N383" s="10" t="s">
        <v>33</v>
      </c>
      <c r="O383" s="10">
        <v>5</v>
      </c>
      <c r="P383" s="10">
        <v>1</v>
      </c>
    </row>
    <row r="384" spans="1:16" x14ac:dyDescent="0.2">
      <c r="A384" s="10">
        <v>4238730</v>
      </c>
      <c r="B384" s="10" t="s">
        <v>376</v>
      </c>
      <c r="C384" s="10" t="s">
        <v>224</v>
      </c>
      <c r="D384" s="16">
        <v>43550.349305555559</v>
      </c>
      <c r="E384" s="16">
        <v>43551.40625</v>
      </c>
      <c r="G384" s="16">
        <v>43567.30972222222</v>
      </c>
      <c r="H384" s="10" t="s">
        <v>30</v>
      </c>
      <c r="I384" s="10" t="s">
        <v>199</v>
      </c>
      <c r="J384" s="10" t="s">
        <v>200</v>
      </c>
      <c r="K384" s="10" t="s">
        <v>225</v>
      </c>
      <c r="L384" s="10" t="s">
        <v>26</v>
      </c>
      <c r="M384" s="10">
        <v>5</v>
      </c>
      <c r="N384" s="10" t="s">
        <v>33</v>
      </c>
      <c r="O384" s="10">
        <v>5</v>
      </c>
      <c r="P384" s="10">
        <v>1</v>
      </c>
    </row>
    <row r="385" spans="1:16" x14ac:dyDescent="0.2">
      <c r="A385" s="10">
        <v>4238730</v>
      </c>
      <c r="B385" s="10" t="s">
        <v>376</v>
      </c>
      <c r="C385" s="10" t="s">
        <v>224</v>
      </c>
      <c r="D385" s="16">
        <v>43550.349305555559</v>
      </c>
      <c r="E385" s="16">
        <v>43551.40625</v>
      </c>
      <c r="G385" s="16">
        <v>43567.30972222222</v>
      </c>
      <c r="H385" s="10" t="s">
        <v>30</v>
      </c>
      <c r="I385" s="10" t="s">
        <v>201</v>
      </c>
      <c r="J385" s="10" t="s">
        <v>202</v>
      </c>
      <c r="K385" s="10" t="s">
        <v>225</v>
      </c>
      <c r="L385" s="10" t="s">
        <v>26</v>
      </c>
      <c r="M385" s="10">
        <v>5</v>
      </c>
      <c r="N385" s="10" t="s">
        <v>33</v>
      </c>
      <c r="O385" s="10">
        <v>5</v>
      </c>
      <c r="P385" s="10">
        <v>1</v>
      </c>
    </row>
    <row r="386" spans="1:16" x14ac:dyDescent="0.2">
      <c r="A386" s="10">
        <v>4238730</v>
      </c>
      <c r="B386" s="10" t="s">
        <v>376</v>
      </c>
      <c r="C386" s="10" t="s">
        <v>224</v>
      </c>
      <c r="D386" s="16">
        <v>43550.349305555559</v>
      </c>
      <c r="E386" s="16">
        <v>43551.40625</v>
      </c>
      <c r="G386" s="16">
        <v>43567.30972222222</v>
      </c>
      <c r="H386" s="10" t="s">
        <v>30</v>
      </c>
      <c r="I386" s="10" t="s">
        <v>203</v>
      </c>
      <c r="J386" s="10" t="s">
        <v>204</v>
      </c>
      <c r="K386" s="10" t="s">
        <v>225</v>
      </c>
      <c r="L386" s="10" t="s">
        <v>26</v>
      </c>
      <c r="M386" s="10">
        <v>5</v>
      </c>
      <c r="N386" s="10" t="s">
        <v>33</v>
      </c>
      <c r="O386" s="10">
        <v>5</v>
      </c>
      <c r="P386" s="10">
        <v>1</v>
      </c>
    </row>
    <row r="387" spans="1:16" x14ac:dyDescent="0.2">
      <c r="A387" s="10">
        <v>4238730</v>
      </c>
      <c r="B387" s="10" t="s">
        <v>376</v>
      </c>
      <c r="C387" s="10" t="s">
        <v>224</v>
      </c>
      <c r="D387" s="16">
        <v>43550.349305555559</v>
      </c>
      <c r="E387" s="16">
        <v>43551.40625</v>
      </c>
      <c r="G387" s="16">
        <v>43567.30972222222</v>
      </c>
      <c r="H387" s="10" t="s">
        <v>30</v>
      </c>
      <c r="I387" s="10" t="s">
        <v>205</v>
      </c>
      <c r="J387" s="10" t="s">
        <v>206</v>
      </c>
      <c r="K387" s="10" t="s">
        <v>225</v>
      </c>
      <c r="L387" s="10" t="s">
        <v>26</v>
      </c>
      <c r="M387" s="10">
        <v>10</v>
      </c>
      <c r="N387" s="10" t="s">
        <v>33</v>
      </c>
      <c r="O387" s="10">
        <v>10</v>
      </c>
      <c r="P387" s="10">
        <v>1</v>
      </c>
    </row>
    <row r="388" spans="1:16" x14ac:dyDescent="0.2">
      <c r="A388" s="10">
        <v>4238730</v>
      </c>
      <c r="B388" s="10" t="s">
        <v>376</v>
      </c>
      <c r="C388" s="10" t="s">
        <v>224</v>
      </c>
      <c r="D388" s="16">
        <v>43550.349305555559</v>
      </c>
      <c r="E388" s="16">
        <v>43551.40625</v>
      </c>
      <c r="G388" s="16">
        <v>43567.30972222222</v>
      </c>
      <c r="H388" s="10" t="s">
        <v>30</v>
      </c>
      <c r="I388" s="10" t="s">
        <v>207</v>
      </c>
      <c r="J388" s="10" t="s">
        <v>208</v>
      </c>
      <c r="K388" s="10" t="s">
        <v>225</v>
      </c>
      <c r="L388" s="10" t="s">
        <v>26</v>
      </c>
      <c r="M388" s="10">
        <v>20</v>
      </c>
      <c r="N388" s="10" t="s">
        <v>33</v>
      </c>
      <c r="O388" s="10">
        <v>20</v>
      </c>
      <c r="P388" s="10">
        <v>1</v>
      </c>
    </row>
    <row r="389" spans="1:16" x14ac:dyDescent="0.2">
      <c r="A389" s="10">
        <v>4238730</v>
      </c>
      <c r="B389" s="10" t="s">
        <v>376</v>
      </c>
      <c r="C389" s="10" t="s">
        <v>224</v>
      </c>
      <c r="D389" s="16">
        <v>43550.349305555559</v>
      </c>
      <c r="E389" s="16">
        <v>43551.40625</v>
      </c>
      <c r="G389" s="16">
        <v>43567.30972222222</v>
      </c>
      <c r="H389" s="10" t="s">
        <v>30</v>
      </c>
      <c r="I389" s="10" t="s">
        <v>209</v>
      </c>
      <c r="J389" s="10" t="s">
        <v>210</v>
      </c>
      <c r="K389" s="10" t="s">
        <v>225</v>
      </c>
      <c r="L389" s="10" t="s">
        <v>26</v>
      </c>
      <c r="M389" s="10">
        <v>5</v>
      </c>
      <c r="N389" s="10" t="s">
        <v>33</v>
      </c>
      <c r="O389" s="10">
        <v>5</v>
      </c>
      <c r="P389" s="10">
        <v>1</v>
      </c>
    </row>
    <row r="390" spans="1:16" x14ac:dyDescent="0.2">
      <c r="A390" s="10">
        <v>4238730</v>
      </c>
      <c r="B390" s="10" t="s">
        <v>376</v>
      </c>
      <c r="C390" s="10" t="s">
        <v>224</v>
      </c>
      <c r="D390" s="16">
        <v>43550.349305555559</v>
      </c>
      <c r="E390" s="16">
        <v>43551.40625</v>
      </c>
      <c r="G390" s="16">
        <v>43567.30972222222</v>
      </c>
      <c r="H390" s="10" t="s">
        <v>30</v>
      </c>
      <c r="I390" s="10" t="s">
        <v>211</v>
      </c>
      <c r="J390" s="10" t="s">
        <v>212</v>
      </c>
      <c r="K390" s="10" t="s">
        <v>225</v>
      </c>
      <c r="L390" s="10" t="s">
        <v>26</v>
      </c>
      <c r="M390" s="10">
        <v>5</v>
      </c>
      <c r="N390" s="10" t="s">
        <v>33</v>
      </c>
      <c r="O390" s="10">
        <v>5</v>
      </c>
      <c r="P390" s="10">
        <v>1</v>
      </c>
    </row>
    <row r="391" spans="1:16" x14ac:dyDescent="0.2">
      <c r="A391" s="10">
        <v>4238730</v>
      </c>
      <c r="B391" s="10" t="s">
        <v>376</v>
      </c>
      <c r="C391" s="10" t="s">
        <v>224</v>
      </c>
      <c r="D391" s="16">
        <v>43550.349305555559</v>
      </c>
      <c r="E391" s="16">
        <v>43551.40625</v>
      </c>
      <c r="G391" s="16">
        <v>43567.30972222222</v>
      </c>
      <c r="H391" s="10" t="s">
        <v>30</v>
      </c>
      <c r="I391" s="10" t="s">
        <v>213</v>
      </c>
      <c r="J391" s="10" t="s">
        <v>214</v>
      </c>
      <c r="K391" s="10" t="s">
        <v>225</v>
      </c>
      <c r="L391" s="10" t="s">
        <v>26</v>
      </c>
      <c r="M391" s="10">
        <v>10</v>
      </c>
      <c r="N391" s="10" t="s">
        <v>33</v>
      </c>
      <c r="O391" s="10">
        <v>10</v>
      </c>
      <c r="P391" s="10">
        <v>1</v>
      </c>
    </row>
    <row r="392" spans="1:16" x14ac:dyDescent="0.2">
      <c r="A392" s="10">
        <v>4238730</v>
      </c>
      <c r="B392" s="10" t="s">
        <v>376</v>
      </c>
      <c r="C392" s="10" t="s">
        <v>224</v>
      </c>
      <c r="D392" s="16">
        <v>43550.349305555559</v>
      </c>
      <c r="E392" s="16">
        <v>43551.40625</v>
      </c>
      <c r="G392" s="16">
        <v>43567.30972222222</v>
      </c>
      <c r="H392" s="10" t="s">
        <v>30</v>
      </c>
      <c r="I392" s="10" t="s">
        <v>215</v>
      </c>
      <c r="J392" s="10" t="s">
        <v>216</v>
      </c>
      <c r="K392" s="10" t="s">
        <v>225</v>
      </c>
      <c r="L392" s="10" t="s">
        <v>26</v>
      </c>
      <c r="M392" s="10">
        <v>5</v>
      </c>
      <c r="N392" s="10" t="s">
        <v>33</v>
      </c>
      <c r="O392" s="10">
        <v>5</v>
      </c>
      <c r="P392" s="10">
        <v>1</v>
      </c>
    </row>
    <row r="393" spans="1:16" x14ac:dyDescent="0.2">
      <c r="A393" s="10">
        <v>4238730</v>
      </c>
      <c r="B393" s="10" t="s">
        <v>376</v>
      </c>
      <c r="C393" s="10" t="s">
        <v>224</v>
      </c>
      <c r="D393" s="16">
        <v>43550.349305555559</v>
      </c>
      <c r="E393" s="16">
        <v>43551.40625</v>
      </c>
      <c r="G393" s="16">
        <v>43567.30972222222</v>
      </c>
      <c r="H393" s="10" t="s">
        <v>30</v>
      </c>
      <c r="I393" s="10" t="s">
        <v>217</v>
      </c>
      <c r="J393" s="10" t="s">
        <v>218</v>
      </c>
      <c r="K393" s="10" t="s">
        <v>225</v>
      </c>
      <c r="L393" s="10" t="s">
        <v>26</v>
      </c>
      <c r="M393" s="10">
        <v>10</v>
      </c>
      <c r="N393" s="10" t="s">
        <v>33</v>
      </c>
      <c r="O393" s="10">
        <v>10</v>
      </c>
      <c r="P393" s="10">
        <v>1</v>
      </c>
    </row>
    <row r="394" spans="1:16" x14ac:dyDescent="0.2">
      <c r="A394" s="10">
        <v>4238730</v>
      </c>
      <c r="B394" s="10" t="s">
        <v>376</v>
      </c>
      <c r="C394" s="10" t="s">
        <v>224</v>
      </c>
      <c r="D394" s="16">
        <v>43550.349305555559</v>
      </c>
      <c r="E394" s="16">
        <v>43551.40625</v>
      </c>
      <c r="G394" s="16">
        <v>43567.30972222222</v>
      </c>
      <c r="H394" s="10" t="s">
        <v>30</v>
      </c>
      <c r="I394" s="10" t="s">
        <v>219</v>
      </c>
      <c r="J394" s="10" t="s">
        <v>220</v>
      </c>
      <c r="K394" s="10" t="s">
        <v>225</v>
      </c>
      <c r="L394" s="10" t="s">
        <v>26</v>
      </c>
      <c r="M394" s="10">
        <v>100</v>
      </c>
      <c r="N394" s="10" t="s">
        <v>33</v>
      </c>
      <c r="O394" s="10">
        <v>100</v>
      </c>
      <c r="P394" s="10">
        <v>1</v>
      </c>
    </row>
    <row r="395" spans="1:16" x14ac:dyDescent="0.2">
      <c r="A395" s="10">
        <v>4238730</v>
      </c>
      <c r="B395" s="10" t="s">
        <v>376</v>
      </c>
      <c r="C395" s="10" t="s">
        <v>224</v>
      </c>
      <c r="D395" s="16">
        <v>43550.349305555559</v>
      </c>
      <c r="E395" s="16">
        <v>43551.40625</v>
      </c>
      <c r="G395" s="16">
        <v>43567.30972222222</v>
      </c>
      <c r="H395" s="10" t="s">
        <v>30</v>
      </c>
      <c r="I395" s="10" t="s">
        <v>221</v>
      </c>
      <c r="J395" s="10" t="s">
        <v>222</v>
      </c>
      <c r="K395" s="10" t="s">
        <v>225</v>
      </c>
      <c r="L395" s="10" t="s">
        <v>26</v>
      </c>
      <c r="M395" s="10">
        <v>5</v>
      </c>
      <c r="N395" s="10" t="s">
        <v>33</v>
      </c>
      <c r="O395" s="10">
        <v>5</v>
      </c>
      <c r="P395" s="10">
        <v>1</v>
      </c>
    </row>
  </sheetData>
  <mergeCells count="136">
    <mergeCell ref="AH5:AI5"/>
    <mergeCell ref="AJ5:AK5"/>
    <mergeCell ref="AL5:AM5"/>
    <mergeCell ref="AQ27:AV27"/>
    <mergeCell ref="AQ28:AR28"/>
    <mergeCell ref="AS28:AT28"/>
    <mergeCell ref="AU28:AV28"/>
    <mergeCell ref="AG2:AM2"/>
    <mergeCell ref="AQ2:AV2"/>
    <mergeCell ref="AH3:AI3"/>
    <mergeCell ref="AJ3:AK3"/>
    <mergeCell ref="AL3:AM3"/>
    <mergeCell ref="AH4:AI4"/>
    <mergeCell ref="AJ4:AK4"/>
    <mergeCell ref="AL4:AM4"/>
    <mergeCell ref="AQ31:AR31"/>
    <mergeCell ref="AS31:AT31"/>
    <mergeCell ref="AU31:AV31"/>
    <mergeCell ref="AQ32:AR32"/>
    <mergeCell ref="AS32:AT32"/>
    <mergeCell ref="AU32:AV32"/>
    <mergeCell ref="AQ29:AR29"/>
    <mergeCell ref="AS29:AT29"/>
    <mergeCell ref="AU29:AV29"/>
    <mergeCell ref="AQ30:AR30"/>
    <mergeCell ref="AS30:AT30"/>
    <mergeCell ref="AU30:AV30"/>
    <mergeCell ref="AQ35:AR35"/>
    <mergeCell ref="AS35:AT35"/>
    <mergeCell ref="AU35:AV35"/>
    <mergeCell ref="AG36:AM36"/>
    <mergeCell ref="AQ36:AR36"/>
    <mergeCell ref="AS36:AT36"/>
    <mergeCell ref="AU36:AV36"/>
    <mergeCell ref="AQ33:AR33"/>
    <mergeCell ref="AS33:AT33"/>
    <mergeCell ref="AU33:AV33"/>
    <mergeCell ref="AQ34:AR34"/>
    <mergeCell ref="AS34:AT34"/>
    <mergeCell ref="AU34:AV34"/>
    <mergeCell ref="AH38:AI38"/>
    <mergeCell ref="AJ38:AK38"/>
    <mergeCell ref="AL38:AM38"/>
    <mergeCell ref="AQ38:AR38"/>
    <mergeCell ref="AS38:AT38"/>
    <mergeCell ref="AU38:AV38"/>
    <mergeCell ref="AH37:AI37"/>
    <mergeCell ref="AJ37:AK37"/>
    <mergeCell ref="AL37:AM37"/>
    <mergeCell ref="AQ37:AR37"/>
    <mergeCell ref="AS37:AT37"/>
    <mergeCell ref="AU37:AV37"/>
    <mergeCell ref="AH40:AI40"/>
    <mergeCell ref="AJ40:AK40"/>
    <mergeCell ref="AL40:AM40"/>
    <mergeCell ref="AQ40:AR40"/>
    <mergeCell ref="AS40:AT40"/>
    <mergeCell ref="AU40:AV40"/>
    <mergeCell ref="AH39:AI39"/>
    <mergeCell ref="AJ39:AK39"/>
    <mergeCell ref="AL39:AM39"/>
    <mergeCell ref="AQ39:AR39"/>
    <mergeCell ref="AS39:AT39"/>
    <mergeCell ref="AU39:AV39"/>
    <mergeCell ref="AQ43:AR43"/>
    <mergeCell ref="AS43:AT43"/>
    <mergeCell ref="AU43:AV43"/>
    <mergeCell ref="AQ44:AR44"/>
    <mergeCell ref="AS44:AT44"/>
    <mergeCell ref="AU44:AV44"/>
    <mergeCell ref="AQ41:AR41"/>
    <mergeCell ref="AS41:AT41"/>
    <mergeCell ref="AU41:AV41"/>
    <mergeCell ref="AQ42:AR42"/>
    <mergeCell ref="AS42:AT42"/>
    <mergeCell ref="AU42:AV42"/>
    <mergeCell ref="AQ47:AR47"/>
    <mergeCell ref="AS47:AT47"/>
    <mergeCell ref="AU47:AV47"/>
    <mergeCell ref="AQ48:AR48"/>
    <mergeCell ref="AS48:AT48"/>
    <mergeCell ref="AU48:AV48"/>
    <mergeCell ref="AQ45:AR45"/>
    <mergeCell ref="AS45:AT45"/>
    <mergeCell ref="AU45:AV45"/>
    <mergeCell ref="AQ46:AR46"/>
    <mergeCell ref="AS46:AT46"/>
    <mergeCell ref="AU46:AV46"/>
    <mergeCell ref="AH72:AI72"/>
    <mergeCell ref="AJ72:AK72"/>
    <mergeCell ref="AL72:AM72"/>
    <mergeCell ref="AH73:AI73"/>
    <mergeCell ref="AJ73:AK73"/>
    <mergeCell ref="AL73:AM73"/>
    <mergeCell ref="AQ49:AR49"/>
    <mergeCell ref="AS49:AT49"/>
    <mergeCell ref="AU49:AV49"/>
    <mergeCell ref="AG70:AM70"/>
    <mergeCell ref="AH71:AI71"/>
    <mergeCell ref="AJ71:AK71"/>
    <mergeCell ref="AL71:AM71"/>
    <mergeCell ref="AH106:AI106"/>
    <mergeCell ref="AJ106:AK106"/>
    <mergeCell ref="AL106:AM106"/>
    <mergeCell ref="AH107:AI107"/>
    <mergeCell ref="AJ107:AK107"/>
    <mergeCell ref="AL107:AM107"/>
    <mergeCell ref="AH74:AI74"/>
    <mergeCell ref="AJ74:AK74"/>
    <mergeCell ref="AL74:AM74"/>
    <mergeCell ref="AG104:AM104"/>
    <mergeCell ref="AH105:AI105"/>
    <mergeCell ref="AJ105:AK105"/>
    <mergeCell ref="AL105:AM105"/>
    <mergeCell ref="AH140:AI140"/>
    <mergeCell ref="AJ140:AK140"/>
    <mergeCell ref="AL140:AM140"/>
    <mergeCell ref="AH141:AI141"/>
    <mergeCell ref="AJ141:AK141"/>
    <mergeCell ref="AL141:AM141"/>
    <mergeCell ref="AH108:AI108"/>
    <mergeCell ref="AJ108:AK108"/>
    <mergeCell ref="AL108:AM108"/>
    <mergeCell ref="AG138:AM138"/>
    <mergeCell ref="AH139:AI139"/>
    <mergeCell ref="AJ139:AK139"/>
    <mergeCell ref="AL139:AM139"/>
    <mergeCell ref="AH144:AI144"/>
    <mergeCell ref="AJ144:AK144"/>
    <mergeCell ref="AL144:AM144"/>
    <mergeCell ref="AH142:AI142"/>
    <mergeCell ref="AJ142:AK142"/>
    <mergeCell ref="AL142:AM142"/>
    <mergeCell ref="AH143:AI143"/>
    <mergeCell ref="AJ143:AK143"/>
    <mergeCell ref="AL143:AM143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Average</vt:lpstr>
      <vt:lpstr>Summary</vt:lpstr>
      <vt:lpstr>2016 Pathogens</vt:lpstr>
      <vt:lpstr>03-06-18</vt:lpstr>
      <vt:lpstr>03-20-18</vt:lpstr>
      <vt:lpstr>04-03-18</vt:lpstr>
      <vt:lpstr>04-17-18</vt:lpstr>
      <vt:lpstr>05-01-18</vt:lpstr>
      <vt:lpstr>05-15-18</vt:lpstr>
      <vt:lpstr>07-10-18 (1)</vt:lpstr>
      <vt:lpstr>07-10-18 (2)</vt:lpstr>
      <vt:lpstr>07-10-18 (3)</vt:lpstr>
      <vt:lpstr>07-17-18</vt:lpstr>
      <vt:lpstr>11-13-18</vt:lpstr>
      <vt:lpstr>11-27-18</vt:lpstr>
      <vt:lpstr>12-04-18</vt:lpstr>
      <vt:lpstr>12-18-18</vt:lpstr>
      <vt:lpstr>01-08-19</vt:lpstr>
      <vt:lpstr>03-05-19</vt:lpstr>
      <vt:lpstr>03-26-19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Thomas, William</dc:creator>
  <cp:lastModifiedBy>William Raseman</cp:lastModifiedBy>
  <dcterms:created xsi:type="dcterms:W3CDTF">2018-05-24T19:56:31Z</dcterms:created>
  <dcterms:modified xsi:type="dcterms:W3CDTF">2019-09-17T20:17:09Z</dcterms:modified>
</cp:coreProperties>
</file>