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renc\Downloads\"/>
    </mc:Choice>
  </mc:AlternateContent>
  <xr:revisionPtr revIDLastSave="0" documentId="13_ncr:1_{06AE9F8C-FA98-4B89-A3B8-FD7EEC0EA95E}" xr6:coauthVersionLast="36" xr6:coauthVersionMax="36" xr10:uidLastSave="{00000000-0000-0000-0000-000000000000}"/>
  <bookViews>
    <workbookView xWindow="0" yWindow="0" windowWidth="28800" windowHeight="12135" tabRatio="666" activeTab="2" xr2:uid="{00000000-000D-0000-FFFF-FFFF00000000}"/>
  </bookViews>
  <sheets>
    <sheet name="Summary对账总览" sheetId="1" r:id="rId1"/>
    <sheet name="Transaction 收入" sheetId="60" r:id="rId2"/>
    <sheet name="Refund退款" sheetId="61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9" i="1" l="1"/>
  <c r="I8" i="61" l="1"/>
  <c r="C4" i="1" s="1"/>
  <c r="B4" i="1"/>
  <c r="H9" i="1" l="1"/>
  <c r="A9" i="1" s="1"/>
  <c r="D4" i="1" l="1"/>
  <c r="B15" i="1" s="1"/>
  <c r="C15" i="1" s="1"/>
  <c r="B9" i="1" l="1"/>
</calcChain>
</file>

<file path=xl/sharedStrings.xml><?xml version="1.0" encoding="utf-8"?>
<sst xmlns="http://schemas.openxmlformats.org/spreadsheetml/2006/main" count="155" uniqueCount="109">
  <si>
    <t>Month
月度</t>
  </si>
  <si>
    <t>Monthly Transaction of Store
支付宝月度成交金额</t>
  </si>
  <si>
    <t>Refund on Tmall
天猫退款金额</t>
  </si>
  <si>
    <t>Actual Sales Amount
合计对账金额</t>
  </si>
  <si>
    <t>Total Marketing Cost
推广费用花费合计</t>
  </si>
  <si>
    <t>Rate of Marketing Cost
推广费费比</t>
  </si>
  <si>
    <t>Express Train 
直通车</t>
  </si>
  <si>
    <t>Diamond Booth
钻石展位</t>
  </si>
  <si>
    <t>Branding
品销宝</t>
  </si>
  <si>
    <t>Taoke
淘宝客</t>
  </si>
  <si>
    <t xml:space="preserve">Month
月度 </t>
  </si>
  <si>
    <t>Commission Fee （8%）
佣金</t>
  </si>
  <si>
    <t>Partner_transaction_id
天猫交易订单号</t>
  </si>
  <si>
    <t>Transaction_id
支付宝交易编号</t>
  </si>
  <si>
    <t>Rmb_amount
买家实际付款金额</t>
  </si>
  <si>
    <t>Refund 
退款金额</t>
  </si>
  <si>
    <t>Rmb_settlement
实际到帐金额</t>
  </si>
  <si>
    <t>Currency</t>
  </si>
  <si>
    <t>Rate</t>
  </si>
  <si>
    <t>Payment_time
交易时间</t>
  </si>
  <si>
    <t>SGD</t>
  </si>
  <si>
    <t xml:space="preserve">-	</t>
  </si>
  <si>
    <t>退款成功</t>
  </si>
  <si>
    <t>I. 月度销售额(RMB)</t>
    <phoneticPr fontId="15" type="noConversion"/>
  </si>
  <si>
    <t>P</t>
  </si>
  <si>
    <t>订单编号</t>
  </si>
  <si>
    <t>退款编号</t>
  </si>
  <si>
    <t>支付宝交易号</t>
  </si>
  <si>
    <t>买家会员名称</t>
  </si>
  <si>
    <t>买家实际支付金额</t>
  </si>
  <si>
    <t>宝贝标题</t>
  </si>
  <si>
    <t>买家退款金额</t>
  </si>
  <si>
    <t>退款的申请时间</t>
  </si>
  <si>
    <t>超时时间</t>
  </si>
  <si>
    <t>退款状态</t>
  </si>
  <si>
    <t>天猫营销活动费用</t>
    <phoneticPr fontId="15" type="noConversion"/>
  </si>
  <si>
    <t>丹麦进口 DGF果酱 草莓+覆盆子果肉果酱组合380g*2瓶</t>
  </si>
  <si>
    <t>货物状态</t>
  </si>
  <si>
    <t>未发货</t>
  </si>
  <si>
    <t>已收到货</t>
  </si>
  <si>
    <t>退款完结时间</t>
  </si>
  <si>
    <t>Settlement_time</t>
  </si>
  <si>
    <t>Type</t>
  </si>
  <si>
    <t>订单付款时间</t>
  </si>
  <si>
    <t>Actual Sales Amount
合计对账金额</t>
    <phoneticPr fontId="15" type="noConversion"/>
  </si>
  <si>
    <t>Dr  Greve 儿童、孕妇温和洗发水200ml/瓶 富含金盏花和燕麦</t>
  </si>
  <si>
    <t/>
  </si>
  <si>
    <t>II. 推广费用情况(RMB)</t>
    <phoneticPr fontId="15" type="noConversion"/>
  </si>
  <si>
    <t>短信crm</t>
    <phoneticPr fontId="15" type="noConversion"/>
  </si>
  <si>
    <t>Jordan 进口婴幼儿宝宝乳牙刷(0-1-2岁+)*4支 软毛训练牙刷</t>
  </si>
  <si>
    <r>
      <t>t</t>
    </r>
    <r>
      <rPr>
        <sz val="11"/>
        <color theme="1"/>
        <rFont val="Tahoma"/>
        <family val="2"/>
      </rPr>
      <t>otal</t>
    </r>
    <phoneticPr fontId="15" type="noConversion"/>
  </si>
  <si>
    <t>8月</t>
    <phoneticPr fontId="15" type="noConversion"/>
  </si>
  <si>
    <t xml:space="preserve">2018082322001194061000550399	</t>
  </si>
  <si>
    <t xml:space="preserve">264.22	</t>
  </si>
  <si>
    <t xml:space="preserve">13.78	</t>
  </si>
  <si>
    <t xml:space="preserve">2018083121001001151102499581	</t>
  </si>
  <si>
    <t xml:space="preserve">210985282792461706	</t>
  </si>
  <si>
    <t xml:space="preserve">2018083122001109421000298681	</t>
  </si>
  <si>
    <t xml:space="preserve">177242213230421688	</t>
  </si>
  <si>
    <t xml:space="preserve">2018083122001179901002504311	</t>
  </si>
  <si>
    <t xml:space="preserve">5.01860000	</t>
  </si>
  <si>
    <t xml:space="preserve">5.00610000	</t>
  </si>
  <si>
    <t>172874438159906449</t>
  </si>
  <si>
    <t>10063707527904964</t>
  </si>
  <si>
    <t>2018072121001001600542708061</t>
  </si>
  <si>
    <t>2018-07-21 21:23:54</t>
  </si>
  <si>
    <t>2018-07-31 21:34:44</t>
  </si>
  <si>
    <t>2018-08-03 21:34:44</t>
  </si>
  <si>
    <t>买家已经申请退款，等待卖家同意</t>
  </si>
  <si>
    <t>191045214624218457</t>
  </si>
  <si>
    <t>11098566999215784</t>
  </si>
  <si>
    <t>2018072821001001490589995874</t>
  </si>
  <si>
    <t>2018-07-28 12:19:18</t>
  </si>
  <si>
    <t>2018-07-31 10:43:13</t>
  </si>
  <si>
    <t>2018-08-07 10:43:48</t>
  </si>
  <si>
    <t>卖家已经同意退款，等待买家退货</t>
  </si>
  <si>
    <t>192149493694706313</t>
  </si>
  <si>
    <t>11230769827701363</t>
  </si>
  <si>
    <t>2018071921001001420551701963</t>
  </si>
  <si>
    <t>2018-07-19 01:47:18</t>
  </si>
  <si>
    <t>2018-07-30 10:36:32</t>
  </si>
  <si>
    <t>2018-08-06 10:41:34</t>
  </si>
  <si>
    <t>210755056515583436</t>
  </si>
  <si>
    <t>11989219733583634</t>
  </si>
  <si>
    <t>2018083121001001151102499581</t>
  </si>
  <si>
    <t>2018-08-31 22:57:37</t>
  </si>
  <si>
    <t>2018-09-01 10:31:58</t>
  </si>
  <si>
    <t>挪威品牌 Jordan 进口儿童牙刷(0-1-2-3-6-9岁以上)*4支 颜色随机</t>
  </si>
  <si>
    <t>2018-08-31 23:03:39</t>
  </si>
  <si>
    <t>2018-09-02 23:03:39</t>
  </si>
  <si>
    <t>11978754084300169</t>
  </si>
  <si>
    <t>2018083121001001910513219015</t>
  </si>
  <si>
    <t>2018-08-31 15:52:05</t>
  </si>
  <si>
    <t>2018-08-31 16:52:28</t>
  </si>
  <si>
    <t>挪威品牌 Jordan 进口儿童低氟护齿牙膏（0-5岁）3支装 树莓味</t>
  </si>
  <si>
    <t>2018-08-31 15:54:10</t>
  </si>
  <si>
    <t>2018-09-02 15:54:10</t>
  </si>
  <si>
    <t xml:space="preserve">8月对账总览(RMB) </t>
    <phoneticPr fontId="15" type="noConversion"/>
  </si>
  <si>
    <t>Amount （SGD）
交易金额（新币）</t>
  </si>
  <si>
    <t>Fee （SGD）
其他收费</t>
  </si>
  <si>
    <t>Settlement （SGD）
新币到帐金额</t>
  </si>
  <si>
    <t xml:space="preserve">207238415792547707	</t>
    <phoneticPr fontId="15" type="noConversion"/>
  </si>
  <si>
    <t>22.2</t>
    <phoneticPr fontId="15" type="noConversion"/>
  </si>
  <si>
    <t>207238415792547707</t>
    <phoneticPr fontId="15" type="noConversion"/>
  </si>
  <si>
    <t>test1</t>
    <phoneticPr fontId="15" type="noConversion"/>
  </si>
  <si>
    <t>test2</t>
    <phoneticPr fontId="15" type="noConversion"/>
  </si>
  <si>
    <t>test3</t>
    <phoneticPr fontId="15" type="noConversion"/>
  </si>
  <si>
    <t>test4</t>
    <phoneticPr fontId="15" type="noConversion"/>
  </si>
  <si>
    <t>test5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</si>
</sst>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(* #,##0.00_);_(* \(#,##0.00\);_(* &quot;-&quot;??_);_(@_)"/>
    <numFmt numFmtId="177" formatCode="0.00_ "/>
    <numFmt numFmtId="178" formatCode="#,##0.00_ "/>
    <numFmt numFmtId="179" formatCode="0.00_);[Red]\(0.00\)"/>
    <numFmt numFmtId="180" formatCode="[$-F800]dddd\,\ mmmm\ dd\,\ yyyy"/>
  </numFmts>
  <fonts count="16" x14ac:knownFonts="1">
    <font>
      <sz val="11"/>
      <color theme="1"/>
      <name val="Tahoma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name val="Century Gothic"/>
      <family val="2"/>
    </font>
    <font>
      <sz val="11"/>
      <color rgb="FF000000"/>
      <name val="Calibri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1">
    <xf numFmtId="0" fontId="0" fillId="0" borderId="0"/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/>
    <xf numFmtId="0" fontId="7" fillId="13" borderId="3" applyNumberFormat="0" applyFont="0" applyAlignment="0" applyProtection="0">
      <alignment vertical="center"/>
    </xf>
    <xf numFmtId="0" fontId="13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ont="0" applyFill="0" applyBorder="0" applyAlignment="0" applyProtection="0"/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0"/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Protection="0">
      <alignment vertical="center"/>
    </xf>
    <xf numFmtId="0" fontId="7" fillId="0" borderId="0">
      <alignment vertical="center"/>
    </xf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 applyNumberFormat="0" applyFont="0" applyFill="0" applyBorder="0" applyAlignment="0" applyProtection="0"/>
    <xf numFmtId="0" fontId="8" fillId="0" borderId="0"/>
    <xf numFmtId="0" fontId="12" fillId="0" borderId="0"/>
    <xf numFmtId="0" fontId="14" fillId="0" borderId="0"/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7" fillId="13" borderId="3" applyNumberFormat="0" applyFont="0" applyAlignment="0" applyProtection="0">
      <alignment vertical="center"/>
    </xf>
    <xf numFmtId="0" fontId="7" fillId="13" borderId="3" applyNumberFormat="0" applyFont="0" applyAlignment="0" applyProtection="0">
      <alignment vertical="center"/>
    </xf>
    <xf numFmtId="0" fontId="7" fillId="13" borderId="3" applyNumberFormat="0" applyFont="0" applyAlignment="0" applyProtection="0">
      <alignment vertical="center"/>
    </xf>
    <xf numFmtId="0" fontId="7" fillId="13" borderId="3" applyNumberFormat="0" applyFont="0" applyAlignment="0" applyProtection="0">
      <alignment vertical="center"/>
    </xf>
    <xf numFmtId="0" fontId="7" fillId="13" borderId="3" applyNumberFormat="0" applyFont="0" applyAlignment="0" applyProtection="0">
      <alignment vertical="center"/>
    </xf>
    <xf numFmtId="0" fontId="7" fillId="13" borderId="3" applyNumberFormat="0" applyFont="0" applyAlignment="0" applyProtection="0">
      <alignment vertical="center"/>
    </xf>
  </cellStyleXfs>
  <cellXfs count="35">
    <xf numFmtId="0" fontId="0" fillId="0" borderId="0" xfId="0"/>
    <xf numFmtId="0" fontId="3" fillId="0" borderId="0" xfId="0" applyFont="1"/>
    <xf numFmtId="0" fontId="1" fillId="0" borderId="0" xfId="0" applyFont="1" applyFill="1"/>
    <xf numFmtId="0" fontId="1" fillId="0" borderId="0" xfId="0" applyFont="1"/>
    <xf numFmtId="0" fontId="3" fillId="3" borderId="0" xfId="93" applyFont="1" applyFill="1">
      <alignment vertical="center"/>
    </xf>
    <xf numFmtId="0" fontId="3" fillId="4" borderId="0" xfId="93" applyFont="1" applyFill="1">
      <alignment vertical="center"/>
    </xf>
    <xf numFmtId="0" fontId="1" fillId="0" borderId="0" xfId="93" applyFont="1">
      <alignment vertical="center"/>
    </xf>
    <xf numFmtId="0" fontId="3" fillId="5" borderId="1" xfId="93" applyFont="1" applyFill="1" applyBorder="1" applyAlignment="1">
      <alignment horizontal="center" vertical="center" wrapText="1"/>
    </xf>
    <xf numFmtId="0" fontId="3" fillId="0" borderId="1" xfId="93" applyNumberFormat="1" applyFont="1" applyFill="1" applyBorder="1" applyAlignment="1">
      <alignment horizontal="center" vertical="center"/>
    </xf>
    <xf numFmtId="178" fontId="3" fillId="4" borderId="1" xfId="93" applyNumberFormat="1" applyFont="1" applyFill="1" applyBorder="1" applyAlignment="1">
      <alignment horizontal="center" vertical="center"/>
    </xf>
    <xf numFmtId="178" fontId="3" fillId="0" borderId="1" xfId="93" applyNumberFormat="1" applyFont="1" applyBorder="1" applyAlignment="1">
      <alignment horizontal="center" vertical="center"/>
    </xf>
    <xf numFmtId="0" fontId="3" fillId="0" borderId="0" xfId="93" applyFont="1">
      <alignment vertical="center"/>
    </xf>
    <xf numFmtId="177" fontId="3" fillId="4" borderId="0" xfId="93" applyNumberFormat="1" applyFont="1" applyFill="1">
      <alignment vertical="center"/>
    </xf>
    <xf numFmtId="178" fontId="3" fillId="0" borderId="1" xfId="93" applyNumberFormat="1" applyFont="1" applyFill="1" applyBorder="1" applyAlignment="1">
      <alignment horizontal="center" vertical="center" wrapText="1"/>
    </xf>
    <xf numFmtId="10" fontId="3" fillId="0" borderId="1" xfId="93" applyNumberFormat="1" applyFont="1" applyFill="1" applyBorder="1" applyAlignment="1">
      <alignment horizontal="center" vertical="center" wrapText="1"/>
    </xf>
    <xf numFmtId="0" fontId="5" fillId="3" borderId="0" xfId="93" applyFont="1" applyFill="1">
      <alignment vertical="center"/>
    </xf>
    <xf numFmtId="0" fontId="2" fillId="4" borderId="2" xfId="93" applyFont="1" applyFill="1" applyBorder="1">
      <alignment vertical="center"/>
    </xf>
    <xf numFmtId="0" fontId="2" fillId="5" borderId="1" xfId="93" applyFont="1" applyFill="1" applyBorder="1" applyAlignment="1">
      <alignment horizontal="center" vertical="center" wrapText="1"/>
    </xf>
    <xf numFmtId="17" fontId="2" fillId="0" borderId="1" xfId="93" applyNumberFormat="1" applyFont="1" applyBorder="1" applyAlignment="1">
      <alignment horizontal="center" vertical="center" wrapText="1"/>
    </xf>
    <xf numFmtId="179" fontId="2" fillId="0" borderId="1" xfId="93" applyNumberFormat="1" applyFont="1" applyBorder="1" applyAlignment="1">
      <alignment horizontal="center" vertical="center"/>
    </xf>
    <xf numFmtId="179" fontId="6" fillId="0" borderId="1" xfId="93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/>
    <xf numFmtId="4" fontId="1" fillId="0" borderId="0" xfId="93" applyNumberFormat="1" applyFont="1">
      <alignment vertical="center"/>
    </xf>
    <xf numFmtId="178" fontId="1" fillId="0" borderId="0" xfId="93" applyNumberFormat="1" applyFont="1">
      <alignment vertical="center"/>
    </xf>
    <xf numFmtId="0" fontId="0" fillId="0" borderId="1" xfId="0" applyBorder="1"/>
    <xf numFmtId="180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4" fillId="0" borderId="1" xfId="0" applyFont="1" applyBorder="1"/>
    <xf numFmtId="0" fontId="0" fillId="0" borderId="1" xfId="0" applyFill="1" applyBorder="1"/>
    <xf numFmtId="0" fontId="4" fillId="3" borderId="0" xfId="93" applyFont="1" applyFill="1" applyAlignment="1">
      <alignment horizontal="left" vertical="center"/>
    </xf>
    <xf numFmtId="49" fontId="0" fillId="0" borderId="1" xfId="0" applyNumberFormat="1" applyBorder="1"/>
    <xf numFmtId="49" fontId="0" fillId="2" borderId="1" xfId="0" applyNumberFormat="1" applyFill="1" applyBorder="1"/>
    <xf numFmtId="49" fontId="14" fillId="0" borderId="1" xfId="0" applyNumberFormat="1" applyFont="1" applyBorder="1"/>
    <xf numFmtId="49" fontId="14" fillId="2" borderId="1" xfId="0" applyNumberFormat="1" applyFont="1" applyFill="1" applyBorder="1"/>
  </cellXfs>
  <cellStyles count="111">
    <cellStyle name="20% - 强调文字颜色 1 2" xfId="1" xr:uid="{00000000-0005-0000-0000-000000000000}"/>
    <cellStyle name="20% - 强调文字颜色 1 3" xfId="18" xr:uid="{00000000-0005-0000-0000-000001000000}"/>
    <cellStyle name="20% - 强调文字颜色 1 4" xfId="15" xr:uid="{00000000-0005-0000-0000-000002000000}"/>
    <cellStyle name="20% - 强调文字颜色 1 5" xfId="10" xr:uid="{00000000-0005-0000-0000-000003000000}"/>
    <cellStyle name="20% - 强调文字颜色 1 6" xfId="16" xr:uid="{00000000-0005-0000-0000-000004000000}"/>
    <cellStyle name="20% - 强调文字颜色 1 7" xfId="17" xr:uid="{00000000-0005-0000-0000-000005000000}"/>
    <cellStyle name="20% - 强调文字颜色 2 2" xfId="19" xr:uid="{00000000-0005-0000-0000-000006000000}"/>
    <cellStyle name="20% - 强调文字颜色 2 3" xfId="12" xr:uid="{00000000-0005-0000-0000-000007000000}"/>
    <cellStyle name="20% - 强调文字颜色 2 4" xfId="20" xr:uid="{00000000-0005-0000-0000-000008000000}"/>
    <cellStyle name="20% - 强调文字颜色 2 5" xfId="21" xr:uid="{00000000-0005-0000-0000-000009000000}"/>
    <cellStyle name="20% - 强调文字颜色 2 6" xfId="22" xr:uid="{00000000-0005-0000-0000-00000A000000}"/>
    <cellStyle name="20% - 强调文字颜色 2 7" xfId="23" xr:uid="{00000000-0005-0000-0000-00000B000000}"/>
    <cellStyle name="20% - 强调文字颜色 3 2" xfId="24" xr:uid="{00000000-0005-0000-0000-00000C000000}"/>
    <cellStyle name="20% - 强调文字颜色 3 3" xfId="14" xr:uid="{00000000-0005-0000-0000-00000D000000}"/>
    <cellStyle name="20% - 强调文字颜色 3 4" xfId="25" xr:uid="{00000000-0005-0000-0000-00000E000000}"/>
    <cellStyle name="20% - 强调文字颜色 3 5" xfId="26" xr:uid="{00000000-0005-0000-0000-00000F000000}"/>
    <cellStyle name="20% - 强调文字颜色 3 6" xfId="27" xr:uid="{00000000-0005-0000-0000-000010000000}"/>
    <cellStyle name="20% - 强调文字颜色 3 7" xfId="28" xr:uid="{00000000-0005-0000-0000-000011000000}"/>
    <cellStyle name="20% - 强调文字颜色 4 2" xfId="30" xr:uid="{00000000-0005-0000-0000-000012000000}"/>
    <cellStyle name="20% - 强调文字颜色 4 3" xfId="32" xr:uid="{00000000-0005-0000-0000-000013000000}"/>
    <cellStyle name="20% - 强调文字颜色 4 4" xfId="34" xr:uid="{00000000-0005-0000-0000-000014000000}"/>
    <cellStyle name="20% - 强调文字颜色 4 5" xfId="5" xr:uid="{00000000-0005-0000-0000-000015000000}"/>
    <cellStyle name="20% - 强调文字颜色 4 6" xfId="36" xr:uid="{00000000-0005-0000-0000-000016000000}"/>
    <cellStyle name="20% - 强调文字颜色 4 7" xfId="38" xr:uid="{00000000-0005-0000-0000-000017000000}"/>
    <cellStyle name="20% - 强调文字颜色 5 2" xfId="39" xr:uid="{00000000-0005-0000-0000-000018000000}"/>
    <cellStyle name="20% - 强调文字颜色 5 3" xfId="40" xr:uid="{00000000-0005-0000-0000-000019000000}"/>
    <cellStyle name="20% - 强调文字颜色 5 4" xfId="41" xr:uid="{00000000-0005-0000-0000-00001A000000}"/>
    <cellStyle name="20% - 强调文字颜色 5 5" xfId="42" xr:uid="{00000000-0005-0000-0000-00001B000000}"/>
    <cellStyle name="20% - 强调文字颜色 5 6" xfId="43" xr:uid="{00000000-0005-0000-0000-00001C000000}"/>
    <cellStyle name="20% - 强调文字颜色 5 7" xfId="44" xr:uid="{00000000-0005-0000-0000-00001D000000}"/>
    <cellStyle name="20% - 强调文字颜色 6 2" xfId="45" xr:uid="{00000000-0005-0000-0000-00001E000000}"/>
    <cellStyle name="20% - 强调文字颜色 6 3" xfId="46" xr:uid="{00000000-0005-0000-0000-00001F000000}"/>
    <cellStyle name="20% - 强调文字颜色 6 4" xfId="47" xr:uid="{00000000-0005-0000-0000-000020000000}"/>
    <cellStyle name="20% - 强调文字颜色 6 5" xfId="48" xr:uid="{00000000-0005-0000-0000-000021000000}"/>
    <cellStyle name="20% - 强调文字颜色 6 6" xfId="49" xr:uid="{00000000-0005-0000-0000-000022000000}"/>
    <cellStyle name="20% - 强调文字颜色 6 7" xfId="50" xr:uid="{00000000-0005-0000-0000-000023000000}"/>
    <cellStyle name="40% - 强调文字颜色 1 2" xfId="51" xr:uid="{00000000-0005-0000-0000-000024000000}"/>
    <cellStyle name="40% - 强调文字颜色 1 3" xfId="52" xr:uid="{00000000-0005-0000-0000-000025000000}"/>
    <cellStyle name="40% - 强调文字颜色 1 4" xfId="53" xr:uid="{00000000-0005-0000-0000-000026000000}"/>
    <cellStyle name="40% - 强调文字颜色 1 5" xfId="54" xr:uid="{00000000-0005-0000-0000-000027000000}"/>
    <cellStyle name="40% - 强调文字颜色 1 6" xfId="55" xr:uid="{00000000-0005-0000-0000-000028000000}"/>
    <cellStyle name="40% - 强调文字颜色 1 7" xfId="56" xr:uid="{00000000-0005-0000-0000-000029000000}"/>
    <cellStyle name="40% - 强调文字颜色 2 2" xfId="57" xr:uid="{00000000-0005-0000-0000-00002A000000}"/>
    <cellStyle name="40% - 强调文字颜色 2 3" xfId="58" xr:uid="{00000000-0005-0000-0000-00002B000000}"/>
    <cellStyle name="40% - 强调文字颜色 2 4" xfId="59" xr:uid="{00000000-0005-0000-0000-00002C000000}"/>
    <cellStyle name="40% - 强调文字颜色 2 5" xfId="60" xr:uid="{00000000-0005-0000-0000-00002D000000}"/>
    <cellStyle name="40% - 强调文字颜色 2 6" xfId="61" xr:uid="{00000000-0005-0000-0000-00002E000000}"/>
    <cellStyle name="40% - 强调文字颜色 2 7" xfId="62" xr:uid="{00000000-0005-0000-0000-00002F000000}"/>
    <cellStyle name="40% - 强调文字颜色 3 2" xfId="63" xr:uid="{00000000-0005-0000-0000-000030000000}"/>
    <cellStyle name="40% - 强调文字颜色 3 3" xfId="64" xr:uid="{00000000-0005-0000-0000-000031000000}"/>
    <cellStyle name="40% - 强调文字颜色 3 4" xfId="65" xr:uid="{00000000-0005-0000-0000-000032000000}"/>
    <cellStyle name="40% - 强调文字颜色 3 5" xfId="66" xr:uid="{00000000-0005-0000-0000-000033000000}"/>
    <cellStyle name="40% - 强调文字颜色 3 6" xfId="67" xr:uid="{00000000-0005-0000-0000-000034000000}"/>
    <cellStyle name="40% - 强调文字颜色 3 7" xfId="68" xr:uid="{00000000-0005-0000-0000-000035000000}"/>
    <cellStyle name="40% - 强调文字颜色 4 2" xfId="9" xr:uid="{00000000-0005-0000-0000-000036000000}"/>
    <cellStyle name="40% - 强调文字颜色 4 3" xfId="69" xr:uid="{00000000-0005-0000-0000-000037000000}"/>
    <cellStyle name="40% - 强调文字颜色 4 4" xfId="70" xr:uid="{00000000-0005-0000-0000-000038000000}"/>
    <cellStyle name="40% - 强调文字颜色 4 5" xfId="71" xr:uid="{00000000-0005-0000-0000-000039000000}"/>
    <cellStyle name="40% - 强调文字颜色 4 6" xfId="72" xr:uid="{00000000-0005-0000-0000-00003A000000}"/>
    <cellStyle name="40% - 强调文字颜色 4 7" xfId="73" xr:uid="{00000000-0005-0000-0000-00003B000000}"/>
    <cellStyle name="40% - 强调文字颜色 5 2" xfId="74" xr:uid="{00000000-0005-0000-0000-00003C000000}"/>
    <cellStyle name="40% - 强调文字颜色 5 3" xfId="75" xr:uid="{00000000-0005-0000-0000-00003D000000}"/>
    <cellStyle name="40% - 强调文字颜色 5 4" xfId="76" xr:uid="{00000000-0005-0000-0000-00003E000000}"/>
    <cellStyle name="40% - 强调文字颜色 5 5" xfId="77" xr:uid="{00000000-0005-0000-0000-00003F000000}"/>
    <cellStyle name="40% - 强调文字颜色 5 6" xfId="78" xr:uid="{00000000-0005-0000-0000-000040000000}"/>
    <cellStyle name="40% - 强调文字颜色 5 7" xfId="11" xr:uid="{00000000-0005-0000-0000-000041000000}"/>
    <cellStyle name="40% - 强调文字颜色 6 2" xfId="79" xr:uid="{00000000-0005-0000-0000-000042000000}"/>
    <cellStyle name="40% - 强调文字颜色 6 3" xfId="80" xr:uid="{00000000-0005-0000-0000-000043000000}"/>
    <cellStyle name="40% - 强调文字颜色 6 4" xfId="81" xr:uid="{00000000-0005-0000-0000-000044000000}"/>
    <cellStyle name="40% - 强调文字颜色 6 5" xfId="13" xr:uid="{00000000-0005-0000-0000-000045000000}"/>
    <cellStyle name="40% - 强调文字颜色 6 6" xfId="82" xr:uid="{00000000-0005-0000-0000-000046000000}"/>
    <cellStyle name="40% - 强调文字颜色 6 7" xfId="83" xr:uid="{00000000-0005-0000-0000-000047000000}"/>
    <cellStyle name="Comma 2" xfId="6" xr:uid="{00000000-0005-0000-0000-000048000000}"/>
    <cellStyle name="Normal 13" xfId="84" xr:uid="{00000000-0005-0000-0000-00004A000000}"/>
    <cellStyle name="百分比 2" xfId="85" xr:uid="{00000000-0005-0000-0000-00006B000000}"/>
    <cellStyle name="百分比 2 2" xfId="86" xr:uid="{00000000-0005-0000-0000-00006C000000}"/>
    <cellStyle name="百分比 2 3" xfId="87" xr:uid="{00000000-0005-0000-0000-00006D000000}"/>
    <cellStyle name="百分比 2 4" xfId="88" xr:uid="{00000000-0005-0000-0000-00006E000000}"/>
    <cellStyle name="常规" xfId="0" builtinId="0"/>
    <cellStyle name="常规 10" xfId="89" xr:uid="{00000000-0005-0000-0000-00004B000000}"/>
    <cellStyle name="常规 11" xfId="90" xr:uid="{00000000-0005-0000-0000-00004C000000}"/>
    <cellStyle name="常规 2" xfId="91" xr:uid="{00000000-0005-0000-0000-00004D000000}"/>
    <cellStyle name="常规 2 2" xfId="92" xr:uid="{00000000-0005-0000-0000-00004E000000}"/>
    <cellStyle name="常规 2 2 2" xfId="93" xr:uid="{00000000-0005-0000-0000-00004F000000}"/>
    <cellStyle name="常规 2 2 2 2" xfId="94" xr:uid="{00000000-0005-0000-0000-000050000000}"/>
    <cellStyle name="常规 2 2 3" xfId="95" xr:uid="{00000000-0005-0000-0000-000051000000}"/>
    <cellStyle name="常规 2 2 4" xfId="2" xr:uid="{00000000-0005-0000-0000-000052000000}"/>
    <cellStyle name="常规 2 3" xfId="96" xr:uid="{00000000-0005-0000-0000-000053000000}"/>
    <cellStyle name="常规 2 4" xfId="97" xr:uid="{00000000-0005-0000-0000-000054000000}"/>
    <cellStyle name="常规 2 5" xfId="98" xr:uid="{00000000-0005-0000-0000-000055000000}"/>
    <cellStyle name="常规 2 6" xfId="99" xr:uid="{00000000-0005-0000-0000-000056000000}"/>
    <cellStyle name="常规 3" xfId="29" xr:uid="{00000000-0005-0000-0000-000057000000}"/>
    <cellStyle name="常规 3 2" xfId="100" xr:uid="{00000000-0005-0000-0000-000058000000}"/>
    <cellStyle name="常规 3 3" xfId="101" xr:uid="{00000000-0005-0000-0000-000059000000}"/>
    <cellStyle name="常规 4" xfId="31" xr:uid="{00000000-0005-0000-0000-00005A000000}"/>
    <cellStyle name="常规 4 2" xfId="102" xr:uid="{00000000-0005-0000-0000-00005B000000}"/>
    <cellStyle name="常规 4 3" xfId="103" xr:uid="{00000000-0005-0000-0000-00005C000000}"/>
    <cellStyle name="常规 5" xfId="33" xr:uid="{00000000-0005-0000-0000-00005D000000}"/>
    <cellStyle name="常规 5 2" xfId="8" xr:uid="{00000000-0005-0000-0000-00005E000000}"/>
    <cellStyle name="常规 6" xfId="4" xr:uid="{00000000-0005-0000-0000-00005F000000}"/>
    <cellStyle name="常规 7" xfId="35" xr:uid="{00000000-0005-0000-0000-000060000000}"/>
    <cellStyle name="常规 8" xfId="37" xr:uid="{00000000-0005-0000-0000-000061000000}"/>
    <cellStyle name="常规 9" xfId="104" xr:uid="{00000000-0005-0000-0000-000062000000}"/>
    <cellStyle name="普通" xfId="3" xr:uid="{00000000-0005-0000-0000-000063000000}"/>
    <cellStyle name="注释 2" xfId="105" xr:uid="{00000000-0005-0000-0000-000064000000}"/>
    <cellStyle name="注释 3" xfId="106" xr:uid="{00000000-0005-0000-0000-000065000000}"/>
    <cellStyle name="注释 4" xfId="107" xr:uid="{00000000-0005-0000-0000-000066000000}"/>
    <cellStyle name="注释 5" xfId="7" xr:uid="{00000000-0005-0000-0000-000067000000}"/>
    <cellStyle name="注释 6" xfId="108" xr:uid="{00000000-0005-0000-0000-000068000000}"/>
    <cellStyle name="注释 7" xfId="109" xr:uid="{00000000-0005-0000-0000-000069000000}"/>
    <cellStyle name="注释 8" xfId="110" xr:uid="{00000000-0005-0000-0000-00006A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showGridLines="0" workbookViewId="0">
      <selection activeCell="B19" sqref="B19"/>
    </sheetView>
  </sheetViews>
  <sheetFormatPr defaultColWidth="9" defaultRowHeight="16.5" x14ac:dyDescent="0.3"/>
  <cols>
    <col min="1" max="1" width="34.125" style="3" customWidth="1"/>
    <col min="2" max="2" width="25.375" style="3" customWidth="1"/>
    <col min="3" max="3" width="25.625" style="3" bestFit="1" customWidth="1"/>
    <col min="4" max="4" width="16.875" style="3" bestFit="1" customWidth="1"/>
    <col min="5" max="5" width="14.625" style="3" customWidth="1"/>
    <col min="6" max="6" width="22.75" style="3" customWidth="1"/>
    <col min="7" max="7" width="13.625" style="3" customWidth="1"/>
    <col min="8" max="8" width="17.375" style="3" customWidth="1"/>
    <col min="9" max="16384" width="9" style="3"/>
  </cols>
  <sheetData>
    <row r="1" spans="1:12" x14ac:dyDescent="0.3">
      <c r="A1" s="4" t="s">
        <v>23</v>
      </c>
      <c r="B1" s="4"/>
      <c r="C1" s="4"/>
      <c r="D1" s="4"/>
      <c r="E1" s="4"/>
      <c r="F1" s="4"/>
      <c r="G1" s="4"/>
      <c r="H1" s="4"/>
      <c r="I1" s="4"/>
    </row>
    <row r="2" spans="1:12" x14ac:dyDescent="0.3">
      <c r="A2" s="5"/>
      <c r="B2" s="6"/>
      <c r="C2" s="6"/>
      <c r="D2" s="6"/>
      <c r="E2" s="6"/>
      <c r="F2" s="6"/>
      <c r="G2" s="6"/>
      <c r="H2" s="6"/>
      <c r="I2" s="6"/>
    </row>
    <row r="3" spans="1:12" ht="28.5" x14ac:dyDescent="0.3">
      <c r="A3" s="7" t="s">
        <v>0</v>
      </c>
      <c r="B3" s="7" t="s">
        <v>1</v>
      </c>
      <c r="C3" s="7" t="s">
        <v>2</v>
      </c>
      <c r="D3" s="7" t="s">
        <v>3</v>
      </c>
      <c r="E3" s="6"/>
    </row>
    <row r="4" spans="1:12" s="1" customFormat="1" ht="33" customHeight="1" x14ac:dyDescent="0.3">
      <c r="A4" s="8" t="s">
        <v>51</v>
      </c>
      <c r="B4" s="9" t="e">
        <f>'Transaction 收入'!#REF!</f>
        <v>#REF!</v>
      </c>
      <c r="C4" s="9">
        <f>Refund退款!I8</f>
        <v>283.10000000000002</v>
      </c>
      <c r="D4" s="10" t="e">
        <f>B4-C4</f>
        <v>#REF!</v>
      </c>
      <c r="E4" s="11"/>
      <c r="F4" s="11"/>
      <c r="G4" s="11"/>
    </row>
    <row r="5" spans="1:12" x14ac:dyDescent="0.3">
      <c r="A5" s="6"/>
      <c r="B5" s="6"/>
      <c r="C5" s="6"/>
      <c r="D5" s="6"/>
      <c r="E5" s="6"/>
      <c r="F5" s="6"/>
      <c r="G5" s="6"/>
      <c r="H5" s="6"/>
      <c r="I5" s="6"/>
    </row>
    <row r="6" spans="1:12" x14ac:dyDescent="0.3">
      <c r="A6" s="4" t="s">
        <v>47</v>
      </c>
      <c r="B6" s="4"/>
      <c r="C6" s="4"/>
      <c r="D6" s="4"/>
      <c r="E6" s="4"/>
      <c r="F6" s="4"/>
      <c r="G6" s="4"/>
      <c r="H6" s="4"/>
      <c r="I6" s="4"/>
    </row>
    <row r="7" spans="1:12" x14ac:dyDescent="0.3">
      <c r="A7" s="5"/>
      <c r="B7" s="6"/>
      <c r="C7" s="6"/>
      <c r="D7" s="12"/>
      <c r="E7" s="12"/>
      <c r="F7" s="12"/>
      <c r="G7" s="12"/>
      <c r="H7" s="6"/>
      <c r="I7" s="6"/>
    </row>
    <row r="8" spans="1:12" ht="28.5" x14ac:dyDescent="0.3">
      <c r="A8" s="7" t="s">
        <v>4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7" t="s">
        <v>48</v>
      </c>
      <c r="H8" s="7" t="s">
        <v>35</v>
      </c>
    </row>
    <row r="9" spans="1:12" s="2" customFormat="1" ht="31.5" customHeight="1" x14ac:dyDescent="0.3">
      <c r="A9" s="13" t="e">
        <f>C9+D9+E9+F9+H9+G9</f>
        <v>#REF!</v>
      </c>
      <c r="B9" s="14" t="e">
        <f>A9/D4</f>
        <v>#REF!</v>
      </c>
      <c r="C9" s="13">
        <v>146445.38</v>
      </c>
      <c r="D9" s="13">
        <v>13023.3</v>
      </c>
      <c r="E9" s="13">
        <v>1457.47</v>
      </c>
      <c r="F9" s="13" t="e">
        <f>#REF!+#REF!-#REF!-#REF!</f>
        <v>#REF!</v>
      </c>
      <c r="G9" s="13">
        <v>1314.45</v>
      </c>
      <c r="H9" s="13" t="e">
        <f>#REF!+#REF!</f>
        <v>#REF!</v>
      </c>
    </row>
    <row r="10" spans="1:12" x14ac:dyDescent="0.3">
      <c r="A10" s="24"/>
      <c r="B10" s="6"/>
      <c r="C10" s="6"/>
      <c r="D10" s="6"/>
      <c r="E10" s="6"/>
      <c r="H10" s="6"/>
      <c r="I10" s="6"/>
    </row>
    <row r="11" spans="1:12" x14ac:dyDescent="0.3">
      <c r="A11" s="6"/>
      <c r="B11" s="6"/>
      <c r="C11" s="6"/>
      <c r="D11" s="23"/>
      <c r="E11" s="24"/>
      <c r="F11" s="6"/>
      <c r="G11" s="6"/>
      <c r="H11" s="6"/>
      <c r="I11" s="6"/>
    </row>
    <row r="12" spans="1:12" ht="21" x14ac:dyDescent="0.3">
      <c r="A12" s="30" t="s">
        <v>97</v>
      </c>
      <c r="B12" s="30"/>
      <c r="C12" s="30"/>
      <c r="D12" s="30"/>
      <c r="E12" s="30"/>
      <c r="F12" s="30"/>
      <c r="G12" s="15"/>
      <c r="H12" s="15"/>
      <c r="I12" s="15"/>
    </row>
    <row r="13" spans="1:12" x14ac:dyDescent="0.3">
      <c r="A13" s="16"/>
      <c r="B13" s="6"/>
      <c r="C13" s="6"/>
      <c r="D13" s="6"/>
    </row>
    <row r="14" spans="1:12" ht="30" x14ac:dyDescent="0.3">
      <c r="A14" s="17" t="s">
        <v>10</v>
      </c>
      <c r="B14" s="17" t="s">
        <v>44</v>
      </c>
      <c r="C14" s="17" t="s">
        <v>11</v>
      </c>
      <c r="H14" s="6"/>
      <c r="I14" s="6"/>
      <c r="J14" s="6"/>
      <c r="K14" s="6"/>
      <c r="L14" s="6"/>
    </row>
    <row r="15" spans="1:12" ht="42" customHeight="1" x14ac:dyDescent="0.3">
      <c r="A15" s="18" t="s">
        <v>51</v>
      </c>
      <c r="B15" s="19" t="e">
        <f>D4</f>
        <v>#REF!</v>
      </c>
      <c r="C15" s="20" t="e">
        <f>B15*8%</f>
        <v>#REF!</v>
      </c>
      <c r="D15" s="6"/>
      <c r="E15" s="6"/>
      <c r="F15" s="6"/>
      <c r="G15" s="6"/>
      <c r="H15" s="6"/>
      <c r="I15" s="6"/>
      <c r="J15" s="6"/>
      <c r="K15" s="6"/>
      <c r="L15" s="6"/>
    </row>
  </sheetData>
  <mergeCells count="1">
    <mergeCell ref="A12:F12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showGridLines="0" workbookViewId="0">
      <selection activeCell="A2" sqref="A2"/>
    </sheetView>
  </sheetViews>
  <sheetFormatPr defaultRowHeight="14.25" x14ac:dyDescent="0.2"/>
  <cols>
    <col min="1" max="1" width="35" customWidth="1"/>
    <col min="2" max="2" width="62.875" customWidth="1"/>
    <col min="4" max="4" width="10.5" bestFit="1" customWidth="1"/>
  </cols>
  <sheetData>
    <row r="1" spans="1:13" ht="82.5" x14ac:dyDescent="0.2">
      <c r="A1" s="21" t="s">
        <v>12</v>
      </c>
      <c r="B1" s="21" t="s">
        <v>13</v>
      </c>
      <c r="C1" s="21" t="s">
        <v>98</v>
      </c>
      <c r="D1" s="27" t="s">
        <v>14</v>
      </c>
      <c r="E1" s="21" t="s">
        <v>99</v>
      </c>
      <c r="F1" s="21" t="s">
        <v>15</v>
      </c>
      <c r="G1" s="21" t="s">
        <v>100</v>
      </c>
      <c r="H1" s="21" t="s">
        <v>16</v>
      </c>
      <c r="I1" s="21" t="s">
        <v>17</v>
      </c>
      <c r="J1" s="21" t="s">
        <v>18</v>
      </c>
      <c r="K1" s="26" t="s">
        <v>19</v>
      </c>
      <c r="L1" s="21" t="s">
        <v>41</v>
      </c>
      <c r="M1" s="21" t="s">
        <v>42</v>
      </c>
    </row>
    <row r="2" spans="1:13" x14ac:dyDescent="0.2">
      <c r="A2" s="28" t="s">
        <v>101</v>
      </c>
      <c r="B2" s="25" t="s">
        <v>52</v>
      </c>
      <c r="C2" s="25" t="s">
        <v>53</v>
      </c>
      <c r="D2" s="22">
        <v>1326</v>
      </c>
      <c r="E2" s="25" t="s">
        <v>21</v>
      </c>
      <c r="F2" s="25" t="s">
        <v>21</v>
      </c>
      <c r="G2" s="25" t="s">
        <v>21</v>
      </c>
      <c r="H2" s="25" t="s">
        <v>21</v>
      </c>
      <c r="I2" s="25" t="s">
        <v>20</v>
      </c>
      <c r="J2" s="25" t="s">
        <v>60</v>
      </c>
      <c r="K2" s="25">
        <v>43335.664942129632</v>
      </c>
      <c r="L2" s="25"/>
      <c r="M2" s="25" t="s">
        <v>24</v>
      </c>
    </row>
    <row r="3" spans="1:13" x14ac:dyDescent="0.2">
      <c r="A3" s="25" t="s">
        <v>62</v>
      </c>
      <c r="B3" s="25" t="s">
        <v>55</v>
      </c>
      <c r="C3" s="25" t="s">
        <v>54</v>
      </c>
      <c r="D3" s="22">
        <v>69</v>
      </c>
      <c r="E3" s="25" t="s">
        <v>21</v>
      </c>
      <c r="F3" s="25" t="s">
        <v>21</v>
      </c>
      <c r="G3" s="25" t="s">
        <v>21</v>
      </c>
      <c r="H3" s="25" t="s">
        <v>21</v>
      </c>
      <c r="I3" s="25" t="s">
        <v>20</v>
      </c>
      <c r="J3" s="25" t="s">
        <v>61</v>
      </c>
      <c r="K3" s="25">
        <v>43343.956678240742</v>
      </c>
      <c r="L3" s="25"/>
      <c r="M3" s="25" t="s">
        <v>24</v>
      </c>
    </row>
    <row r="4" spans="1:13" x14ac:dyDescent="0.2">
      <c r="A4" s="25" t="s">
        <v>56</v>
      </c>
      <c r="B4" s="25" t="s">
        <v>57</v>
      </c>
      <c r="C4" s="25" t="s">
        <v>54</v>
      </c>
      <c r="D4" s="22">
        <v>69</v>
      </c>
      <c r="E4" s="25" t="s">
        <v>21</v>
      </c>
      <c r="F4" s="25" t="s">
        <v>21</v>
      </c>
      <c r="G4" s="25" t="s">
        <v>21</v>
      </c>
      <c r="H4" s="25" t="s">
        <v>21</v>
      </c>
      <c r="I4" s="25" t="s">
        <v>20</v>
      </c>
      <c r="J4" s="25" t="s">
        <v>61</v>
      </c>
      <c r="K4" s="25">
        <v>43343.965983796297</v>
      </c>
      <c r="L4" s="25"/>
      <c r="M4" s="25" t="s">
        <v>24</v>
      </c>
    </row>
    <row r="5" spans="1:13" x14ac:dyDescent="0.2">
      <c r="A5" s="25" t="s">
        <v>58</v>
      </c>
      <c r="B5" s="25" t="s">
        <v>59</v>
      </c>
      <c r="C5" s="25" t="s">
        <v>54</v>
      </c>
      <c r="D5" s="22">
        <v>69</v>
      </c>
      <c r="E5" s="25" t="s">
        <v>21</v>
      </c>
      <c r="F5" s="25" t="s">
        <v>21</v>
      </c>
      <c r="G5" s="25" t="s">
        <v>21</v>
      </c>
      <c r="H5" s="25" t="s">
        <v>21</v>
      </c>
      <c r="I5" s="25" t="s">
        <v>20</v>
      </c>
      <c r="J5" s="25" t="s">
        <v>61</v>
      </c>
      <c r="K5" s="25">
        <v>43343.966782407406</v>
      </c>
      <c r="L5" s="25"/>
      <c r="M5" s="25" t="s">
        <v>24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tabSelected="1" workbookViewId="0">
      <selection activeCell="F8" sqref="F8"/>
    </sheetView>
  </sheetViews>
  <sheetFormatPr defaultRowHeight="14.25" x14ac:dyDescent="0.2"/>
  <cols>
    <col min="1" max="1" width="32.5" customWidth="1"/>
    <col min="2" max="2" width="40.25" customWidth="1"/>
    <col min="3" max="3" width="33.625" customWidth="1"/>
    <col min="4" max="4" width="24.875" customWidth="1"/>
    <col min="6" max="6" width="20.75" customWidth="1"/>
  </cols>
  <sheetData>
    <row r="1" spans="1:13" x14ac:dyDescent="0.2">
      <c r="A1" s="25" t="s">
        <v>25</v>
      </c>
      <c r="B1" s="25" t="s">
        <v>26</v>
      </c>
      <c r="C1" s="25" t="s">
        <v>27</v>
      </c>
      <c r="D1" s="25" t="s">
        <v>43</v>
      </c>
      <c r="E1" s="25" t="s">
        <v>40</v>
      </c>
      <c r="F1" s="25" t="s">
        <v>28</v>
      </c>
      <c r="G1" s="29" t="s">
        <v>29</v>
      </c>
      <c r="H1" s="25" t="s">
        <v>30</v>
      </c>
      <c r="I1" s="22" t="s">
        <v>31</v>
      </c>
      <c r="J1" s="25" t="s">
        <v>32</v>
      </c>
      <c r="K1" s="25" t="s">
        <v>33</v>
      </c>
      <c r="L1" s="25" t="s">
        <v>34</v>
      </c>
      <c r="M1" s="25" t="s">
        <v>37</v>
      </c>
    </row>
    <row r="2" spans="1:13" x14ac:dyDescent="0.2">
      <c r="A2" s="31" t="s">
        <v>62</v>
      </c>
      <c r="B2" s="31" t="s">
        <v>63</v>
      </c>
      <c r="C2" s="31" t="s">
        <v>64</v>
      </c>
      <c r="D2" s="31" t="s">
        <v>65</v>
      </c>
      <c r="E2" s="31" t="s">
        <v>46</v>
      </c>
      <c r="F2" s="33" t="s">
        <v>104</v>
      </c>
      <c r="G2" s="31">
        <v>62.1</v>
      </c>
      <c r="H2" s="31" t="s">
        <v>45</v>
      </c>
      <c r="I2" s="32">
        <v>62.1</v>
      </c>
      <c r="J2" s="31" t="s">
        <v>66</v>
      </c>
      <c r="K2" s="31" t="s">
        <v>67</v>
      </c>
      <c r="L2" s="31" t="s">
        <v>68</v>
      </c>
      <c r="M2" s="31" t="s">
        <v>39</v>
      </c>
    </row>
    <row r="3" spans="1:13" x14ac:dyDescent="0.2">
      <c r="A3" s="31" t="s">
        <v>69</v>
      </c>
      <c r="B3" s="31" t="s">
        <v>70</v>
      </c>
      <c r="C3" s="31" t="s">
        <v>71</v>
      </c>
      <c r="D3" s="31" t="s">
        <v>72</v>
      </c>
      <c r="E3" s="31" t="s">
        <v>46</v>
      </c>
      <c r="F3" s="33" t="s">
        <v>105</v>
      </c>
      <c r="G3" s="31">
        <v>49</v>
      </c>
      <c r="H3" s="31" t="s">
        <v>49</v>
      </c>
      <c r="I3" s="32">
        <v>49</v>
      </c>
      <c r="J3" s="31" t="s">
        <v>73</v>
      </c>
      <c r="K3" s="31" t="s">
        <v>74</v>
      </c>
      <c r="L3" s="31" t="s">
        <v>75</v>
      </c>
      <c r="M3" s="31" t="s">
        <v>39</v>
      </c>
    </row>
    <row r="4" spans="1:13" x14ac:dyDescent="0.2">
      <c r="A4" s="31" t="s">
        <v>76</v>
      </c>
      <c r="B4" s="31" t="s">
        <v>77</v>
      </c>
      <c r="C4" s="31" t="s">
        <v>78</v>
      </c>
      <c r="D4" s="31" t="s">
        <v>79</v>
      </c>
      <c r="E4" s="31" t="s">
        <v>46</v>
      </c>
      <c r="F4" s="33" t="s">
        <v>106</v>
      </c>
      <c r="G4" s="31">
        <v>39</v>
      </c>
      <c r="H4" s="31" t="s">
        <v>36</v>
      </c>
      <c r="I4" s="32">
        <v>39</v>
      </c>
      <c r="J4" s="31" t="s">
        <v>80</v>
      </c>
      <c r="K4" s="31" t="s">
        <v>81</v>
      </c>
      <c r="L4" s="31" t="s">
        <v>75</v>
      </c>
      <c r="M4" s="31" t="s">
        <v>39</v>
      </c>
    </row>
    <row r="5" spans="1:13" x14ac:dyDescent="0.2">
      <c r="A5" s="31" t="s">
        <v>82</v>
      </c>
      <c r="B5" s="31" t="s">
        <v>83</v>
      </c>
      <c r="C5" s="31" t="s">
        <v>84</v>
      </c>
      <c r="D5" s="31" t="s">
        <v>85</v>
      </c>
      <c r="E5" s="31" t="s">
        <v>86</v>
      </c>
      <c r="F5" s="33" t="s">
        <v>107</v>
      </c>
      <c r="G5" s="31">
        <v>69</v>
      </c>
      <c r="H5" s="31" t="s">
        <v>87</v>
      </c>
      <c r="I5" s="32">
        <v>69</v>
      </c>
      <c r="J5" s="31" t="s">
        <v>88</v>
      </c>
      <c r="K5" s="31" t="s">
        <v>89</v>
      </c>
      <c r="L5" s="31" t="s">
        <v>22</v>
      </c>
      <c r="M5" s="31" t="s">
        <v>38</v>
      </c>
    </row>
    <row r="6" spans="1:13" x14ac:dyDescent="0.2">
      <c r="A6" s="33" t="s">
        <v>103</v>
      </c>
      <c r="B6" s="31" t="s">
        <v>90</v>
      </c>
      <c r="C6" s="31" t="s">
        <v>91</v>
      </c>
      <c r="D6" s="31" t="s">
        <v>92</v>
      </c>
      <c r="E6" s="31" t="s">
        <v>93</v>
      </c>
      <c r="F6" s="33" t="s">
        <v>108</v>
      </c>
      <c r="G6" s="31">
        <v>64</v>
      </c>
      <c r="H6" s="31" t="s">
        <v>94</v>
      </c>
      <c r="I6" s="32">
        <v>64</v>
      </c>
      <c r="J6" s="31" t="s">
        <v>95</v>
      </c>
      <c r="K6" s="31" t="s">
        <v>96</v>
      </c>
      <c r="L6" s="31" t="s">
        <v>22</v>
      </c>
      <c r="M6" s="31" t="s">
        <v>38</v>
      </c>
    </row>
    <row r="7" spans="1:13" x14ac:dyDescent="0.2">
      <c r="A7" s="31" t="s">
        <v>62</v>
      </c>
      <c r="B7" s="31" t="s">
        <v>63</v>
      </c>
      <c r="C7" s="31" t="s">
        <v>64</v>
      </c>
      <c r="D7" s="31" t="s">
        <v>65</v>
      </c>
      <c r="E7" s="31" t="s">
        <v>46</v>
      </c>
      <c r="F7" s="33" t="s">
        <v>104</v>
      </c>
      <c r="G7" s="33" t="s">
        <v>102</v>
      </c>
      <c r="H7" s="31" t="s">
        <v>45</v>
      </c>
      <c r="I7" s="34" t="s">
        <v>102</v>
      </c>
      <c r="J7" s="31" t="s">
        <v>66</v>
      </c>
      <c r="K7" s="31" t="s">
        <v>67</v>
      </c>
      <c r="L7" s="31" t="s">
        <v>68</v>
      </c>
      <c r="M7" s="31" t="s">
        <v>39</v>
      </c>
    </row>
    <row r="8" spans="1:13" x14ac:dyDescent="0.2">
      <c r="A8" s="28" t="s">
        <v>50</v>
      </c>
      <c r="B8" s="25"/>
      <c r="C8" s="25"/>
      <c r="D8" s="25"/>
      <c r="E8" s="25"/>
      <c r="F8" s="25"/>
      <c r="G8" s="25"/>
      <c r="H8" s="25"/>
      <c r="I8" s="22">
        <f>SUM(I2:I6)</f>
        <v>283.10000000000002</v>
      </c>
      <c r="J8" s="25"/>
      <c r="K8" s="25"/>
      <c r="L8" s="25"/>
      <c r="M8" s="25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Summary对账总览</vt:lpstr>
      <vt:lpstr>Transaction 收入</vt:lpstr>
      <vt:lpstr>Refund退款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Yangyang Wang</dc:creator>
  <cp:lastModifiedBy>zhang chi</cp:lastModifiedBy>
  <dcterms:created xsi:type="dcterms:W3CDTF">2008-09-11T17:22:00Z</dcterms:created>
  <dcterms:modified xsi:type="dcterms:W3CDTF">2018-09-22T08:29:37Z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