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igat/Desktop/Research/Diffusion stuff/diff_data_reduction/"/>
    </mc:Choice>
  </mc:AlternateContent>
  <xr:revisionPtr revIDLastSave="0" documentId="13_ncr:1_{E326EDB7-A174-4D43-812D-5221B200FC4B}" xr6:coauthVersionLast="47" xr6:coauthVersionMax="47" xr10:uidLastSave="{00000000-0000-0000-0000-000000000000}"/>
  <bookViews>
    <workbookView xWindow="0" yWindow="500" windowWidth="28800" windowHeight="16580" xr2:uid="{4F33E107-B0A8-4449-8605-7F79A56340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E30" i="1" s="1"/>
  <c r="F30" i="1" s="1"/>
  <c r="G30" i="1" s="1"/>
  <c r="D29" i="1"/>
  <c r="E29" i="1" s="1"/>
  <c r="F29" i="1" s="1"/>
  <c r="G29" i="1" s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D23" i="1"/>
  <c r="E23" i="1" s="1"/>
  <c r="F23" i="1" s="1"/>
  <c r="G23" i="1" s="1"/>
  <c r="D22" i="1"/>
  <c r="E22" i="1" s="1"/>
  <c r="F22" i="1" s="1"/>
  <c r="G22" i="1" s="1"/>
  <c r="D21" i="1"/>
  <c r="E21" i="1" s="1"/>
  <c r="F21" i="1" s="1"/>
  <c r="G21" i="1" s="1"/>
  <c r="D20" i="1"/>
  <c r="E20" i="1" s="1"/>
  <c r="F20" i="1" s="1"/>
  <c r="G20" i="1" s="1"/>
  <c r="D19" i="1"/>
  <c r="E19" i="1" s="1"/>
  <c r="F19" i="1" s="1"/>
  <c r="G19" i="1" s="1"/>
  <c r="D18" i="1"/>
  <c r="E18" i="1" s="1"/>
  <c r="F18" i="1" s="1"/>
  <c r="G18" i="1" s="1"/>
  <c r="D16" i="1"/>
  <c r="D17" i="1"/>
  <c r="E17" i="1" s="1"/>
  <c r="F17" i="1" s="1"/>
  <c r="G17" i="1" s="1"/>
  <c r="E16" i="1"/>
  <c r="F16" i="1" s="1"/>
  <c r="G16" i="1" s="1"/>
  <c r="D15" i="1"/>
  <c r="E15" i="1" s="1"/>
  <c r="F15" i="1" s="1"/>
  <c r="G15" i="1" s="1"/>
  <c r="D14" i="1"/>
  <c r="E14" i="1" s="1"/>
  <c r="F14" i="1" s="1"/>
  <c r="G14" i="1" s="1"/>
  <c r="E13" i="1"/>
  <c r="D13" i="1"/>
  <c r="D12" i="1"/>
  <c r="E12" i="1" s="1"/>
  <c r="F12" i="1" s="1"/>
  <c r="G12" i="1" s="1"/>
  <c r="D11" i="1"/>
  <c r="E11" i="1" s="1"/>
  <c r="F11" i="1" s="1"/>
  <c r="G11" i="1" s="1"/>
  <c r="D10" i="1"/>
  <c r="E10" i="1" s="1"/>
  <c r="F10" i="1" s="1"/>
  <c r="G10" i="1" s="1"/>
  <c r="D9" i="1"/>
  <c r="E9" i="1" s="1"/>
  <c r="F9" i="1" s="1"/>
  <c r="G9" i="1" s="1"/>
  <c r="F13" i="1" l="1"/>
  <c r="G13" i="1" s="1"/>
  <c r="E8" i="1"/>
  <c r="F8" i="1" s="1"/>
  <c r="G8" i="1" s="1"/>
  <c r="D8" i="1"/>
  <c r="E2" i="1"/>
  <c r="F2" i="1" s="1"/>
  <c r="G2" i="1" s="1"/>
  <c r="F3" i="1"/>
  <c r="G3" i="1" s="1"/>
  <c r="D2" i="1"/>
  <c r="D3" i="1"/>
  <c r="D4" i="1"/>
  <c r="D5" i="1"/>
  <c r="D6" i="1"/>
  <c r="D7" i="1"/>
  <c r="E3" i="1" l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</calcChain>
</file>

<file path=xl/sharedStrings.xml><?xml version="1.0" encoding="utf-8"?>
<sst xmlns="http://schemas.openxmlformats.org/spreadsheetml/2006/main" count="38" uniqueCount="37">
  <si>
    <t>Aliquot ID</t>
  </si>
  <si>
    <t>temp</t>
  </si>
  <si>
    <t>err</t>
  </si>
  <si>
    <t>T_err</t>
  </si>
  <si>
    <t>T reading err (*C)</t>
  </si>
  <si>
    <t>T packet err (*C)</t>
  </si>
  <si>
    <t>T error in *C</t>
  </si>
  <si>
    <t>min_temp</t>
  </si>
  <si>
    <t>RS23_G3_330_2</t>
  </si>
  <si>
    <t>RS23_G3_310_2</t>
  </si>
  <si>
    <t>RS23_G3_290_2</t>
  </si>
  <si>
    <t>RS23_G3_275_2</t>
  </si>
  <si>
    <t>RS23_G3_250_2</t>
  </si>
  <si>
    <t>RS23_G3_350_1</t>
  </si>
  <si>
    <t>RS23_G3_225_2</t>
  </si>
  <si>
    <t>RS23_G3_200_2</t>
  </si>
  <si>
    <t>RS23_G3_175_2</t>
  </si>
  <si>
    <t>RS23_G3_190_3</t>
  </si>
  <si>
    <t>RS23_G3_215_3</t>
  </si>
  <si>
    <t>RS23_G3_240_3</t>
  </si>
  <si>
    <t>RS23_G3_265_3</t>
  </si>
  <si>
    <t>RS23_G3_285_3</t>
  </si>
  <si>
    <t>RS23_G3_305_3</t>
  </si>
  <si>
    <t>RS23_G3_325_3</t>
  </si>
  <si>
    <t>RS23_G3_350_3</t>
  </si>
  <si>
    <t>RS23_G3_380_3</t>
  </si>
  <si>
    <t>RS23_G3_400_3</t>
  </si>
  <si>
    <t>RS23_G3_375_4</t>
  </si>
  <si>
    <t>RS23_G3_355_4</t>
  </si>
  <si>
    <t>RS23_G3_335_4</t>
  </si>
  <si>
    <t>RS23_G3_315_4</t>
  </si>
  <si>
    <t>RS23_G3_295_4</t>
  </si>
  <si>
    <t>RS23_G3_320_5</t>
  </si>
  <si>
    <t>RS23_G3_345_5</t>
  </si>
  <si>
    <t>RS23_G3_365_5</t>
  </si>
  <si>
    <t>RS23_G3_390_5</t>
  </si>
  <si>
    <t>RS23_G3_415_5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</si>
</sst>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54823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51430083097319"/>
                  <c:y val="4.13757692053199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189</c:v>
                </c:pt>
                <c:pt idx="1">
                  <c:v>262</c:v>
                </c:pt>
                <c:pt idx="2">
                  <c:v>304</c:v>
                </c:pt>
                <c:pt idx="3">
                  <c:v>352.5</c:v>
                </c:pt>
                <c:pt idx="4">
                  <c:v>402</c:v>
                </c:pt>
                <c:pt idx="5">
                  <c:v>448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3.5</c:v>
                </c:pt>
                <c:pt idx="1">
                  <c:v>3.5</c:v>
                </c:pt>
                <c:pt idx="2">
                  <c:v>3</c:v>
                </c:pt>
                <c:pt idx="3">
                  <c:v>1.5</c:v>
                </c:pt>
                <c:pt idx="4">
                  <c:v>2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7-4A49-BB01-EF96B9F39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286431"/>
        <c:axId val="785290175"/>
      </c:scatterChart>
      <c:valAx>
        <c:axId val="78528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90175"/>
        <c:crosses val="autoZero"/>
        <c:crossBetween val="midCat"/>
      </c:valAx>
      <c:valAx>
        <c:axId val="7852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28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6</xdr:row>
      <xdr:rowOff>139700</xdr:rowOff>
    </xdr:from>
    <xdr:to>
      <xdr:col>13</xdr:col>
      <xdr:colOff>127000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6CA4D-6E9C-B2FE-7F22-D12B5DF3D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28566-C099-6145-8AF7-81CC549AFDD7}">
  <dimension ref="A1:G30"/>
  <sheetViews>
    <sheetView tabSelected="1" topLeftCell="A2" zoomScale="125" workbookViewId="0">
      <selection activeCell="H24" sqref="H24"/>
    </sheetView>
  </sheetViews>
  <sheetFormatPr baseColWidth="10" defaultRowHeight="16" x14ac:dyDescent="0.2"/>
  <cols>
    <col min="1" max="2" width="17" style="3" customWidth="1"/>
    <col min="3" max="3" width="18.83203125" style="3" customWidth="1"/>
    <col min="4" max="5" width="21" style="3" customWidth="1"/>
    <col min="6" max="6" width="21.5" style="6" customWidth="1"/>
    <col min="7" max="7" width="17.1640625" style="7" customWidth="1"/>
  </cols>
  <sheetData>
    <row r="1" spans="1:7" x14ac:dyDescent="0.2">
      <c r="A1" s="1" t="s">
        <v>0</v>
      </c>
      <c r="B1" s="1" t="s">
        <v>1</v>
      </c>
      <c r="C1" s="3" t="s">
        <v>4</v>
      </c>
      <c r="D1" s="3" t="s">
        <v>5</v>
      </c>
      <c r="E1" s="3" t="s">
        <v>6</v>
      </c>
      <c r="F1" s="6" t="s">
        <v>7</v>
      </c>
      <c r="G1" s="5" t="s">
        <v>3</v>
      </c>
    </row>
    <row r="2" spans="1:7" x14ac:dyDescent="0.2">
      <c r="A2" s="2" t="s">
        <v>13</v>
      </c>
      <c r="B2" s="2">
        <v>350</v>
      </c>
      <c r="C2" s="3">
        <v>2.5</v>
      </c>
      <c r="D2" s="4">
        <f>(0.00000055024*B2^3) - (0.00052602*B2^2) + (0.15117*B2) - 9.9446</f>
        <v>2.1189899999999984</v>
      </c>
      <c r="E2" s="6">
        <f t="shared" ref="E2" si="0">SQRT(C2^2 + D2^2)</f>
        <v>3.2772120194000256</v>
      </c>
      <c r="F2" s="6">
        <f>B2-E2</f>
        <v>346.72278798059995</v>
      </c>
      <c r="G2" s="8">
        <f xml:space="preserve">  (10000/(F2+273.15)) - (10000/(B2+273.15))</f>
        <v>8.48417011897169E-2</v>
      </c>
    </row>
    <row r="3" spans="1:7" x14ac:dyDescent="0.2">
      <c r="A3" s="2" t="s">
        <v>8</v>
      </c>
      <c r="B3" s="2">
        <v>330</v>
      </c>
      <c r="C3" s="3">
        <v>1.5</v>
      </c>
      <c r="D3" s="4">
        <f>(0.00000055024*B3^3) - (0.00052602*B3^2) + (0.15117*B3) - 9.9446</f>
        <v>2.4318968800000054</v>
      </c>
      <c r="E3" s="6">
        <f t="shared" ref="E3:E7" si="1">SQRT(C3^2 + D3^2)</f>
        <v>2.8572928507511723</v>
      </c>
      <c r="F3" s="6">
        <f>B3-E3</f>
        <v>327.14270714924885</v>
      </c>
      <c r="G3" s="8">
        <f xml:space="preserve">  (10000/(F3+273.15)) - (10000/(B3+273.15))</f>
        <v>7.8916234593211954E-2</v>
      </c>
    </row>
    <row r="4" spans="1:7" x14ac:dyDescent="0.2">
      <c r="A4" s="2" t="s">
        <v>9</v>
      </c>
      <c r="B4" s="2">
        <v>310</v>
      </c>
      <c r="C4" s="3">
        <v>2</v>
      </c>
      <c r="D4" s="4">
        <f t="shared" ref="D4:D8" si="2">(0.00000055024*B4^3) - (0.00052602*B4^2) + (0.15117*B4) - 9.9446</f>
        <v>2.7597778399999999</v>
      </c>
      <c r="E4" s="6">
        <f t="shared" si="1"/>
        <v>3.4082801713114876</v>
      </c>
      <c r="F4" s="6">
        <f t="shared" ref="F4:F7" si="3">B4-E4</f>
        <v>306.5917198286885</v>
      </c>
      <c r="G4" s="8">
        <f t="shared" ref="G4:G7" si="4" xml:space="preserve">  (10000/(F4+273.15)) - (10000/(B4+273.15))</f>
        <v>0.10081390873303775</v>
      </c>
    </row>
    <row r="5" spans="1:7" x14ac:dyDescent="0.2">
      <c r="A5" s="2" t="s">
        <v>10</v>
      </c>
      <c r="B5" s="2">
        <v>290</v>
      </c>
      <c r="C5" s="3">
        <v>1.5</v>
      </c>
      <c r="D5" s="4">
        <f t="shared" si="2"/>
        <v>3.0762213600000035</v>
      </c>
      <c r="E5" s="6">
        <f t="shared" si="1"/>
        <v>3.4224461801057253</v>
      </c>
      <c r="F5" s="6">
        <f t="shared" si="3"/>
        <v>286.57755381989426</v>
      </c>
      <c r="G5" s="8">
        <f t="shared" si="4"/>
        <v>0.10857650360870608</v>
      </c>
    </row>
    <row r="6" spans="1:7" x14ac:dyDescent="0.2">
      <c r="A6" s="2" t="s">
        <v>11</v>
      </c>
      <c r="B6" s="2">
        <v>275</v>
      </c>
      <c r="C6" s="3">
        <v>1.5</v>
      </c>
      <c r="D6" s="4">
        <f t="shared" si="2"/>
        <v>3.290160000000002</v>
      </c>
      <c r="E6" s="6">
        <f t="shared" si="1"/>
        <v>3.6159580785180587</v>
      </c>
      <c r="F6" s="6">
        <f t="shared" si="3"/>
        <v>271.38404192148192</v>
      </c>
      <c r="G6" s="8">
        <f t="shared" si="4"/>
        <v>0.12114316983917561</v>
      </c>
    </row>
    <row r="7" spans="1:7" x14ac:dyDescent="0.2">
      <c r="A7" s="2" t="s">
        <v>12</v>
      </c>
      <c r="B7" s="2">
        <v>250</v>
      </c>
      <c r="C7" s="3">
        <v>1.5</v>
      </c>
      <c r="D7" s="4">
        <f t="shared" si="2"/>
        <v>3.5691499999999987</v>
      </c>
      <c r="E7" s="6">
        <f t="shared" si="1"/>
        <v>3.8715412593048768</v>
      </c>
      <c r="F7" s="6">
        <f t="shared" si="3"/>
        <v>246.12845874069512</v>
      </c>
      <c r="G7" s="8">
        <f t="shared" si="4"/>
        <v>0.14251394270362638</v>
      </c>
    </row>
    <row r="8" spans="1:7" x14ac:dyDescent="0.2">
      <c r="A8" s="2" t="s">
        <v>14</v>
      </c>
      <c r="B8" s="2">
        <v>225</v>
      </c>
      <c r="C8" s="3">
        <v>1</v>
      </c>
      <c r="D8" s="4">
        <f t="shared" si="2"/>
        <v>3.7064650000000032</v>
      </c>
      <c r="E8" s="6">
        <f t="shared" ref="E8" si="5">SQRT(C8^2 + D8^2)</f>
        <v>3.8389950242511417</v>
      </c>
      <c r="F8" s="6">
        <f t="shared" ref="F8" si="6">B8-E8</f>
        <v>221.16100497574885</v>
      </c>
      <c r="G8" s="8">
        <f t="shared" ref="G8" si="7" xml:space="preserve">  (10000/(F8+273.15)) - (10000/(B8+273.15))</f>
        <v>0.15590395593359929</v>
      </c>
    </row>
    <row r="9" spans="1:7" x14ac:dyDescent="0.2">
      <c r="A9" s="2" t="s">
        <v>15</v>
      </c>
      <c r="B9" s="2">
        <v>200</v>
      </c>
      <c r="C9" s="3">
        <v>1</v>
      </c>
      <c r="D9" s="4">
        <f t="shared" ref="D9" si="8">(0.00000055024*B9^3) - (0.00052602*B9^2) + (0.15117*B9) - 9.9446</f>
        <v>3.6505199999999984</v>
      </c>
      <c r="E9" s="6">
        <f t="shared" ref="E9" si="9">SQRT(C9^2 + D9^2)</f>
        <v>3.7850094148363738</v>
      </c>
      <c r="F9" s="6">
        <f t="shared" ref="F9" si="10">B9-E9</f>
        <v>196.21499058516363</v>
      </c>
      <c r="G9" s="8">
        <f t="shared" ref="G9" si="11" xml:space="preserve">  (10000/(F9+273.15)) - (10000/(B9+273.15))</f>
        <v>0.17043446698699682</v>
      </c>
    </row>
    <row r="10" spans="1:7" x14ac:dyDescent="0.2">
      <c r="A10" s="2" t="s">
        <v>16</v>
      </c>
      <c r="B10" s="2">
        <v>175</v>
      </c>
      <c r="C10" s="3">
        <v>1</v>
      </c>
      <c r="D10" s="4">
        <f t="shared" ref="D10" si="12">(0.00000055024*B10^3) - (0.00052602*B10^2) + (0.15117*B10) - 9.9446</f>
        <v>3.349730000000001</v>
      </c>
      <c r="E10" s="6">
        <f t="shared" ref="E10" si="13">SQRT(C10^2 + D10^2)</f>
        <v>3.4958105030021303</v>
      </c>
      <c r="F10" s="6">
        <f t="shared" ref="F10" si="14">B10-E10</f>
        <v>171.50418949699787</v>
      </c>
      <c r="G10" s="8">
        <f t="shared" ref="G10" si="15" xml:space="preserve">  (10000/(F10+273.15)) - (10000/(B10+273.15))</f>
        <v>0.1754292850855208</v>
      </c>
    </row>
    <row r="11" spans="1:7" x14ac:dyDescent="0.2">
      <c r="A11" s="2" t="s">
        <v>17</v>
      </c>
      <c r="B11" s="2">
        <v>190</v>
      </c>
      <c r="C11" s="3">
        <v>1.5</v>
      </c>
      <c r="D11" s="4">
        <f t="shared" ref="D11" si="16">(0.00000055024*B11^3) - (0.00052602*B11^2) + (0.15117*B11) - 9.9446</f>
        <v>3.5624741600000025</v>
      </c>
      <c r="E11" s="6">
        <f t="shared" ref="E11:E12" si="17">SQRT(C11^2 + D11^2)</f>
        <v>3.8653877089714719</v>
      </c>
      <c r="F11" s="6">
        <f t="shared" ref="F11" si="18">B11-E11</f>
        <v>186.13461229102853</v>
      </c>
      <c r="G11" s="8">
        <f t="shared" ref="G11" si="19" xml:space="preserve">  (10000/(F11+273.15)) - (10000/(B11+273.15))</f>
        <v>0.18171446415318826</v>
      </c>
    </row>
    <row r="12" spans="1:7" x14ac:dyDescent="0.2">
      <c r="A12" s="2" t="s">
        <v>18</v>
      </c>
      <c r="B12" s="2">
        <v>215</v>
      </c>
      <c r="C12" s="3">
        <v>1.5</v>
      </c>
      <c r="D12" s="4">
        <f t="shared" ref="D12:D17" si="20">(0.00000055024*B12^3) - (0.00052602*B12^2) + (0.15117*B12) - 9.9446</f>
        <v>3.710166960000004</v>
      </c>
      <c r="E12" s="6">
        <f t="shared" si="17"/>
        <v>4.0019168995714631</v>
      </c>
      <c r="F12" s="6">
        <f t="shared" ref="F12:F17" si="21">B12-E12</f>
        <v>210.99808310042854</v>
      </c>
      <c r="G12" s="8">
        <f t="shared" ref="G12:G17" si="22" xml:space="preserve">  (10000/(F12+273.15)) - (10000/(B12+273.15))</f>
        <v>0.16933103225408885</v>
      </c>
    </row>
    <row r="13" spans="1:7" x14ac:dyDescent="0.2">
      <c r="A13" s="2" t="s">
        <v>19</v>
      </c>
      <c r="B13" s="2">
        <v>240</v>
      </c>
      <c r="C13" s="3">
        <v>1</v>
      </c>
      <c r="D13" s="4">
        <f t="shared" si="20"/>
        <v>3.6439657599999986</v>
      </c>
      <c r="E13" s="6">
        <f t="shared" ref="E13:E18" si="23">SQRT(C13^2 + D13^2)</f>
        <v>3.778688457659928</v>
      </c>
      <c r="F13" s="6">
        <f t="shared" si="21"/>
        <v>236.22131154234006</v>
      </c>
      <c r="G13" s="8">
        <f t="shared" si="22"/>
        <v>0.14456470439265345</v>
      </c>
    </row>
    <row r="14" spans="1:7" x14ac:dyDescent="0.2">
      <c r="A14" s="2" t="s">
        <v>20</v>
      </c>
      <c r="B14" s="2">
        <v>265</v>
      </c>
      <c r="C14" s="3">
        <v>1.5</v>
      </c>
      <c r="D14" s="4">
        <f t="shared" si="20"/>
        <v>3.4154555599999998</v>
      </c>
      <c r="E14" s="6">
        <f t="shared" si="23"/>
        <v>3.7303266187205257</v>
      </c>
      <c r="F14" s="6">
        <f t="shared" si="21"/>
        <v>261.26967338127946</v>
      </c>
      <c r="G14" s="8">
        <f t="shared" si="22"/>
        <v>0.12970630196242894</v>
      </c>
    </row>
    <row r="15" spans="1:7" x14ac:dyDescent="0.2">
      <c r="A15" s="2" t="s">
        <v>21</v>
      </c>
      <c r="B15" s="2">
        <v>285</v>
      </c>
      <c r="C15" s="3">
        <v>1</v>
      </c>
      <c r="D15" s="4">
        <f t="shared" si="20"/>
        <v>3.1504500399999973</v>
      </c>
      <c r="E15" s="6">
        <f t="shared" si="23"/>
        <v>3.3053495207823307</v>
      </c>
      <c r="F15" s="6">
        <f t="shared" si="21"/>
        <v>281.69465047921767</v>
      </c>
      <c r="G15" s="8">
        <f t="shared" si="22"/>
        <v>0.10673210088535612</v>
      </c>
    </row>
    <row r="16" spans="1:7" x14ac:dyDescent="0.2">
      <c r="A16" s="2" t="s">
        <v>22</v>
      </c>
      <c r="B16" s="2">
        <v>305</v>
      </c>
      <c r="C16" s="3">
        <v>0.5</v>
      </c>
      <c r="D16" s="4">
        <f t="shared" si="20"/>
        <v>2.8409926800000012</v>
      </c>
      <c r="E16" s="6">
        <f t="shared" si="23"/>
        <v>2.8846558560448057</v>
      </c>
      <c r="F16" s="6">
        <f t="shared" si="21"/>
        <v>302.11534414395521</v>
      </c>
      <c r="G16" s="8">
        <f t="shared" si="22"/>
        <v>8.6733179473291955E-2</v>
      </c>
    </row>
    <row r="17" spans="1:7" s="7" customFormat="1" x14ac:dyDescent="0.2">
      <c r="A17" s="2" t="s">
        <v>23</v>
      </c>
      <c r="B17" s="2">
        <v>325</v>
      </c>
      <c r="C17" s="3">
        <v>1</v>
      </c>
      <c r="D17" s="4">
        <f t="shared" si="20"/>
        <v>2.5134949999999936</v>
      </c>
      <c r="E17" s="6">
        <f t="shared" si="23"/>
        <v>2.7051168394405756</v>
      </c>
      <c r="F17" s="6">
        <f t="shared" si="21"/>
        <v>322.29488316055944</v>
      </c>
      <c r="G17" s="8">
        <f t="shared" si="22"/>
        <v>7.595114986113316E-2</v>
      </c>
    </row>
    <row r="18" spans="1:7" x14ac:dyDescent="0.2">
      <c r="A18" s="2" t="s">
        <v>24</v>
      </c>
      <c r="B18" s="2">
        <v>350</v>
      </c>
      <c r="C18" s="3">
        <v>1</v>
      </c>
      <c r="D18" s="4">
        <f t="shared" ref="D18" si="24">(0.00000055024*B18^3) - (0.00052602*B18^2) + (0.15117*B18) - 9.9446</f>
        <v>2.1189899999999984</v>
      </c>
      <c r="E18" s="6">
        <f t="shared" si="23"/>
        <v>2.3431002155477674</v>
      </c>
      <c r="F18" s="6">
        <f t="shared" ref="F18" si="25">B18-E18</f>
        <v>347.65689978445221</v>
      </c>
      <c r="G18" s="8">
        <f t="shared" ref="G18" si="26" xml:space="preserve">  (10000/(F18+273.15)) - (10000/(B18+273.15))</f>
        <v>6.0567790293717394E-2</v>
      </c>
    </row>
    <row r="19" spans="1:7" x14ac:dyDescent="0.2">
      <c r="A19" s="2" t="s">
        <v>25</v>
      </c>
      <c r="B19" s="2">
        <v>380</v>
      </c>
      <c r="C19" s="3">
        <v>2.5</v>
      </c>
      <c r="D19" s="4">
        <f t="shared" ref="D19" si="27">(0.00000055024*B19^3) - (0.00052602*B19^2) + (0.15117*B19) - 9.9446</f>
        <v>1.7354812800000108</v>
      </c>
      <c r="E19" s="6">
        <f t="shared" ref="E19" si="28">SQRT(C19^2 + D19^2)</f>
        <v>3.0433362077217949</v>
      </c>
      <c r="F19" s="6">
        <f t="shared" ref="F19" si="29">B19-E19</f>
        <v>376.95666379227822</v>
      </c>
      <c r="G19" s="8">
        <f t="shared" ref="G19" si="30" xml:space="preserve">  (10000/(F19+273.15)) - (10000/(B19+273.15))</f>
        <v>7.1672472075395177E-2</v>
      </c>
    </row>
    <row r="20" spans="1:7" x14ac:dyDescent="0.2">
      <c r="A20" s="2" t="s">
        <v>26</v>
      </c>
      <c r="B20" s="2">
        <v>400</v>
      </c>
      <c r="C20" s="3">
        <v>5</v>
      </c>
      <c r="D20" s="4">
        <f t="shared" ref="D20" si="31">(0.00000055024*B20^3) - (0.00052602*B20^2) + (0.15117*B20) - 9.9446</f>
        <v>1.5755599999999905</v>
      </c>
      <c r="E20" s="6">
        <f t="shared" ref="E20" si="32">SQRT(C20^2 + D20^2)</f>
        <v>5.2423648588780969</v>
      </c>
      <c r="F20" s="6">
        <f t="shared" ref="F20" si="33">B20-E20</f>
        <v>394.75763514112191</v>
      </c>
      <c r="G20" s="8">
        <f t="shared" ref="G20" si="34" xml:space="preserve">  (10000/(F20+273.15)) - (10000/(B20+273.15))</f>
        <v>0.11660011681658844</v>
      </c>
    </row>
    <row r="21" spans="1:7" x14ac:dyDescent="0.2">
      <c r="A21" s="2" t="s">
        <v>27</v>
      </c>
      <c r="B21" s="2">
        <v>375</v>
      </c>
      <c r="C21" s="3">
        <v>4</v>
      </c>
      <c r="D21" s="4">
        <f t="shared" ref="D21:D26" si="35">(0.00000055024*B21^3) - (0.00052602*B21^2) + (0.15117*B21) - 9.9446</f>
        <v>1.7891500000000082</v>
      </c>
      <c r="E21" s="6">
        <f t="shared" ref="E21" si="36">SQRT(C21^2 + D21^2)</f>
        <v>4.3819011538942805</v>
      </c>
      <c r="F21" s="6">
        <f t="shared" ref="F21" si="37">B21-E21</f>
        <v>370.61809884610574</v>
      </c>
      <c r="G21" s="8">
        <f t="shared" ref="G21" si="38" xml:space="preserve">  (10000/(F21+273.15)) - (10000/(B21+273.15))</f>
        <v>0.10501651434137749</v>
      </c>
    </row>
    <row r="22" spans="1:7" x14ac:dyDescent="0.2">
      <c r="A22" s="2" t="s">
        <v>28</v>
      </c>
      <c r="B22" s="2">
        <v>355</v>
      </c>
      <c r="C22" s="3">
        <v>1</v>
      </c>
      <c r="D22" s="4">
        <f t="shared" si="35"/>
        <v>2.0461980799999981</v>
      </c>
      <c r="E22" s="6">
        <f t="shared" ref="E22" si="39">SQRT(C22^2 + D22^2)</f>
        <v>2.2774825098331006</v>
      </c>
      <c r="F22" s="6">
        <f t="shared" ref="F22" si="40">B22-E22</f>
        <v>352.72251749016692</v>
      </c>
      <c r="G22" s="8">
        <f t="shared" ref="G22" si="41" xml:space="preserve">  (10000/(F22+273.15)) - (10000/(B22+273.15))</f>
        <v>5.793030360010043E-2</v>
      </c>
    </row>
    <row r="23" spans="1:7" x14ac:dyDescent="0.2">
      <c r="A23" s="2" t="s">
        <v>29</v>
      </c>
      <c r="B23" s="2">
        <v>335</v>
      </c>
      <c r="C23" s="3">
        <v>1.5</v>
      </c>
      <c r="D23" s="4">
        <f t="shared" si="35"/>
        <v>2.351234640000003</v>
      </c>
      <c r="E23" s="6">
        <f t="shared" ref="E23" si="42">SQRT(C23^2 + D23^2)</f>
        <v>2.7889611564767165</v>
      </c>
      <c r="F23" s="6">
        <f t="shared" ref="F23" si="43">B23-E23</f>
        <v>332.21103884352328</v>
      </c>
      <c r="G23" s="8">
        <f t="shared" ref="G23" si="44" xml:space="preserve">  (10000/(F23+273.15)) - (10000/(B23+273.15))</f>
        <v>7.5756044120815602E-2</v>
      </c>
    </row>
    <row r="24" spans="1:7" x14ac:dyDescent="0.2">
      <c r="A24" s="2" t="s">
        <v>30</v>
      </c>
      <c r="B24" s="2">
        <v>315</v>
      </c>
      <c r="C24" s="3">
        <v>1.5</v>
      </c>
      <c r="D24" s="4">
        <f t="shared" si="35"/>
        <v>2.6778481600000053</v>
      </c>
      <c r="E24" s="6">
        <f t="shared" ref="E24" si="45">SQRT(C24^2 + D24^2)</f>
        <v>3.0693437031416688</v>
      </c>
      <c r="F24" s="6">
        <f t="shared" ref="F24" si="46">B24-E24</f>
        <v>311.93065629685833</v>
      </c>
      <c r="G24" s="8">
        <f t="shared" ref="G24" si="47" xml:space="preserve">  (10000/(F24+273.15)) - (10000/(B24+273.15))</f>
        <v>8.9195240726567704E-2</v>
      </c>
    </row>
    <row r="25" spans="1:7" x14ac:dyDescent="0.2">
      <c r="A25" s="2" t="s">
        <v>31</v>
      </c>
      <c r="B25" s="2">
        <v>295</v>
      </c>
      <c r="C25" s="3">
        <v>2</v>
      </c>
      <c r="D25" s="4">
        <f t="shared" si="35"/>
        <v>2.9996271199999942</v>
      </c>
      <c r="E25" s="6">
        <f t="shared" ref="E25" si="48">SQRT(C25^2 + D25^2)</f>
        <v>3.6052410264834527</v>
      </c>
      <c r="F25" s="6">
        <f t="shared" ref="F25" si="49">B25-E25</f>
        <v>291.39475897351656</v>
      </c>
      <c r="G25" s="8">
        <f t="shared" ref="G25" si="50" xml:space="preserve">  (10000/(F25+273.15)) - (10000/(B25+273.15))</f>
        <v>0.11240170877866262</v>
      </c>
    </row>
    <row r="26" spans="1:7" x14ac:dyDescent="0.2">
      <c r="A26" s="2" t="s">
        <v>32</v>
      </c>
      <c r="B26" s="2">
        <v>320</v>
      </c>
      <c r="C26" s="3">
        <v>0.5</v>
      </c>
      <c r="D26" s="4">
        <f t="shared" si="35"/>
        <v>2.5956163200000066</v>
      </c>
      <c r="E26" s="6">
        <f t="shared" ref="E26" si="51">SQRT(C26^2 + D26^2)</f>
        <v>2.643335786586785</v>
      </c>
      <c r="F26" s="6">
        <f t="shared" ref="F26" si="52">B26-E26</f>
        <v>317.35666421341324</v>
      </c>
      <c r="G26" s="8">
        <f t="shared" ref="G26" si="53" xml:space="preserve">  (10000/(F26+273.15)) - (10000/(B26+273.15))</f>
        <v>7.5468027265415571E-2</v>
      </c>
    </row>
    <row r="27" spans="1:7" x14ac:dyDescent="0.2">
      <c r="A27" s="9" t="s">
        <v>33</v>
      </c>
      <c r="B27" s="2">
        <v>345</v>
      </c>
      <c r="C27" s="3">
        <v>1.5</v>
      </c>
      <c r="D27" s="4">
        <f t="shared" ref="D27" si="54">(0.00000055024*B27^3) - (0.00052602*B27^2) + (0.15117*B27) - 9.9446</f>
        <v>2.1943685199999994</v>
      </c>
      <c r="E27" s="6">
        <f t="shared" ref="E27" si="55">SQRT(C27^2 + D27^2)</f>
        <v>2.6580544015439163</v>
      </c>
      <c r="F27" s="6">
        <f t="shared" ref="F27" si="56">B27-E27</f>
        <v>342.34194559845611</v>
      </c>
      <c r="G27" s="8">
        <f t="shared" ref="G27" si="57" xml:space="preserve">  (10000/(F27+273.15)) - (10000/(B27+273.15))</f>
        <v>6.9863062220605343E-2</v>
      </c>
    </row>
    <row r="28" spans="1:7" x14ac:dyDescent="0.2">
      <c r="A28" s="9" t="s">
        <v>34</v>
      </c>
      <c r="B28" s="2">
        <v>365</v>
      </c>
      <c r="C28" s="3">
        <v>1.5</v>
      </c>
      <c r="D28" s="4">
        <f t="shared" ref="D28" si="58">(0.00000055024*B28^3) - (0.00052602*B28^2) + (0.15117*B28) - 9.9446</f>
        <v>1.9100247600000007</v>
      </c>
      <c r="E28" s="6">
        <f t="shared" ref="E28" si="59">SQRT(C28^2 + D28^2)</f>
        <v>2.4286198928224771</v>
      </c>
      <c r="F28" s="6">
        <f t="shared" ref="F28" si="60">B28-E28</f>
        <v>362.5713801071775</v>
      </c>
      <c r="G28" s="8">
        <f t="shared" ref="G28" si="61" xml:space="preserve">  (10000/(F28+273.15)) - (10000/(B28+273.15))</f>
        <v>5.9864582339443473E-2</v>
      </c>
    </row>
    <row r="29" spans="1:7" x14ac:dyDescent="0.2">
      <c r="A29" s="9" t="s">
        <v>35</v>
      </c>
      <c r="B29" s="2">
        <v>390</v>
      </c>
      <c r="C29" s="3">
        <v>3</v>
      </c>
      <c r="D29" s="4">
        <f t="shared" ref="D29" si="62">(0.00000055024*B29^3) - (0.00052602*B29^2) + (0.15117*B29) - 9.9446</f>
        <v>1.6437445599999965</v>
      </c>
      <c r="E29" s="6">
        <f t="shared" ref="E29" si="63">SQRT(C29^2 + D29^2)</f>
        <v>3.4208034404989687</v>
      </c>
      <c r="F29" s="6">
        <f t="shared" ref="F29" si="64">B29-E29</f>
        <v>386.57919655950104</v>
      </c>
      <c r="G29" s="8">
        <f t="shared" ref="G29" si="65" xml:space="preserve">  (10000/(F29+273.15)) - (10000/(B29+273.15))</f>
        <v>7.8189897173208678E-2</v>
      </c>
    </row>
    <row r="30" spans="1:7" x14ac:dyDescent="0.2">
      <c r="A30" s="2" t="s">
        <v>36</v>
      </c>
      <c r="B30" s="2">
        <v>415</v>
      </c>
      <c r="C30" s="3">
        <v>3.5</v>
      </c>
      <c r="D30" s="4">
        <f t="shared" ref="D30" si="66">(0.00000055024*B30^3) - (0.00052602*B30^2) + (0.15117*B30) - 9.9446</f>
        <v>1.5246653599999949</v>
      </c>
      <c r="E30" s="6">
        <f t="shared" ref="E30" si="67">SQRT(C30^2 + D30^2)</f>
        <v>3.8176700302650453</v>
      </c>
      <c r="F30" s="6">
        <f t="shared" ref="F30" si="68">B30-E30</f>
        <v>411.18232996973495</v>
      </c>
      <c r="G30" s="8">
        <f t="shared" ref="G30" si="69" xml:space="preserve">  (10000/(F30+273.15)) - (10000/(B30+273.15))</f>
        <v>8.1067768107399019E-2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03C74-A301-B04D-95B4-FB23A45769CC}">
  <dimension ref="A1:B7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1</v>
      </c>
      <c r="B1" t="s">
        <v>2</v>
      </c>
    </row>
    <row r="2" spans="1:2" x14ac:dyDescent="0.2">
      <c r="A2">
        <v>189</v>
      </c>
      <c r="B2">
        <v>3.5</v>
      </c>
    </row>
    <row r="3" spans="1:2" x14ac:dyDescent="0.2">
      <c r="A3">
        <v>262</v>
      </c>
      <c r="B3">
        <v>3.5</v>
      </c>
    </row>
    <row r="4" spans="1:2" x14ac:dyDescent="0.2">
      <c r="A4">
        <v>304</v>
      </c>
      <c r="B4">
        <v>3</v>
      </c>
    </row>
    <row r="5" spans="1:2" x14ac:dyDescent="0.2">
      <c r="A5">
        <v>352.5</v>
      </c>
      <c r="B5">
        <v>1.5</v>
      </c>
    </row>
    <row r="6" spans="1:2" x14ac:dyDescent="0.2">
      <c r="A6">
        <v>402</v>
      </c>
      <c r="B6">
        <v>2</v>
      </c>
    </row>
    <row r="7" spans="1:2" x14ac:dyDescent="0.2">
      <c r="A7">
        <v>448</v>
      </c>
      <c r="B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2023-07-05T19:24:50Z</dcterms:created>
  <dcterms:modified xsi:type="dcterms:W3CDTF">2023-08-02T01:19:09Z</dcterms:modified>
</cp:coreProperties>
</file>