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6"/>
  <workbookPr defaultThemeVersion="166925"/>
  <mc:AlternateContent xmlns:mc="http://schemas.openxmlformats.org/markup-compatibility/2006">
    <mc:Choice Requires="x15">
      <x15ac:absPath xmlns:x15ac="http://schemas.microsoft.com/office/spreadsheetml/2010/11/ac" url="W:\DaRin Butz Interns\Erin\"/>
    </mc:Choice>
  </mc:AlternateContent>
  <xr:revisionPtr revIDLastSave="0" documentId="13_ncr:1_{8082BE36-3D9F-4AB9-9F87-5C5EBC8AB1A6}" xr6:coauthVersionLast="36" xr6:coauthVersionMax="43" xr10:uidLastSave="{00000000-0000-0000-0000-000000000000}"/>
  <bookViews>
    <workbookView xWindow="0" yWindow="0" windowWidth="28800" windowHeight="12225" xr2:uid="{B9543983-0637-4653-AF61-5EE7608192B4}"/>
  </bookViews>
  <sheets>
    <sheet name="Flower Data 2019" sheetId="1" r:id="rId1"/>
    <sheet name="Fruit and Seed Data 2019" sheetId="2" r:id="rId2"/>
    <sheet name="List of Individuals" sheetId="3" r:id="rId3"/>
  </sheets>
  <definedNames>
    <definedName name="_xlnm._FilterDatabase" localSheetId="0" hidden="1">'Flower Data 2019'!$B$1:$S$212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06" i="1" l="1"/>
  <c r="I207" i="1"/>
  <c r="I208" i="1"/>
  <c r="J206" i="1"/>
  <c r="J207" i="1"/>
  <c r="J208" i="1"/>
  <c r="J205" i="1"/>
  <c r="I205" i="1"/>
  <c r="I210" i="1"/>
  <c r="I211" i="1"/>
  <c r="I212" i="1"/>
  <c r="J210" i="1"/>
  <c r="J211" i="1"/>
  <c r="J212" i="1"/>
  <c r="J209" i="1"/>
  <c r="I209" i="1"/>
  <c r="J202" i="1"/>
  <c r="J203" i="1"/>
  <c r="J204" i="1"/>
  <c r="J201" i="1"/>
  <c r="I202" i="1"/>
  <c r="I203" i="1"/>
  <c r="I204" i="1"/>
  <c r="I201" i="1"/>
  <c r="J197" i="1"/>
  <c r="J198" i="1"/>
  <c r="J199" i="1"/>
  <c r="J200" i="1"/>
  <c r="J196" i="1"/>
  <c r="I197" i="1"/>
  <c r="I198" i="1"/>
  <c r="I199" i="1"/>
  <c r="I200" i="1"/>
  <c r="I196" i="1"/>
  <c r="J191" i="1"/>
  <c r="J192" i="1"/>
  <c r="J193" i="1"/>
  <c r="J194" i="1"/>
  <c r="J195" i="1"/>
  <c r="J190" i="1"/>
  <c r="I191" i="1"/>
  <c r="I192" i="1"/>
  <c r="I193" i="1"/>
  <c r="I194" i="1"/>
  <c r="I195" i="1"/>
  <c r="I190" i="1"/>
  <c r="I187" i="1"/>
  <c r="I188" i="1"/>
  <c r="I189" i="1"/>
  <c r="I186" i="1"/>
  <c r="I183" i="1"/>
  <c r="I184" i="1"/>
  <c r="I185" i="1"/>
  <c r="I182" i="1"/>
  <c r="I179" i="1"/>
  <c r="I180" i="1"/>
  <c r="I181" i="1"/>
  <c r="I178" i="1"/>
  <c r="I175" i="1"/>
  <c r="I176" i="1"/>
  <c r="I177" i="1"/>
  <c r="I174" i="1"/>
  <c r="I171" i="1"/>
  <c r="I172" i="1"/>
  <c r="I173" i="1"/>
  <c r="I170" i="1"/>
  <c r="I167" i="1"/>
  <c r="I168" i="1"/>
  <c r="I169" i="1"/>
  <c r="I166" i="1"/>
  <c r="I163" i="1"/>
  <c r="I164" i="1"/>
  <c r="I165" i="1"/>
  <c r="I162" i="1"/>
  <c r="I157" i="1"/>
  <c r="I158" i="1"/>
  <c r="I159" i="1"/>
  <c r="I160" i="1"/>
  <c r="I161" i="1"/>
  <c r="I156" i="1"/>
  <c r="I152" i="1"/>
  <c r="I153" i="1"/>
  <c r="I154" i="1"/>
  <c r="I155" i="1"/>
  <c r="I151" i="1"/>
  <c r="I147" i="1"/>
  <c r="I148" i="1"/>
  <c r="I149" i="1"/>
  <c r="I150" i="1"/>
  <c r="I146" i="1"/>
  <c r="I143" i="1"/>
  <c r="I144" i="1"/>
  <c r="I145" i="1"/>
  <c r="I142" i="1"/>
  <c r="I138" i="1"/>
  <c r="I139" i="1"/>
  <c r="I140" i="1"/>
  <c r="I141" i="1"/>
  <c r="I134" i="1"/>
  <c r="I135" i="1"/>
  <c r="I136" i="1"/>
  <c r="I130" i="1"/>
  <c r="I131" i="1"/>
  <c r="I132" i="1"/>
  <c r="I137" i="1"/>
  <c r="I133" i="1"/>
  <c r="I129" i="1"/>
  <c r="I126" i="1"/>
  <c r="I127" i="1"/>
  <c r="I128" i="1"/>
  <c r="I125" i="1"/>
  <c r="I122" i="1"/>
  <c r="I123" i="1"/>
  <c r="I124" i="1"/>
  <c r="I121" i="1"/>
  <c r="I118" i="1"/>
  <c r="I119" i="1"/>
  <c r="I120" i="1"/>
  <c r="I117" i="1"/>
  <c r="I114" i="1"/>
  <c r="I115" i="1"/>
  <c r="I116" i="1"/>
  <c r="I113" i="1"/>
  <c r="I110" i="1"/>
  <c r="I111" i="1"/>
  <c r="I112" i="1"/>
  <c r="I109" i="1"/>
  <c r="I105" i="1"/>
  <c r="I106" i="1"/>
  <c r="I107" i="1"/>
  <c r="I108" i="1"/>
  <c r="I104" i="1"/>
  <c r="I100" i="1"/>
  <c r="I101" i="1"/>
  <c r="I102" i="1"/>
  <c r="I103" i="1"/>
  <c r="I99" i="1"/>
  <c r="I93" i="1"/>
  <c r="I94" i="1"/>
  <c r="I95" i="1"/>
  <c r="I96" i="1"/>
  <c r="I97" i="1"/>
  <c r="I98" i="1"/>
  <c r="I92" i="1"/>
  <c r="I88" i="1"/>
  <c r="I89" i="1"/>
  <c r="I90" i="1"/>
  <c r="I91" i="1"/>
  <c r="I87" i="1"/>
  <c r="I83" i="1"/>
  <c r="I84" i="1"/>
  <c r="I85" i="1"/>
  <c r="I86" i="1"/>
  <c r="I82" i="1"/>
  <c r="I78" i="1"/>
  <c r="I79" i="1"/>
  <c r="I80" i="1"/>
  <c r="I81" i="1"/>
  <c r="I77" i="1"/>
  <c r="I73" i="1"/>
  <c r="I74" i="1"/>
  <c r="I75" i="1"/>
  <c r="I76" i="1"/>
  <c r="I72" i="1"/>
  <c r="I67" i="1"/>
  <c r="I68" i="1"/>
  <c r="I69" i="1"/>
  <c r="I70" i="1"/>
  <c r="I71" i="1"/>
  <c r="J67" i="1"/>
  <c r="J68" i="1"/>
  <c r="J69" i="1"/>
  <c r="J70" i="1"/>
  <c r="J71" i="1"/>
  <c r="I66" i="1"/>
  <c r="J66" i="1"/>
  <c r="J61" i="1"/>
  <c r="J62" i="1"/>
  <c r="J63" i="1"/>
  <c r="J64" i="1"/>
  <c r="J65" i="1"/>
  <c r="I61" i="1"/>
  <c r="I62" i="1"/>
  <c r="I63" i="1"/>
  <c r="I64" i="1"/>
  <c r="I65" i="1"/>
  <c r="J60" i="1"/>
  <c r="I60" i="1"/>
  <c r="J59" i="1"/>
  <c r="I59" i="1"/>
  <c r="J55" i="1"/>
  <c r="J56" i="1"/>
  <c r="J57" i="1"/>
  <c r="J58" i="1"/>
  <c r="J54" i="1"/>
  <c r="I55" i="1"/>
  <c r="I56" i="1"/>
  <c r="I57" i="1"/>
  <c r="I58" i="1"/>
  <c r="I54" i="1"/>
  <c r="J50" i="1"/>
  <c r="J51" i="1"/>
  <c r="J52" i="1"/>
  <c r="J53" i="1"/>
  <c r="I50" i="1"/>
  <c r="I51" i="1"/>
  <c r="I52" i="1"/>
  <c r="I53" i="1"/>
  <c r="J49" i="1"/>
  <c r="I49" i="1"/>
  <c r="J47" i="1"/>
  <c r="J48" i="1"/>
  <c r="I47" i="1"/>
  <c r="I48" i="1"/>
  <c r="J43" i="1"/>
  <c r="J44" i="1"/>
  <c r="J45" i="1"/>
  <c r="J46" i="1"/>
  <c r="I43" i="1"/>
  <c r="I44" i="1"/>
  <c r="I45" i="1"/>
  <c r="I46" i="1"/>
  <c r="I42" i="1"/>
  <c r="J42" i="1"/>
  <c r="J21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I38" i="1"/>
  <c r="I39" i="1"/>
  <c r="I40" i="1"/>
  <c r="I41" i="1"/>
  <c r="I37" i="1"/>
  <c r="I33" i="1"/>
  <c r="I34" i="1"/>
  <c r="I35" i="1"/>
  <c r="I36" i="1"/>
  <c r="I32" i="1"/>
  <c r="I31" i="1"/>
  <c r="I27" i="1"/>
  <c r="I28" i="1"/>
  <c r="I29" i="1"/>
  <c r="I30" i="1"/>
  <c r="I26" i="1"/>
  <c r="I21" i="1"/>
</calcChain>
</file>

<file path=xl/sharedStrings.xml><?xml version="1.0" encoding="utf-8"?>
<sst xmlns="http://schemas.openxmlformats.org/spreadsheetml/2006/main" count="2500" uniqueCount="243">
  <si>
    <t>Plant ID Tag</t>
  </si>
  <si>
    <t>Monecious or Dioecious</t>
  </si>
  <si>
    <t>Type of Flowers</t>
  </si>
  <si>
    <t>Collection Date</t>
  </si>
  <si>
    <t>Length (mm)</t>
  </si>
  <si>
    <t>Width (mm)</t>
  </si>
  <si>
    <t>Length of Fruit (mm)</t>
  </si>
  <si>
    <t>Width of Fruit (mm)</t>
  </si>
  <si>
    <t>Av Seed Mass (g)</t>
  </si>
  <si>
    <t>Width of Seed (mm)</t>
  </si>
  <si>
    <t>Length of Seed (mm)</t>
  </si>
  <si>
    <t>Pollination syndrome</t>
  </si>
  <si>
    <t>Provenance (site)</t>
  </si>
  <si>
    <t>Provenance (Site)</t>
  </si>
  <si>
    <t>Height of Plant (cm)</t>
  </si>
  <si>
    <t>Width of Plant (cm)</t>
  </si>
  <si>
    <t>Species</t>
  </si>
  <si>
    <t>AMECAN_WM_1</t>
  </si>
  <si>
    <t>AMECAN_GR_10</t>
  </si>
  <si>
    <t>AMECAN_GR_10A</t>
  </si>
  <si>
    <t>AMECAN_GR_10B</t>
  </si>
  <si>
    <t>AMECAN_SH_2</t>
  </si>
  <si>
    <t>AMECAN_SH_3</t>
  </si>
  <si>
    <t>AMECAN_SH_4A</t>
  </si>
  <si>
    <t>AMECAN_SH_4B</t>
  </si>
  <si>
    <t>AROMEL_HF_10</t>
  </si>
  <si>
    <t>AROMEL_HF_12A</t>
  </si>
  <si>
    <t>AROMEL_HF_12B</t>
  </si>
  <si>
    <t>AROMEL_HF_13</t>
  </si>
  <si>
    <t>AROMEL_HF_4A</t>
  </si>
  <si>
    <t>AROMEL_HF_4B</t>
  </si>
  <si>
    <t>AROMEL_HF_8A</t>
  </si>
  <si>
    <t>AROMEL_HF_8B</t>
  </si>
  <si>
    <t>AROMEL_WM_15</t>
  </si>
  <si>
    <t>AROMEL_WM_2A</t>
  </si>
  <si>
    <t>AROMEL_WM_2B</t>
  </si>
  <si>
    <t>AROMEL_WM_5A</t>
  </si>
  <si>
    <t>AROMEL_WM_5B</t>
  </si>
  <si>
    <t>AROMEL_WM_7A</t>
  </si>
  <si>
    <t>AROMEL_WM_7B</t>
  </si>
  <si>
    <t>MYRGAL_GR_8A</t>
  </si>
  <si>
    <t>MYRGAL_GR_8B</t>
  </si>
  <si>
    <t>MYRGAL_GR_8C</t>
  </si>
  <si>
    <t>MYRGAL_GR_8D</t>
  </si>
  <si>
    <t>MYRGAL_SH_1</t>
  </si>
  <si>
    <t>MYRGAL_SH_1A</t>
  </si>
  <si>
    <t>MYRGAL_SH_1B</t>
  </si>
  <si>
    <t>MYRGAL_SH_2</t>
  </si>
  <si>
    <t>MYRGAL_SH_2A</t>
  </si>
  <si>
    <t>MYRGAL_SH_2B</t>
  </si>
  <si>
    <t>MYRGAL_SH_99</t>
  </si>
  <si>
    <t>MYRGAL_WM_6</t>
  </si>
  <si>
    <t>MYRGAL_WM_6AA</t>
  </si>
  <si>
    <t>MYRGAL_WM_6AB</t>
  </si>
  <si>
    <t>MYRGAL_WM_6AC</t>
  </si>
  <si>
    <t>MYRGAL_WM_6BA</t>
  </si>
  <si>
    <t>MYRGAL_WM_6BB</t>
  </si>
  <si>
    <t>MYRGAL_WM_6BC</t>
  </si>
  <si>
    <t>SAMRAC_GR_1</t>
  </si>
  <si>
    <t>SAMRAC_GR_2</t>
  </si>
  <si>
    <t>SAMRAC_GR_4A</t>
  </si>
  <si>
    <t>SAMRAC_GR_4B</t>
  </si>
  <si>
    <t>SAMRAC_GR_4C</t>
  </si>
  <si>
    <t>SAMRAC_GR_7</t>
  </si>
  <si>
    <t>SAMRAC_GR_7A</t>
  </si>
  <si>
    <t>SAMRAC_GR_7B</t>
  </si>
  <si>
    <t>SAMRAC_GR_8</t>
  </si>
  <si>
    <t>SAMRAC_GR_9</t>
  </si>
  <si>
    <t>SAMRAC_HF_A</t>
  </si>
  <si>
    <t>SAMRAC_HF_AB</t>
  </si>
  <si>
    <t>SAMRAC_HF_B</t>
  </si>
  <si>
    <t>SAMRAC_HF_BA</t>
  </si>
  <si>
    <t>SAMRAC_HF_C</t>
  </si>
  <si>
    <t>SAMRAC_HF_D</t>
  </si>
  <si>
    <t>SPIALB_GR_12</t>
  </si>
  <si>
    <t>SPIALB_GR_12A</t>
  </si>
  <si>
    <t>SPIALB_GR_12B</t>
  </si>
  <si>
    <t>SPIALB_GR_3A</t>
  </si>
  <si>
    <t>SPIALB_GR_3B</t>
  </si>
  <si>
    <t>SPIALB_GR_5</t>
  </si>
  <si>
    <t>SPIALB_GR_9</t>
  </si>
  <si>
    <t>SPIALB_GR_7</t>
  </si>
  <si>
    <t>SPIALB_HF_1</t>
  </si>
  <si>
    <t>SPIALB_HF_10</t>
  </si>
  <si>
    <t>SPIALB_HF_2</t>
  </si>
  <si>
    <t>SPIALB_HF_3</t>
  </si>
  <si>
    <t>SPIALB_HF_4AB</t>
  </si>
  <si>
    <t>SPIALB_HF_8</t>
  </si>
  <si>
    <t>SPIALB_SH_1</t>
  </si>
  <si>
    <t>SPIALB_HF_4AA</t>
  </si>
  <si>
    <t>SPIALB_SH_4AC</t>
  </si>
  <si>
    <t>SPIALB_HF_4BA</t>
  </si>
  <si>
    <t>SPIALB_SH_4BB</t>
  </si>
  <si>
    <t>SPIALB_SH_7</t>
  </si>
  <si>
    <t>SPIALB_SH_7A</t>
  </si>
  <si>
    <t>SPIALB_SH_7B</t>
  </si>
  <si>
    <t>SPIALB_SH_8</t>
  </si>
  <si>
    <t>SPIALB_SH_9A</t>
  </si>
  <si>
    <t>SPIALB_SH_9B</t>
  </si>
  <si>
    <t>SPIALB_WM_2A</t>
  </si>
  <si>
    <t>SPIALB_WM_2AB</t>
  </si>
  <si>
    <t>SPIALB_WM_2B</t>
  </si>
  <si>
    <t>SPIALB_WM_2BA</t>
  </si>
  <si>
    <t>SPIALB_WM_4A</t>
  </si>
  <si>
    <t>SPIALB_WM_4B</t>
  </si>
  <si>
    <t>SPIALB_WM_4C</t>
  </si>
  <si>
    <t>SPIALB_WM_5</t>
  </si>
  <si>
    <t>SPIALB_WM_7AB</t>
  </si>
  <si>
    <t>SPIALB_WM_7BA</t>
  </si>
  <si>
    <t>SPIALB_WM_7AA</t>
  </si>
  <si>
    <t>SPIALB_WM_7BB</t>
  </si>
  <si>
    <t>SPITOM_GR_1</t>
  </si>
  <si>
    <t>SPITOM_GR_1A</t>
  </si>
  <si>
    <t>SPITOM_GR_1AB</t>
  </si>
  <si>
    <t>SPITOM_GR_1B</t>
  </si>
  <si>
    <t>SPITOM_GR_2B</t>
  </si>
  <si>
    <t>SPITOM_GR_2C</t>
  </si>
  <si>
    <t>SPITOM_GR_2D</t>
  </si>
  <si>
    <t>SPITOM_HF_13</t>
  </si>
  <si>
    <t>SPITOM_HF_4</t>
  </si>
  <si>
    <t>SPITOM_HF_5</t>
  </si>
  <si>
    <t>SPITOM_HF_6</t>
  </si>
  <si>
    <t>SPITOM_HF_6A</t>
  </si>
  <si>
    <t>SPITOM_HF_6B</t>
  </si>
  <si>
    <t>SPITOM_HF_9A</t>
  </si>
  <si>
    <t>SPITOM_HF_9B</t>
  </si>
  <si>
    <t>SPITOM_HF_9</t>
  </si>
  <si>
    <t>SPITOM_SH_99</t>
  </si>
  <si>
    <t>SPITOM_SH_99A</t>
  </si>
  <si>
    <t>SPITOM_SH_99B</t>
  </si>
  <si>
    <t>SPITOM_SH_99C</t>
  </si>
  <si>
    <t>SPITOM_SH_99D</t>
  </si>
  <si>
    <t>SPITOM_SH_99E</t>
  </si>
  <si>
    <t>SPITOM_SH_99F</t>
  </si>
  <si>
    <t>SPITOM_WM_4A</t>
  </si>
  <si>
    <t>SPITOM_WM_4B</t>
  </si>
  <si>
    <t>SPITOM_WM_5</t>
  </si>
  <si>
    <t>SPITOM_WM_5A</t>
  </si>
  <si>
    <t>SPITOM_WM_5B</t>
  </si>
  <si>
    <t>SPITOM_WM_5C</t>
  </si>
  <si>
    <t>SPITOM_WM_5D</t>
  </si>
  <si>
    <t>SPITOM_WM_5E</t>
  </si>
  <si>
    <t>VIBCAS_GR_10B</t>
  </si>
  <si>
    <t>VIBCAS_GR_10A</t>
  </si>
  <si>
    <t>VIBCAS_GR_12AA</t>
  </si>
  <si>
    <t>VIBCAS_GR_12AB</t>
  </si>
  <si>
    <t>VIBCAS_GR_12BA</t>
  </si>
  <si>
    <t>VIBCAS_GR_12BB</t>
  </si>
  <si>
    <t>VIBCAS_GR_3</t>
  </si>
  <si>
    <t>VIBCAS_GR_5</t>
  </si>
  <si>
    <t>VIBCAS_GR_9</t>
  </si>
  <si>
    <t>VIBCAS_HF_7A</t>
  </si>
  <si>
    <t>VIBCAS_SH_1</t>
  </si>
  <si>
    <t>VIBCAS_SH_1A</t>
  </si>
  <si>
    <t>VIBCAS_SH_1B</t>
  </si>
  <si>
    <t>VIBCAS_SH_5</t>
  </si>
  <si>
    <t>VIBCAS_SH_5A</t>
  </si>
  <si>
    <t>VIBCAS_SH_5B</t>
  </si>
  <si>
    <t>VIBCAS_SH_5C</t>
  </si>
  <si>
    <t>VIBCAS_SH_9</t>
  </si>
  <si>
    <t>VIBCAS_WM_10</t>
  </si>
  <si>
    <t>VIBCAS_WM_4</t>
  </si>
  <si>
    <t>VIBCAS_WM_4A</t>
  </si>
  <si>
    <t>VIBCAS_WM_4B</t>
  </si>
  <si>
    <t>VIBCAS_WM_7</t>
  </si>
  <si>
    <t>VIBCAS_WM_9AB</t>
  </si>
  <si>
    <t>VIBCAS_WM_9AA</t>
  </si>
  <si>
    <t>VIBCAS_WM_9BA</t>
  </si>
  <si>
    <t>VIBCAS_WM_9BB</t>
  </si>
  <si>
    <t>Amelanchier canadensis</t>
  </si>
  <si>
    <t>Aronia melanocarpa</t>
  </si>
  <si>
    <t>Myrica gale</t>
  </si>
  <si>
    <t>Sambucus racemosa</t>
  </si>
  <si>
    <t>Spiraea alba</t>
  </si>
  <si>
    <t>Spiraea tomentosa</t>
  </si>
  <si>
    <t xml:space="preserve">Monoecious </t>
  </si>
  <si>
    <t>Hermaphroditic</t>
  </si>
  <si>
    <t xml:space="preserve">Pollinator </t>
  </si>
  <si>
    <t>Dioecious</t>
  </si>
  <si>
    <t>Male</t>
  </si>
  <si>
    <t>Mass (Wet)(g)</t>
  </si>
  <si>
    <t>Dry Mass (g)</t>
  </si>
  <si>
    <t>Wind</t>
  </si>
  <si>
    <t>SPIALB_WM_7B</t>
  </si>
  <si>
    <t>MYRGAL_WM_6B</t>
  </si>
  <si>
    <t>Saint-Hippolyte</t>
  </si>
  <si>
    <t>White Mountains</t>
  </si>
  <si>
    <t>N/A</t>
  </si>
  <si>
    <t>MYRGAL_WM_6A</t>
  </si>
  <si>
    <t>Viburnum cassinoides</t>
  </si>
  <si>
    <t>Viburnum cassenoides</t>
  </si>
  <si>
    <t>Fruit #</t>
  </si>
  <si>
    <t>Flower #</t>
  </si>
  <si>
    <t>Monoecious</t>
  </si>
  <si>
    <t>Wet Mass(g)</t>
  </si>
  <si>
    <t>Pollinator</t>
  </si>
  <si>
    <t>Grant</t>
  </si>
  <si>
    <t>SAMRAC_GR_4</t>
  </si>
  <si>
    <t>Plot Number</t>
  </si>
  <si>
    <t>Day of Year</t>
  </si>
  <si>
    <t>HF=1</t>
  </si>
  <si>
    <t>WM=2</t>
  </si>
  <si>
    <t>GR=3</t>
  </si>
  <si>
    <t>SH=4</t>
  </si>
  <si>
    <t>SAMRAC_HF</t>
  </si>
  <si>
    <t>SPIALB_SH_4B</t>
  </si>
  <si>
    <t>SPIALB_HF_4</t>
  </si>
  <si>
    <t>Harvard Forest</t>
  </si>
  <si>
    <t>Plot #</t>
  </si>
  <si>
    <t>SPIALB_SH_4A</t>
  </si>
  <si>
    <t>Snap-179</t>
  </si>
  <si>
    <t>Snap-177</t>
  </si>
  <si>
    <t>Snap-178</t>
  </si>
  <si>
    <t>Snap-175</t>
  </si>
  <si>
    <t>Snap-168</t>
  </si>
  <si>
    <t>Snap-166</t>
  </si>
  <si>
    <t>Snap-164</t>
  </si>
  <si>
    <t>Snap-173</t>
  </si>
  <si>
    <t>Other Doc</t>
  </si>
  <si>
    <t>SPIALB_WM_7A</t>
  </si>
  <si>
    <t>Snap-172</t>
  </si>
  <si>
    <t>Snap-148</t>
  </si>
  <si>
    <t>Snap-169</t>
  </si>
  <si>
    <t>Snap-161</t>
  </si>
  <si>
    <t>Snap-171</t>
  </si>
  <si>
    <t>Snap-156</t>
  </si>
  <si>
    <t>Snap-159</t>
  </si>
  <si>
    <t>Snap-157</t>
  </si>
  <si>
    <t>Snap-176</t>
  </si>
  <si>
    <t>SPIALB_GR_3</t>
  </si>
  <si>
    <t>Snap-174</t>
  </si>
  <si>
    <t>Snap-152</t>
  </si>
  <si>
    <t>Snap-153</t>
  </si>
  <si>
    <t>Snap-165</t>
  </si>
  <si>
    <t>Snap-151</t>
  </si>
  <si>
    <t>Snap-162</t>
  </si>
  <si>
    <t>Snap-155</t>
  </si>
  <si>
    <t>Snap-149</t>
  </si>
  <si>
    <t>Snap-158</t>
  </si>
  <si>
    <t>SPALB_GR_7</t>
  </si>
  <si>
    <t>SPIALB_GR_8</t>
  </si>
  <si>
    <t>SPALB_GR_8</t>
  </si>
  <si>
    <t>Provenance 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</si>
</sst>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CA217-E551-457B-80A7-B3779EDD5783}">
  <sheetPr filterMode="1"/>
  <dimension ref="A1:S212"/>
  <sheetViews>
    <sheetView tabSelected="1" zoomScale="110" zoomScaleNormal="110" workbookViewId="0">
      <pane xSplit="1" topLeftCell="B1" activePane="topRight" state="frozen"/>
      <selection pane="topRight" activeCell="F9" sqref="F9"/>
    </sheetView>
  </sheetViews>
  <sheetFormatPr defaultRowHeight="15" x14ac:dyDescent="0.25"/>
  <cols>
    <col min="1" max="1" width="16.28515625" bestFit="1" customWidth="1"/>
    <col min="2" max="2" width="14.7109375" bestFit="1" customWidth="1"/>
    <col min="3" max="3" width="12.85546875" style="2" customWidth="1"/>
    <col min="4" max="4" width="8.5703125" bestFit="1" customWidth="1"/>
    <col min="5" max="5" width="8.5703125" customWidth="1"/>
    <col min="6" max="6" width="21.42578125" bestFit="1" customWidth="1"/>
    <col min="7" max="7" width="22.5703125" bestFit="1" customWidth="1"/>
    <col min="8" max="8" width="15.140625" bestFit="1" customWidth="1"/>
    <col min="9" max="9" width="12" bestFit="1" customWidth="1"/>
    <col min="10" max="10" width="13.5703125" bestFit="1" customWidth="1"/>
    <col min="11" max="11" width="12.28515625" bestFit="1" customWidth="1"/>
    <col min="12" max="12" width="11.7109375" bestFit="1" customWidth="1"/>
    <col min="13" max="13" width="20.28515625" bestFit="1" customWidth="1"/>
    <col min="14" max="14" width="16.7109375" bestFit="1" customWidth="1"/>
    <col min="15" max="15" width="15.140625" bestFit="1" customWidth="1"/>
    <col min="16" max="16" width="18.85546875" bestFit="1" customWidth="1"/>
    <col min="17" max="17" width="18.42578125" bestFit="1" customWidth="1"/>
  </cols>
  <sheetData>
    <row r="1" spans="1:19" s="3" customFormat="1" x14ac:dyDescent="0.25">
      <c r="A1" s="3" t="s">
        <v>0</v>
      </c>
      <c r="B1" s="3" t="s">
        <v>3</v>
      </c>
      <c r="C1" s="3" t="s">
        <v>199</v>
      </c>
      <c r="D1" s="3" t="s">
        <v>192</v>
      </c>
      <c r="E1" s="3" t="s">
        <v>208</v>
      </c>
      <c r="F1" s="3" t="s">
        <v>16</v>
      </c>
      <c r="G1" s="3" t="s">
        <v>1</v>
      </c>
      <c r="H1" s="3" t="s">
        <v>2</v>
      </c>
      <c r="I1" s="3" t="s">
        <v>181</v>
      </c>
      <c r="J1" s="3" t="s">
        <v>180</v>
      </c>
      <c r="K1" s="3" t="s">
        <v>4</v>
      </c>
      <c r="L1" s="3" t="s">
        <v>5</v>
      </c>
      <c r="M1" s="3" t="s">
        <v>11</v>
      </c>
      <c r="N1" s="3" t="s">
        <v>12</v>
      </c>
      <c r="O1" s="3" t="s">
        <v>242</v>
      </c>
      <c r="P1" s="3" t="s">
        <v>14</v>
      </c>
      <c r="Q1" s="3" t="s">
        <v>15</v>
      </c>
    </row>
    <row r="2" spans="1:19" hidden="1" x14ac:dyDescent="0.25">
      <c r="A2" t="s">
        <v>156</v>
      </c>
      <c r="B2" s="1">
        <v>43626</v>
      </c>
      <c r="C2" s="2">
        <v>161</v>
      </c>
      <c r="F2" t="s">
        <v>190</v>
      </c>
      <c r="G2" t="s">
        <v>175</v>
      </c>
      <c r="H2" t="s">
        <v>176</v>
      </c>
      <c r="I2">
        <v>1E-3</v>
      </c>
      <c r="J2">
        <v>2E-3</v>
      </c>
      <c r="K2" t="s">
        <v>187</v>
      </c>
      <c r="L2" t="s">
        <v>187</v>
      </c>
      <c r="M2" t="s">
        <v>177</v>
      </c>
      <c r="N2" t="s">
        <v>185</v>
      </c>
      <c r="O2">
        <v>4</v>
      </c>
      <c r="P2">
        <v>98.1</v>
      </c>
      <c r="Q2">
        <v>89.1</v>
      </c>
      <c r="S2" t="s">
        <v>200</v>
      </c>
    </row>
    <row r="3" spans="1:19" hidden="1" x14ac:dyDescent="0.25">
      <c r="A3" t="s">
        <v>157</v>
      </c>
      <c r="B3" s="1">
        <v>43626</v>
      </c>
      <c r="C3" s="2">
        <v>161</v>
      </c>
      <c r="F3" t="s">
        <v>190</v>
      </c>
      <c r="G3" t="s">
        <v>175</v>
      </c>
      <c r="H3" t="s">
        <v>176</v>
      </c>
      <c r="I3">
        <v>5.0000000000000001E-4</v>
      </c>
      <c r="J3">
        <v>4.0000000000000001E-3</v>
      </c>
      <c r="K3" t="s">
        <v>187</v>
      </c>
      <c r="L3" t="s">
        <v>187</v>
      </c>
      <c r="M3" t="s">
        <v>177</v>
      </c>
      <c r="N3" t="s">
        <v>185</v>
      </c>
      <c r="O3">
        <v>4</v>
      </c>
      <c r="P3">
        <v>113.8</v>
      </c>
      <c r="Q3">
        <v>104</v>
      </c>
      <c r="S3" t="s">
        <v>201</v>
      </c>
    </row>
    <row r="4" spans="1:19" hidden="1" x14ac:dyDescent="0.25">
      <c r="A4" t="s">
        <v>44</v>
      </c>
      <c r="B4" s="1">
        <v>43626</v>
      </c>
      <c r="C4" s="2">
        <v>161</v>
      </c>
      <c r="D4">
        <v>0</v>
      </c>
      <c r="F4" t="s">
        <v>171</v>
      </c>
      <c r="G4" t="s">
        <v>178</v>
      </c>
      <c r="H4" t="s">
        <v>179</v>
      </c>
      <c r="I4">
        <v>0.02</v>
      </c>
      <c r="J4">
        <v>4.4999999999999998E-2</v>
      </c>
      <c r="K4" t="s">
        <v>187</v>
      </c>
      <c r="L4" t="s">
        <v>187</v>
      </c>
      <c r="M4" t="s">
        <v>182</v>
      </c>
      <c r="N4" t="s">
        <v>185</v>
      </c>
      <c r="O4">
        <v>4</v>
      </c>
      <c r="P4">
        <v>78.099999999999994</v>
      </c>
      <c r="Q4">
        <v>147.1</v>
      </c>
      <c r="S4" t="s">
        <v>202</v>
      </c>
    </row>
    <row r="5" spans="1:19" x14ac:dyDescent="0.25">
      <c r="A5" t="s">
        <v>183</v>
      </c>
      <c r="B5" s="1">
        <v>43627</v>
      </c>
      <c r="C5" s="2">
        <v>162</v>
      </c>
      <c r="F5" t="s">
        <v>173</v>
      </c>
      <c r="G5" t="s">
        <v>175</v>
      </c>
      <c r="H5" t="s">
        <v>176</v>
      </c>
      <c r="I5">
        <v>0.01</v>
      </c>
      <c r="J5">
        <v>2.8000000000000001E-2</v>
      </c>
      <c r="K5">
        <v>9.0090000000000003</v>
      </c>
      <c r="L5">
        <v>7.4240000000000004</v>
      </c>
      <c r="M5" t="s">
        <v>177</v>
      </c>
      <c r="N5" t="s">
        <v>186</v>
      </c>
      <c r="O5">
        <v>2</v>
      </c>
      <c r="P5">
        <v>160.30000000000001</v>
      </c>
      <c r="Q5">
        <v>170.9</v>
      </c>
      <c r="S5" t="s">
        <v>203</v>
      </c>
    </row>
    <row r="6" spans="1:19" hidden="1" x14ac:dyDescent="0.25">
      <c r="A6" t="s">
        <v>184</v>
      </c>
      <c r="B6" s="1">
        <v>43627</v>
      </c>
      <c r="C6" s="2">
        <v>162</v>
      </c>
      <c r="D6">
        <v>0</v>
      </c>
      <c r="F6" t="s">
        <v>171</v>
      </c>
      <c r="G6" t="s">
        <v>178</v>
      </c>
      <c r="H6" t="s">
        <v>179</v>
      </c>
      <c r="I6">
        <v>2.8000000000000001E-2</v>
      </c>
      <c r="J6">
        <v>0.06</v>
      </c>
      <c r="K6">
        <v>19.489999999999998</v>
      </c>
      <c r="L6">
        <v>7.181</v>
      </c>
      <c r="M6" t="s">
        <v>182</v>
      </c>
      <c r="N6" t="s">
        <v>186</v>
      </c>
      <c r="O6">
        <v>2</v>
      </c>
      <c r="P6">
        <v>56.6</v>
      </c>
      <c r="Q6">
        <v>157.6</v>
      </c>
    </row>
    <row r="7" spans="1:19" hidden="1" x14ac:dyDescent="0.25">
      <c r="A7" t="s">
        <v>45</v>
      </c>
      <c r="B7" s="1">
        <v>43622</v>
      </c>
      <c r="C7" s="2">
        <v>157</v>
      </c>
      <c r="F7" t="s">
        <v>171</v>
      </c>
      <c r="G7" t="s">
        <v>178</v>
      </c>
      <c r="H7" t="s">
        <v>179</v>
      </c>
      <c r="I7" t="s">
        <v>187</v>
      </c>
      <c r="J7" t="s">
        <v>187</v>
      </c>
      <c r="K7">
        <v>13.88</v>
      </c>
      <c r="L7">
        <v>4.62</v>
      </c>
      <c r="M7" t="s">
        <v>182</v>
      </c>
      <c r="N7" t="s">
        <v>185</v>
      </c>
      <c r="O7">
        <v>4</v>
      </c>
      <c r="P7" t="s">
        <v>187</v>
      </c>
      <c r="Q7" t="s">
        <v>187</v>
      </c>
    </row>
    <row r="8" spans="1:19" hidden="1" x14ac:dyDescent="0.25">
      <c r="A8" t="s">
        <v>188</v>
      </c>
      <c r="B8" s="1">
        <v>43622</v>
      </c>
      <c r="C8" s="2">
        <v>157</v>
      </c>
      <c r="D8">
        <v>0</v>
      </c>
      <c r="F8" t="s">
        <v>171</v>
      </c>
      <c r="G8" t="s">
        <v>178</v>
      </c>
      <c r="H8" t="s">
        <v>179</v>
      </c>
      <c r="I8" t="s">
        <v>187</v>
      </c>
      <c r="J8" t="s">
        <v>187</v>
      </c>
      <c r="K8">
        <v>12.52</v>
      </c>
      <c r="L8">
        <v>5.86</v>
      </c>
      <c r="M8" t="s">
        <v>182</v>
      </c>
      <c r="N8" t="s">
        <v>186</v>
      </c>
      <c r="O8">
        <v>2</v>
      </c>
      <c r="P8" t="s">
        <v>187</v>
      </c>
      <c r="Q8" t="s">
        <v>187</v>
      </c>
    </row>
    <row r="9" spans="1:19" hidden="1" x14ac:dyDescent="0.25">
      <c r="A9" t="s">
        <v>44</v>
      </c>
      <c r="B9" s="1">
        <v>43630</v>
      </c>
      <c r="C9" s="2">
        <v>165</v>
      </c>
      <c r="D9">
        <v>4</v>
      </c>
      <c r="F9" t="s">
        <v>171</v>
      </c>
      <c r="G9" t="s">
        <v>178</v>
      </c>
      <c r="H9" t="s">
        <v>179</v>
      </c>
      <c r="I9">
        <v>1.4999999999999999E-2</v>
      </c>
      <c r="J9">
        <v>0.1067</v>
      </c>
      <c r="M9" t="s">
        <v>182</v>
      </c>
      <c r="N9" t="s">
        <v>185</v>
      </c>
      <c r="O9">
        <v>4</v>
      </c>
      <c r="P9">
        <v>83.1</v>
      </c>
      <c r="Q9">
        <v>148.1</v>
      </c>
    </row>
    <row r="10" spans="1:19" hidden="1" x14ac:dyDescent="0.25">
      <c r="A10" t="s">
        <v>44</v>
      </c>
      <c r="B10" s="1">
        <v>43630</v>
      </c>
      <c r="C10" s="2">
        <v>165</v>
      </c>
      <c r="D10">
        <v>1</v>
      </c>
      <c r="F10" t="s">
        <v>171</v>
      </c>
      <c r="G10" t="s">
        <v>178</v>
      </c>
      <c r="H10" t="s">
        <v>179</v>
      </c>
      <c r="I10">
        <v>1.4E-2</v>
      </c>
      <c r="J10">
        <v>1.9300000000000001E-2</v>
      </c>
      <c r="K10">
        <v>15.029</v>
      </c>
      <c r="L10">
        <v>6.2249999999999996</v>
      </c>
      <c r="M10" t="s">
        <v>182</v>
      </c>
      <c r="N10" t="s">
        <v>185</v>
      </c>
      <c r="O10">
        <v>4</v>
      </c>
      <c r="P10">
        <v>83.1</v>
      </c>
      <c r="Q10">
        <v>148.1</v>
      </c>
    </row>
    <row r="11" spans="1:19" hidden="1" x14ac:dyDescent="0.25">
      <c r="A11" t="s">
        <v>44</v>
      </c>
      <c r="B11" s="1">
        <v>43630</v>
      </c>
      <c r="C11" s="2">
        <v>165</v>
      </c>
      <c r="D11">
        <v>2</v>
      </c>
      <c r="F11" t="s">
        <v>171</v>
      </c>
      <c r="G11" t="s">
        <v>178</v>
      </c>
      <c r="H11" t="s">
        <v>179</v>
      </c>
      <c r="I11">
        <v>1.4E-2</v>
      </c>
      <c r="J11">
        <v>1.8599999999999998E-2</v>
      </c>
      <c r="K11">
        <v>13.282999999999999</v>
      </c>
      <c r="L11">
        <v>7.4379999999999997</v>
      </c>
      <c r="M11" t="s">
        <v>182</v>
      </c>
      <c r="N11" t="s">
        <v>185</v>
      </c>
      <c r="O11">
        <v>4</v>
      </c>
      <c r="P11">
        <v>83.1</v>
      </c>
      <c r="Q11">
        <v>148.1</v>
      </c>
    </row>
    <row r="12" spans="1:19" hidden="1" x14ac:dyDescent="0.25">
      <c r="A12" t="s">
        <v>44</v>
      </c>
      <c r="B12" s="1">
        <v>43630</v>
      </c>
      <c r="C12" s="2">
        <v>165</v>
      </c>
      <c r="D12">
        <v>3</v>
      </c>
      <c r="F12" t="s">
        <v>171</v>
      </c>
      <c r="G12" t="s">
        <v>178</v>
      </c>
      <c r="H12" t="s">
        <v>179</v>
      </c>
      <c r="I12">
        <v>1.7999999999999999E-2</v>
      </c>
      <c r="J12">
        <v>2.3E-2</v>
      </c>
      <c r="K12">
        <v>11.869</v>
      </c>
      <c r="L12">
        <v>7.6280000000000001</v>
      </c>
      <c r="M12" t="s">
        <v>182</v>
      </c>
      <c r="N12" t="s">
        <v>185</v>
      </c>
      <c r="O12">
        <v>4</v>
      </c>
      <c r="P12">
        <v>83.1</v>
      </c>
      <c r="Q12">
        <v>148.1</v>
      </c>
    </row>
    <row r="13" spans="1:19" hidden="1" x14ac:dyDescent="0.25">
      <c r="A13" t="s">
        <v>188</v>
      </c>
      <c r="B13" s="1">
        <v>43630</v>
      </c>
      <c r="C13" s="2">
        <v>165</v>
      </c>
      <c r="D13">
        <v>1</v>
      </c>
      <c r="F13" t="s">
        <v>171</v>
      </c>
      <c r="G13" t="s">
        <v>178</v>
      </c>
      <c r="H13" t="s">
        <v>179</v>
      </c>
      <c r="I13">
        <v>1.2999999999999999E-2</v>
      </c>
      <c r="J13">
        <v>1.2999999999999999E-2</v>
      </c>
      <c r="K13">
        <v>11.659000000000001</v>
      </c>
      <c r="L13">
        <v>5.9880000000000004</v>
      </c>
      <c r="M13" t="s">
        <v>182</v>
      </c>
      <c r="N13" t="s">
        <v>186</v>
      </c>
      <c r="O13">
        <v>2</v>
      </c>
      <c r="P13">
        <v>68.3</v>
      </c>
      <c r="Q13">
        <v>63.3</v>
      </c>
    </row>
    <row r="14" spans="1:19" hidden="1" x14ac:dyDescent="0.25">
      <c r="A14" t="s">
        <v>184</v>
      </c>
      <c r="B14" s="1">
        <v>43630</v>
      </c>
      <c r="C14" s="2">
        <v>165</v>
      </c>
      <c r="D14">
        <v>1</v>
      </c>
      <c r="F14" t="s">
        <v>171</v>
      </c>
      <c r="G14" t="s">
        <v>178</v>
      </c>
      <c r="H14" t="s">
        <v>179</v>
      </c>
      <c r="I14">
        <v>2.9000000000000001E-2</v>
      </c>
      <c r="J14">
        <v>3.1399999999999997E-2</v>
      </c>
      <c r="K14">
        <v>17.376999999999999</v>
      </c>
      <c r="L14">
        <v>6.22</v>
      </c>
      <c r="M14" t="s">
        <v>182</v>
      </c>
      <c r="N14" t="s">
        <v>186</v>
      </c>
      <c r="O14">
        <v>2</v>
      </c>
      <c r="P14">
        <v>88.4</v>
      </c>
      <c r="Q14">
        <v>158.1</v>
      </c>
    </row>
    <row r="15" spans="1:19" hidden="1" x14ac:dyDescent="0.25">
      <c r="A15" t="s">
        <v>184</v>
      </c>
      <c r="B15" s="1">
        <v>43630</v>
      </c>
      <c r="C15" s="2">
        <v>165</v>
      </c>
      <c r="D15">
        <v>2</v>
      </c>
      <c r="F15" t="s">
        <v>171</v>
      </c>
      <c r="G15" t="s">
        <v>178</v>
      </c>
      <c r="H15" t="s">
        <v>179</v>
      </c>
      <c r="I15">
        <v>3.1E-2</v>
      </c>
      <c r="J15">
        <v>3.1300000000000001E-2</v>
      </c>
      <c r="M15" t="s">
        <v>182</v>
      </c>
      <c r="N15" t="s">
        <v>186</v>
      </c>
      <c r="O15">
        <v>2</v>
      </c>
      <c r="P15">
        <v>88.4</v>
      </c>
      <c r="Q15">
        <v>158.1</v>
      </c>
    </row>
    <row r="16" spans="1:19" hidden="1" x14ac:dyDescent="0.25">
      <c r="A16" t="s">
        <v>184</v>
      </c>
      <c r="B16" s="1">
        <v>43630</v>
      </c>
      <c r="C16" s="2">
        <v>165</v>
      </c>
      <c r="D16">
        <v>3</v>
      </c>
      <c r="F16" t="s">
        <v>171</v>
      </c>
      <c r="G16" t="s">
        <v>178</v>
      </c>
      <c r="H16" t="s">
        <v>179</v>
      </c>
      <c r="I16">
        <v>2.9000000000000001E-2</v>
      </c>
      <c r="J16">
        <v>0.03</v>
      </c>
      <c r="K16">
        <v>21.518999999999998</v>
      </c>
      <c r="L16">
        <v>8.4250000000000007</v>
      </c>
      <c r="M16" t="s">
        <v>182</v>
      </c>
      <c r="N16" t="s">
        <v>186</v>
      </c>
      <c r="O16">
        <v>2</v>
      </c>
      <c r="P16">
        <v>88.4</v>
      </c>
      <c r="Q16">
        <v>158.1</v>
      </c>
    </row>
    <row r="17" spans="1:17" hidden="1" x14ac:dyDescent="0.25">
      <c r="A17" t="s">
        <v>184</v>
      </c>
      <c r="B17" s="1">
        <v>43630</v>
      </c>
      <c r="C17" s="2">
        <v>165</v>
      </c>
      <c r="D17">
        <v>4</v>
      </c>
      <c r="F17" t="s">
        <v>171</v>
      </c>
      <c r="G17" t="s">
        <v>178</v>
      </c>
      <c r="H17" t="s">
        <v>179</v>
      </c>
      <c r="I17">
        <v>2.1000000000000001E-2</v>
      </c>
      <c r="J17">
        <v>2.4500000000000001E-2</v>
      </c>
      <c r="M17" t="s">
        <v>182</v>
      </c>
      <c r="N17" t="s">
        <v>186</v>
      </c>
      <c r="O17">
        <v>2</v>
      </c>
      <c r="P17">
        <v>88.4</v>
      </c>
      <c r="Q17">
        <v>158.1</v>
      </c>
    </row>
    <row r="18" spans="1:17" hidden="1" x14ac:dyDescent="0.25">
      <c r="A18" t="s">
        <v>47</v>
      </c>
      <c r="B18" s="1">
        <v>43630</v>
      </c>
      <c r="C18" s="2">
        <v>165</v>
      </c>
      <c r="D18">
        <v>1</v>
      </c>
      <c r="F18" t="s">
        <v>171</v>
      </c>
      <c r="G18" t="s">
        <v>178</v>
      </c>
      <c r="H18" t="s">
        <v>179</v>
      </c>
      <c r="I18">
        <v>2.3E-2</v>
      </c>
      <c r="J18">
        <v>0.03</v>
      </c>
      <c r="K18">
        <v>13.103</v>
      </c>
      <c r="L18">
        <v>4.7679999999999998</v>
      </c>
      <c r="M18" t="s">
        <v>182</v>
      </c>
      <c r="N18" t="s">
        <v>185</v>
      </c>
      <c r="O18">
        <v>4</v>
      </c>
      <c r="P18">
        <v>79.2</v>
      </c>
      <c r="Q18">
        <v>193.2</v>
      </c>
    </row>
    <row r="19" spans="1:17" hidden="1" x14ac:dyDescent="0.25">
      <c r="A19" t="s">
        <v>47</v>
      </c>
      <c r="B19" s="1">
        <v>43630</v>
      </c>
      <c r="C19" s="2">
        <v>165</v>
      </c>
      <c r="D19">
        <v>2</v>
      </c>
      <c r="F19" t="s">
        <v>171</v>
      </c>
      <c r="G19" t="s">
        <v>178</v>
      </c>
      <c r="H19" t="s">
        <v>179</v>
      </c>
      <c r="I19">
        <v>0.02</v>
      </c>
      <c r="J19">
        <v>2.18E-2</v>
      </c>
      <c r="K19">
        <v>12.795999999999999</v>
      </c>
      <c r="L19">
        <v>5.9379999999999997</v>
      </c>
      <c r="M19" t="s">
        <v>182</v>
      </c>
      <c r="N19" t="s">
        <v>185</v>
      </c>
      <c r="O19">
        <v>4</v>
      </c>
      <c r="P19">
        <v>79.2</v>
      </c>
      <c r="Q19">
        <v>193.2</v>
      </c>
    </row>
    <row r="20" spans="1:17" hidden="1" x14ac:dyDescent="0.25">
      <c r="A20" t="s">
        <v>47</v>
      </c>
      <c r="B20" s="1">
        <v>43630</v>
      </c>
      <c r="C20" s="2">
        <v>165</v>
      </c>
      <c r="D20">
        <v>3</v>
      </c>
      <c r="F20" t="s">
        <v>171</v>
      </c>
      <c r="G20" t="s">
        <v>178</v>
      </c>
      <c r="H20" t="s">
        <v>179</v>
      </c>
      <c r="I20">
        <v>1.9E-2</v>
      </c>
      <c r="J20">
        <v>2.5100000000000001E-2</v>
      </c>
      <c r="K20">
        <v>12.295999999999999</v>
      </c>
      <c r="L20">
        <v>6.6459999999999999</v>
      </c>
      <c r="M20" t="s">
        <v>182</v>
      </c>
      <c r="N20" t="s">
        <v>185</v>
      </c>
      <c r="O20">
        <v>4</v>
      </c>
      <c r="P20">
        <v>79.2</v>
      </c>
      <c r="Q20">
        <v>193.2</v>
      </c>
    </row>
    <row r="21" spans="1:17" hidden="1" x14ac:dyDescent="0.25">
      <c r="A21" t="s">
        <v>204</v>
      </c>
      <c r="B21" s="1">
        <v>43637</v>
      </c>
      <c r="C21" s="2">
        <v>172</v>
      </c>
      <c r="D21">
        <v>1</v>
      </c>
      <c r="F21" t="s">
        <v>172</v>
      </c>
      <c r="G21" t="s">
        <v>175</v>
      </c>
      <c r="H21" t="s">
        <v>176</v>
      </c>
      <c r="I21">
        <f>0.007/5</f>
        <v>1.4E-3</v>
      </c>
      <c r="J21">
        <f>0.04/5</f>
        <v>8.0000000000000002E-3</v>
      </c>
      <c r="K21">
        <v>4.3049999999999997</v>
      </c>
      <c r="L21">
        <v>4.2919999999999998</v>
      </c>
      <c r="M21" t="s">
        <v>177</v>
      </c>
      <c r="N21" t="s">
        <v>207</v>
      </c>
      <c r="O21">
        <v>1</v>
      </c>
      <c r="P21" t="s">
        <v>187</v>
      </c>
      <c r="Q21" t="s">
        <v>187</v>
      </c>
    </row>
    <row r="22" spans="1:17" hidden="1" x14ac:dyDescent="0.25">
      <c r="A22" t="s">
        <v>204</v>
      </c>
      <c r="B22" s="1">
        <v>43637</v>
      </c>
      <c r="C22" s="2">
        <v>172</v>
      </c>
      <c r="D22">
        <v>2</v>
      </c>
      <c r="F22" t="s">
        <v>172</v>
      </c>
      <c r="G22" t="s">
        <v>175</v>
      </c>
      <c r="H22" t="s">
        <v>176</v>
      </c>
      <c r="I22">
        <v>1.4E-3</v>
      </c>
      <c r="J22">
        <v>8.0000000000000002E-3</v>
      </c>
      <c r="K22">
        <v>3.01</v>
      </c>
      <c r="L22">
        <v>2.4780000000000002</v>
      </c>
      <c r="M22" t="s">
        <v>177</v>
      </c>
      <c r="N22" t="s">
        <v>207</v>
      </c>
      <c r="O22">
        <v>1</v>
      </c>
      <c r="P22" t="s">
        <v>187</v>
      </c>
      <c r="Q22" t="s">
        <v>187</v>
      </c>
    </row>
    <row r="23" spans="1:17" hidden="1" x14ac:dyDescent="0.25">
      <c r="A23" t="s">
        <v>204</v>
      </c>
      <c r="B23" s="1">
        <v>43637</v>
      </c>
      <c r="C23" s="2">
        <v>172</v>
      </c>
      <c r="D23">
        <v>3</v>
      </c>
      <c r="F23" t="s">
        <v>172</v>
      </c>
      <c r="G23" t="s">
        <v>175</v>
      </c>
      <c r="H23" t="s">
        <v>176</v>
      </c>
      <c r="I23">
        <v>1.4E-3</v>
      </c>
      <c r="J23">
        <v>8.0000000000000002E-3</v>
      </c>
      <c r="K23">
        <v>3.7109999999999999</v>
      </c>
      <c r="L23">
        <v>0.29730000000000001</v>
      </c>
      <c r="M23" t="s">
        <v>177</v>
      </c>
      <c r="N23" t="s">
        <v>207</v>
      </c>
      <c r="O23">
        <v>1</v>
      </c>
      <c r="P23" t="s">
        <v>187</v>
      </c>
      <c r="Q23" t="s">
        <v>187</v>
      </c>
    </row>
    <row r="24" spans="1:17" hidden="1" x14ac:dyDescent="0.25">
      <c r="A24" t="s">
        <v>204</v>
      </c>
      <c r="B24" s="1">
        <v>43637</v>
      </c>
      <c r="C24" s="2">
        <v>172</v>
      </c>
      <c r="D24">
        <v>4</v>
      </c>
      <c r="F24" t="s">
        <v>172</v>
      </c>
      <c r="G24" t="s">
        <v>175</v>
      </c>
      <c r="H24" t="s">
        <v>176</v>
      </c>
      <c r="I24">
        <v>1.4E-3</v>
      </c>
      <c r="J24">
        <v>8.0000000000000002E-3</v>
      </c>
      <c r="K24">
        <v>3.629</v>
      </c>
      <c r="L24">
        <v>3.4169999999999998</v>
      </c>
      <c r="M24" t="s">
        <v>177</v>
      </c>
      <c r="N24" t="s">
        <v>207</v>
      </c>
      <c r="O24">
        <v>1</v>
      </c>
      <c r="P24" t="s">
        <v>187</v>
      </c>
      <c r="Q24" t="s">
        <v>187</v>
      </c>
    </row>
    <row r="25" spans="1:17" hidden="1" x14ac:dyDescent="0.25">
      <c r="A25" t="s">
        <v>204</v>
      </c>
      <c r="B25" s="1">
        <v>43637</v>
      </c>
      <c r="C25" s="2">
        <v>172</v>
      </c>
      <c r="D25">
        <v>5</v>
      </c>
      <c r="F25" t="s">
        <v>172</v>
      </c>
      <c r="G25" t="s">
        <v>175</v>
      </c>
      <c r="H25" t="s">
        <v>176</v>
      </c>
      <c r="I25">
        <v>1.4E-3</v>
      </c>
      <c r="J25">
        <v>8.0000000000000002E-3</v>
      </c>
      <c r="K25">
        <v>4.1310000000000002</v>
      </c>
      <c r="L25">
        <v>3.3780000000000001</v>
      </c>
      <c r="M25" t="s">
        <v>177</v>
      </c>
      <c r="N25" t="s">
        <v>207</v>
      </c>
      <c r="O25">
        <v>1</v>
      </c>
      <c r="P25" t="s">
        <v>187</v>
      </c>
      <c r="Q25" t="s">
        <v>187</v>
      </c>
    </row>
    <row r="26" spans="1:17" hidden="1" x14ac:dyDescent="0.25">
      <c r="A26" t="s">
        <v>68</v>
      </c>
      <c r="B26" s="1">
        <v>43637</v>
      </c>
      <c r="C26" s="2">
        <v>172</v>
      </c>
      <c r="D26">
        <v>1</v>
      </c>
      <c r="F26" t="s">
        <v>172</v>
      </c>
      <c r="G26" t="s">
        <v>175</v>
      </c>
      <c r="H26" t="s">
        <v>176</v>
      </c>
      <c r="I26">
        <f>0.011/6</f>
        <v>1.8333333333333333E-3</v>
      </c>
      <c r="J26">
        <f>0.058/6</f>
        <v>9.6666666666666672E-3</v>
      </c>
      <c r="K26">
        <v>4.4000000000000004</v>
      </c>
      <c r="L26">
        <v>4.0289999999999999</v>
      </c>
      <c r="M26" t="s">
        <v>177</v>
      </c>
      <c r="N26" t="s">
        <v>207</v>
      </c>
      <c r="O26">
        <v>1</v>
      </c>
      <c r="P26" t="s">
        <v>187</v>
      </c>
      <c r="Q26" t="s">
        <v>187</v>
      </c>
    </row>
    <row r="27" spans="1:17" hidden="1" x14ac:dyDescent="0.25">
      <c r="A27" t="s">
        <v>68</v>
      </c>
      <c r="B27" s="1">
        <v>43637</v>
      </c>
      <c r="C27" s="2">
        <v>172</v>
      </c>
      <c r="D27">
        <v>2</v>
      </c>
      <c r="F27" t="s">
        <v>172</v>
      </c>
      <c r="G27" t="s">
        <v>175</v>
      </c>
      <c r="H27" t="s">
        <v>176</v>
      </c>
      <c r="I27">
        <f t="shared" ref="I27:I31" si="0">0.011/6</f>
        <v>1.8333333333333333E-3</v>
      </c>
      <c r="J27">
        <f t="shared" ref="J27:J31" si="1">0.058/6</f>
        <v>9.6666666666666672E-3</v>
      </c>
      <c r="K27">
        <v>4.2699999999999996</v>
      </c>
      <c r="L27">
        <v>4.2110000000000003</v>
      </c>
      <c r="M27" t="s">
        <v>177</v>
      </c>
      <c r="N27" t="s">
        <v>207</v>
      </c>
      <c r="O27">
        <v>1</v>
      </c>
      <c r="P27" t="s">
        <v>187</v>
      </c>
      <c r="Q27" t="s">
        <v>187</v>
      </c>
    </row>
    <row r="28" spans="1:17" hidden="1" x14ac:dyDescent="0.25">
      <c r="A28" t="s">
        <v>68</v>
      </c>
      <c r="B28" s="1">
        <v>43637</v>
      </c>
      <c r="C28" s="2">
        <v>172</v>
      </c>
      <c r="D28">
        <v>3</v>
      </c>
      <c r="F28" t="s">
        <v>172</v>
      </c>
      <c r="G28" t="s">
        <v>175</v>
      </c>
      <c r="H28" t="s">
        <v>176</v>
      </c>
      <c r="I28">
        <f t="shared" si="0"/>
        <v>1.8333333333333333E-3</v>
      </c>
      <c r="J28">
        <f t="shared" si="1"/>
        <v>9.6666666666666672E-3</v>
      </c>
      <c r="K28">
        <v>3.9380000000000002</v>
      </c>
      <c r="L28">
        <v>4.359</v>
      </c>
      <c r="M28" t="s">
        <v>177</v>
      </c>
      <c r="N28" t="s">
        <v>207</v>
      </c>
      <c r="O28">
        <v>1</v>
      </c>
      <c r="P28" t="s">
        <v>187</v>
      </c>
      <c r="Q28" t="s">
        <v>187</v>
      </c>
    </row>
    <row r="29" spans="1:17" hidden="1" x14ac:dyDescent="0.25">
      <c r="A29" t="s">
        <v>68</v>
      </c>
      <c r="B29" s="1">
        <v>43637</v>
      </c>
      <c r="C29" s="2">
        <v>172</v>
      </c>
      <c r="D29">
        <v>4</v>
      </c>
      <c r="F29" t="s">
        <v>172</v>
      </c>
      <c r="G29" t="s">
        <v>175</v>
      </c>
      <c r="H29" t="s">
        <v>176</v>
      </c>
      <c r="I29">
        <f t="shared" si="0"/>
        <v>1.8333333333333333E-3</v>
      </c>
      <c r="J29">
        <f t="shared" si="1"/>
        <v>9.6666666666666672E-3</v>
      </c>
      <c r="K29">
        <v>3.68</v>
      </c>
      <c r="L29">
        <v>4.077</v>
      </c>
      <c r="M29" t="s">
        <v>177</v>
      </c>
      <c r="N29" t="s">
        <v>207</v>
      </c>
      <c r="O29">
        <v>1</v>
      </c>
      <c r="P29" t="s">
        <v>187</v>
      </c>
      <c r="Q29" t="s">
        <v>187</v>
      </c>
    </row>
    <row r="30" spans="1:17" hidden="1" x14ac:dyDescent="0.25">
      <c r="A30" t="s">
        <v>68</v>
      </c>
      <c r="B30" s="1">
        <v>43637</v>
      </c>
      <c r="C30" s="2">
        <v>172</v>
      </c>
      <c r="D30">
        <v>5</v>
      </c>
      <c r="F30" t="s">
        <v>172</v>
      </c>
      <c r="G30" t="s">
        <v>175</v>
      </c>
      <c r="H30" t="s">
        <v>176</v>
      </c>
      <c r="I30">
        <f t="shared" si="0"/>
        <v>1.8333333333333333E-3</v>
      </c>
      <c r="J30">
        <f t="shared" si="1"/>
        <v>9.6666666666666672E-3</v>
      </c>
      <c r="K30">
        <v>4.03</v>
      </c>
      <c r="L30">
        <v>4.1449999999999996</v>
      </c>
      <c r="M30" t="s">
        <v>177</v>
      </c>
      <c r="N30" t="s">
        <v>207</v>
      </c>
      <c r="O30">
        <v>1</v>
      </c>
      <c r="P30" t="s">
        <v>187</v>
      </c>
      <c r="Q30" t="s">
        <v>187</v>
      </c>
    </row>
    <row r="31" spans="1:17" hidden="1" x14ac:dyDescent="0.25">
      <c r="A31" t="s">
        <v>68</v>
      </c>
      <c r="B31" s="1">
        <v>43637</v>
      </c>
      <c r="C31" s="2">
        <v>172</v>
      </c>
      <c r="D31">
        <v>6</v>
      </c>
      <c r="F31" t="s">
        <v>172</v>
      </c>
      <c r="G31" t="s">
        <v>175</v>
      </c>
      <c r="H31" t="s">
        <v>176</v>
      </c>
      <c r="I31">
        <f t="shared" si="0"/>
        <v>1.8333333333333333E-3</v>
      </c>
      <c r="J31">
        <f t="shared" si="1"/>
        <v>9.6666666666666672E-3</v>
      </c>
      <c r="K31">
        <v>3.9350000000000001</v>
      </c>
      <c r="L31">
        <v>4.0490000000000004</v>
      </c>
      <c r="M31" t="s">
        <v>177</v>
      </c>
      <c r="N31" t="s">
        <v>207</v>
      </c>
      <c r="O31">
        <v>1</v>
      </c>
      <c r="P31" t="s">
        <v>187</v>
      </c>
      <c r="Q31" t="s">
        <v>187</v>
      </c>
    </row>
    <row r="32" spans="1:17" hidden="1" x14ac:dyDescent="0.25">
      <c r="A32" t="s">
        <v>70</v>
      </c>
      <c r="B32" s="1">
        <v>43637</v>
      </c>
      <c r="C32" s="2">
        <v>172</v>
      </c>
      <c r="D32">
        <v>1</v>
      </c>
      <c r="F32" t="s">
        <v>172</v>
      </c>
      <c r="G32" t="s">
        <v>175</v>
      </c>
      <c r="H32" t="s">
        <v>176</v>
      </c>
      <c r="I32">
        <f>0.007/5</f>
        <v>1.4E-3</v>
      </c>
      <c r="J32">
        <f>0.036/5</f>
        <v>7.1999999999999998E-3</v>
      </c>
      <c r="K32">
        <v>3.883</v>
      </c>
      <c r="L32">
        <v>3.81</v>
      </c>
      <c r="M32" t="s">
        <v>177</v>
      </c>
      <c r="N32" t="s">
        <v>207</v>
      </c>
      <c r="O32">
        <v>1</v>
      </c>
      <c r="P32" t="s">
        <v>187</v>
      </c>
      <c r="Q32" t="s">
        <v>187</v>
      </c>
    </row>
    <row r="33" spans="1:17" hidden="1" x14ac:dyDescent="0.25">
      <c r="A33" t="s">
        <v>70</v>
      </c>
      <c r="B33" s="1">
        <v>43637</v>
      </c>
      <c r="C33" s="2">
        <v>172</v>
      </c>
      <c r="D33">
        <v>2</v>
      </c>
      <c r="F33" t="s">
        <v>172</v>
      </c>
      <c r="G33" t="s">
        <v>175</v>
      </c>
      <c r="H33" t="s">
        <v>176</v>
      </c>
      <c r="I33">
        <f t="shared" ref="I33:I36" si="2">0.007/5</f>
        <v>1.4E-3</v>
      </c>
      <c r="J33">
        <f t="shared" ref="J33:J36" si="3">0.036/5</f>
        <v>7.1999999999999998E-3</v>
      </c>
      <c r="K33">
        <v>3.7610000000000001</v>
      </c>
      <c r="L33">
        <v>3.9449999999999998</v>
      </c>
      <c r="M33" t="s">
        <v>177</v>
      </c>
      <c r="N33" t="s">
        <v>207</v>
      </c>
      <c r="O33">
        <v>1</v>
      </c>
      <c r="P33" t="s">
        <v>187</v>
      </c>
      <c r="Q33" t="s">
        <v>187</v>
      </c>
    </row>
    <row r="34" spans="1:17" hidden="1" x14ac:dyDescent="0.25">
      <c r="A34" t="s">
        <v>70</v>
      </c>
      <c r="B34" s="1">
        <v>43637</v>
      </c>
      <c r="C34" s="2">
        <v>172</v>
      </c>
      <c r="D34">
        <v>3</v>
      </c>
      <c r="F34" t="s">
        <v>172</v>
      </c>
      <c r="G34" t="s">
        <v>175</v>
      </c>
      <c r="H34" t="s">
        <v>176</v>
      </c>
      <c r="I34">
        <f t="shared" si="2"/>
        <v>1.4E-3</v>
      </c>
      <c r="J34">
        <f t="shared" si="3"/>
        <v>7.1999999999999998E-3</v>
      </c>
      <c r="K34">
        <v>2.8780000000000001</v>
      </c>
      <c r="L34">
        <v>4.0339999999999998</v>
      </c>
      <c r="M34" t="s">
        <v>177</v>
      </c>
      <c r="N34" t="s">
        <v>207</v>
      </c>
      <c r="O34">
        <v>1</v>
      </c>
      <c r="P34" t="s">
        <v>187</v>
      </c>
      <c r="Q34" t="s">
        <v>187</v>
      </c>
    </row>
    <row r="35" spans="1:17" hidden="1" x14ac:dyDescent="0.25">
      <c r="A35" t="s">
        <v>70</v>
      </c>
      <c r="B35" s="1">
        <v>43637</v>
      </c>
      <c r="C35" s="2">
        <v>172</v>
      </c>
      <c r="D35">
        <v>4</v>
      </c>
      <c r="F35" t="s">
        <v>172</v>
      </c>
      <c r="G35" t="s">
        <v>175</v>
      </c>
      <c r="H35" t="s">
        <v>176</v>
      </c>
      <c r="I35">
        <f t="shared" si="2"/>
        <v>1.4E-3</v>
      </c>
      <c r="J35">
        <f t="shared" si="3"/>
        <v>7.1999999999999998E-3</v>
      </c>
      <c r="K35">
        <v>3.0539999999999998</v>
      </c>
      <c r="L35">
        <v>4.0090000000000003</v>
      </c>
      <c r="M35" t="s">
        <v>177</v>
      </c>
      <c r="N35" t="s">
        <v>207</v>
      </c>
      <c r="O35">
        <v>1</v>
      </c>
      <c r="P35" t="s">
        <v>187</v>
      </c>
      <c r="Q35" t="s">
        <v>187</v>
      </c>
    </row>
    <row r="36" spans="1:17" hidden="1" x14ac:dyDescent="0.25">
      <c r="A36" t="s">
        <v>70</v>
      </c>
      <c r="B36" s="1">
        <v>43637</v>
      </c>
      <c r="C36" s="2">
        <v>172</v>
      </c>
      <c r="D36">
        <v>5</v>
      </c>
      <c r="F36" t="s">
        <v>172</v>
      </c>
      <c r="G36" t="s">
        <v>175</v>
      </c>
      <c r="H36" t="s">
        <v>176</v>
      </c>
      <c r="I36">
        <f t="shared" si="2"/>
        <v>1.4E-3</v>
      </c>
      <c r="J36">
        <f t="shared" si="3"/>
        <v>7.1999999999999998E-3</v>
      </c>
      <c r="K36">
        <v>2.653</v>
      </c>
      <c r="L36">
        <v>3.4470000000000001</v>
      </c>
      <c r="M36" t="s">
        <v>177</v>
      </c>
      <c r="N36" t="s">
        <v>207</v>
      </c>
      <c r="O36">
        <v>1</v>
      </c>
      <c r="P36" t="s">
        <v>187</v>
      </c>
      <c r="Q36" t="s">
        <v>187</v>
      </c>
    </row>
    <row r="37" spans="1:17" hidden="1" x14ac:dyDescent="0.25">
      <c r="A37" t="s">
        <v>72</v>
      </c>
      <c r="B37" s="1">
        <v>43637</v>
      </c>
      <c r="C37" s="2">
        <v>172</v>
      </c>
      <c r="D37">
        <v>1</v>
      </c>
      <c r="F37" t="s">
        <v>172</v>
      </c>
      <c r="G37" t="s">
        <v>175</v>
      </c>
      <c r="H37" t="s">
        <v>176</v>
      </c>
      <c r="I37">
        <f>0.008/5</f>
        <v>1.6000000000000001E-3</v>
      </c>
      <c r="J37">
        <f>0.033/5</f>
        <v>6.6E-3</v>
      </c>
      <c r="K37">
        <v>3.7730000000000001</v>
      </c>
      <c r="L37">
        <v>3.335</v>
      </c>
      <c r="M37" t="s">
        <v>177</v>
      </c>
      <c r="N37" t="s">
        <v>207</v>
      </c>
      <c r="O37">
        <v>1</v>
      </c>
      <c r="P37" t="s">
        <v>187</v>
      </c>
      <c r="Q37" t="s">
        <v>187</v>
      </c>
    </row>
    <row r="38" spans="1:17" hidden="1" x14ac:dyDescent="0.25">
      <c r="A38" t="s">
        <v>72</v>
      </c>
      <c r="B38" s="1">
        <v>43637</v>
      </c>
      <c r="C38" s="2">
        <v>172</v>
      </c>
      <c r="D38">
        <v>2</v>
      </c>
      <c r="F38" t="s">
        <v>172</v>
      </c>
      <c r="G38" t="s">
        <v>175</v>
      </c>
      <c r="H38" t="s">
        <v>176</v>
      </c>
      <c r="I38">
        <f t="shared" ref="I38:I41" si="4">0.008/5</f>
        <v>1.6000000000000001E-3</v>
      </c>
      <c r="J38">
        <f t="shared" ref="J38:J41" si="5">0.033/5</f>
        <v>6.6E-3</v>
      </c>
      <c r="K38">
        <v>3.4129999999999998</v>
      </c>
      <c r="L38">
        <v>3.77</v>
      </c>
      <c r="M38" t="s">
        <v>177</v>
      </c>
      <c r="N38" t="s">
        <v>207</v>
      </c>
      <c r="O38">
        <v>1</v>
      </c>
      <c r="P38" t="s">
        <v>187</v>
      </c>
      <c r="Q38" t="s">
        <v>187</v>
      </c>
    </row>
    <row r="39" spans="1:17" hidden="1" x14ac:dyDescent="0.25">
      <c r="A39" t="s">
        <v>72</v>
      </c>
      <c r="B39" s="1">
        <v>43637</v>
      </c>
      <c r="C39" s="2">
        <v>172</v>
      </c>
      <c r="D39">
        <v>3</v>
      </c>
      <c r="F39" t="s">
        <v>172</v>
      </c>
      <c r="G39" t="s">
        <v>175</v>
      </c>
      <c r="H39" t="s">
        <v>176</v>
      </c>
      <c r="I39">
        <f t="shared" si="4"/>
        <v>1.6000000000000001E-3</v>
      </c>
      <c r="J39">
        <f t="shared" si="5"/>
        <v>6.6E-3</v>
      </c>
      <c r="K39">
        <v>2.8290000000000002</v>
      </c>
      <c r="L39">
        <v>3.3730000000000002</v>
      </c>
      <c r="M39" t="s">
        <v>177</v>
      </c>
      <c r="N39" t="s">
        <v>207</v>
      </c>
      <c r="O39">
        <v>1</v>
      </c>
      <c r="P39" t="s">
        <v>187</v>
      </c>
      <c r="Q39" t="s">
        <v>187</v>
      </c>
    </row>
    <row r="40" spans="1:17" hidden="1" x14ac:dyDescent="0.25">
      <c r="A40" t="s">
        <v>72</v>
      </c>
      <c r="B40" s="1">
        <v>43637</v>
      </c>
      <c r="C40" s="2">
        <v>172</v>
      </c>
      <c r="D40">
        <v>4</v>
      </c>
      <c r="F40" t="s">
        <v>172</v>
      </c>
      <c r="G40" t="s">
        <v>175</v>
      </c>
      <c r="H40" t="s">
        <v>176</v>
      </c>
      <c r="I40">
        <f t="shared" si="4"/>
        <v>1.6000000000000001E-3</v>
      </c>
      <c r="J40">
        <f t="shared" si="5"/>
        <v>6.6E-3</v>
      </c>
      <c r="K40">
        <v>3.5630000000000002</v>
      </c>
      <c r="L40">
        <v>3.1709999999999998</v>
      </c>
      <c r="M40" t="s">
        <v>177</v>
      </c>
      <c r="N40" t="s">
        <v>207</v>
      </c>
      <c r="O40">
        <v>1</v>
      </c>
      <c r="P40" t="s">
        <v>187</v>
      </c>
      <c r="Q40" t="s">
        <v>187</v>
      </c>
    </row>
    <row r="41" spans="1:17" hidden="1" x14ac:dyDescent="0.25">
      <c r="A41" t="s">
        <v>72</v>
      </c>
      <c r="B41" s="1">
        <v>43637</v>
      </c>
      <c r="C41" s="2">
        <v>172</v>
      </c>
      <c r="D41">
        <v>5</v>
      </c>
      <c r="F41" t="s">
        <v>172</v>
      </c>
      <c r="G41" t="s">
        <v>175</v>
      </c>
      <c r="H41" t="s">
        <v>176</v>
      </c>
      <c r="I41">
        <f t="shared" si="4"/>
        <v>1.6000000000000001E-3</v>
      </c>
      <c r="J41">
        <f t="shared" si="5"/>
        <v>6.6E-3</v>
      </c>
      <c r="K41">
        <v>3.4319999999999999</v>
      </c>
      <c r="L41">
        <v>3.2450000000000001</v>
      </c>
      <c r="M41" t="s">
        <v>177</v>
      </c>
      <c r="N41" t="s">
        <v>207</v>
      </c>
      <c r="O41">
        <v>1</v>
      </c>
      <c r="P41" t="s">
        <v>187</v>
      </c>
      <c r="Q41" t="s">
        <v>187</v>
      </c>
    </row>
    <row r="42" spans="1:17" hidden="1" x14ac:dyDescent="0.25">
      <c r="A42" t="s">
        <v>73</v>
      </c>
      <c r="B42" s="1">
        <v>43637</v>
      </c>
      <c r="C42" s="2">
        <v>172</v>
      </c>
      <c r="D42">
        <v>1</v>
      </c>
      <c r="F42" t="s">
        <v>172</v>
      </c>
      <c r="G42" t="s">
        <v>175</v>
      </c>
      <c r="H42" t="s">
        <v>176</v>
      </c>
      <c r="I42">
        <f>0.005/8</f>
        <v>6.2500000000000001E-4</v>
      </c>
      <c r="J42">
        <f>0.03/8</f>
        <v>3.7499999999999999E-3</v>
      </c>
      <c r="K42">
        <v>3.1190000000000002</v>
      </c>
      <c r="L42">
        <v>3.4380000000000002</v>
      </c>
      <c r="M42" t="s">
        <v>177</v>
      </c>
      <c r="N42" t="s">
        <v>207</v>
      </c>
      <c r="O42">
        <v>1</v>
      </c>
      <c r="P42" t="s">
        <v>187</v>
      </c>
      <c r="Q42" t="s">
        <v>187</v>
      </c>
    </row>
    <row r="43" spans="1:17" hidden="1" x14ac:dyDescent="0.25">
      <c r="A43" t="s">
        <v>73</v>
      </c>
      <c r="B43" s="1">
        <v>43637</v>
      </c>
      <c r="C43" s="2">
        <v>172</v>
      </c>
      <c r="D43">
        <v>2</v>
      </c>
      <c r="F43" t="s">
        <v>172</v>
      </c>
      <c r="G43" t="s">
        <v>175</v>
      </c>
      <c r="H43" t="s">
        <v>176</v>
      </c>
      <c r="I43">
        <f t="shared" ref="I43:I48" si="6">0.005/8</f>
        <v>6.2500000000000001E-4</v>
      </c>
      <c r="J43">
        <f t="shared" ref="J43:J48" si="7">0.03/8</f>
        <v>3.7499999999999999E-3</v>
      </c>
      <c r="K43">
        <v>3.415</v>
      </c>
      <c r="L43">
        <v>3.1819999999999999</v>
      </c>
      <c r="M43" t="s">
        <v>177</v>
      </c>
      <c r="N43" t="s">
        <v>207</v>
      </c>
      <c r="O43">
        <v>1</v>
      </c>
      <c r="P43" t="s">
        <v>187</v>
      </c>
      <c r="Q43" t="s">
        <v>187</v>
      </c>
    </row>
    <row r="44" spans="1:17" hidden="1" x14ac:dyDescent="0.25">
      <c r="A44" t="s">
        <v>73</v>
      </c>
      <c r="B44" s="1">
        <v>43637</v>
      </c>
      <c r="C44" s="2">
        <v>172</v>
      </c>
      <c r="D44">
        <v>3</v>
      </c>
      <c r="F44" t="s">
        <v>172</v>
      </c>
      <c r="G44" t="s">
        <v>175</v>
      </c>
      <c r="H44" t="s">
        <v>176</v>
      </c>
      <c r="I44">
        <f t="shared" si="6"/>
        <v>6.2500000000000001E-4</v>
      </c>
      <c r="J44">
        <f t="shared" si="7"/>
        <v>3.7499999999999999E-3</v>
      </c>
      <c r="K44">
        <v>3.3149999999999999</v>
      </c>
      <c r="L44">
        <v>2.8260000000000001</v>
      </c>
      <c r="M44" t="s">
        <v>177</v>
      </c>
      <c r="N44" t="s">
        <v>207</v>
      </c>
      <c r="O44">
        <v>1</v>
      </c>
      <c r="P44" t="s">
        <v>187</v>
      </c>
      <c r="Q44" t="s">
        <v>187</v>
      </c>
    </row>
    <row r="45" spans="1:17" hidden="1" x14ac:dyDescent="0.25">
      <c r="A45" t="s">
        <v>73</v>
      </c>
      <c r="B45" s="1">
        <v>43637</v>
      </c>
      <c r="C45" s="2">
        <v>172</v>
      </c>
      <c r="D45">
        <v>4</v>
      </c>
      <c r="F45" t="s">
        <v>172</v>
      </c>
      <c r="G45" t="s">
        <v>175</v>
      </c>
      <c r="H45" t="s">
        <v>176</v>
      </c>
      <c r="I45">
        <f t="shared" si="6"/>
        <v>6.2500000000000001E-4</v>
      </c>
      <c r="J45">
        <f t="shared" si="7"/>
        <v>3.7499999999999999E-3</v>
      </c>
      <c r="K45">
        <v>3.2240000000000002</v>
      </c>
      <c r="L45">
        <v>2.992</v>
      </c>
      <c r="M45" t="s">
        <v>177</v>
      </c>
      <c r="N45" t="s">
        <v>207</v>
      </c>
      <c r="O45">
        <v>1</v>
      </c>
      <c r="P45" t="s">
        <v>187</v>
      </c>
      <c r="Q45" t="s">
        <v>187</v>
      </c>
    </row>
    <row r="46" spans="1:17" hidden="1" x14ac:dyDescent="0.25">
      <c r="A46" t="s">
        <v>73</v>
      </c>
      <c r="B46" s="1">
        <v>43637</v>
      </c>
      <c r="C46" s="2">
        <v>172</v>
      </c>
      <c r="D46">
        <v>5</v>
      </c>
      <c r="F46" t="s">
        <v>172</v>
      </c>
      <c r="G46" t="s">
        <v>175</v>
      </c>
      <c r="H46" t="s">
        <v>176</v>
      </c>
      <c r="I46">
        <f t="shared" si="6"/>
        <v>6.2500000000000001E-4</v>
      </c>
      <c r="J46">
        <f t="shared" si="7"/>
        <v>3.7499999999999999E-3</v>
      </c>
      <c r="K46">
        <v>3.2730000000000001</v>
      </c>
      <c r="L46">
        <v>3.2280000000000002</v>
      </c>
      <c r="M46" t="s">
        <v>177</v>
      </c>
      <c r="N46" t="s">
        <v>207</v>
      </c>
      <c r="O46">
        <v>1</v>
      </c>
      <c r="P46" t="s">
        <v>187</v>
      </c>
      <c r="Q46" t="s">
        <v>187</v>
      </c>
    </row>
    <row r="47" spans="1:17" hidden="1" x14ac:dyDescent="0.25">
      <c r="A47" t="s">
        <v>73</v>
      </c>
      <c r="B47" s="1">
        <v>43637</v>
      </c>
      <c r="C47" s="2">
        <v>172</v>
      </c>
      <c r="D47">
        <v>6</v>
      </c>
      <c r="F47" t="s">
        <v>172</v>
      </c>
      <c r="G47" t="s">
        <v>175</v>
      </c>
      <c r="H47" t="s">
        <v>176</v>
      </c>
      <c r="I47">
        <f t="shared" si="6"/>
        <v>6.2500000000000001E-4</v>
      </c>
      <c r="J47">
        <f t="shared" si="7"/>
        <v>3.7499999999999999E-3</v>
      </c>
      <c r="K47">
        <v>3.133</v>
      </c>
      <c r="L47">
        <v>2.3370000000000002</v>
      </c>
      <c r="M47" t="s">
        <v>177</v>
      </c>
      <c r="N47" t="s">
        <v>207</v>
      </c>
      <c r="O47">
        <v>1</v>
      </c>
      <c r="P47" t="s">
        <v>187</v>
      </c>
      <c r="Q47" t="s">
        <v>187</v>
      </c>
    </row>
    <row r="48" spans="1:17" hidden="1" x14ac:dyDescent="0.25">
      <c r="A48" t="s">
        <v>73</v>
      </c>
      <c r="B48" s="1">
        <v>43637</v>
      </c>
      <c r="C48" s="2">
        <v>172</v>
      </c>
      <c r="D48">
        <v>7</v>
      </c>
      <c r="F48" t="s">
        <v>172</v>
      </c>
      <c r="G48" t="s">
        <v>175</v>
      </c>
      <c r="H48" t="s">
        <v>176</v>
      </c>
      <c r="I48">
        <f t="shared" si="6"/>
        <v>6.2500000000000001E-4</v>
      </c>
      <c r="J48">
        <f t="shared" si="7"/>
        <v>3.7499999999999999E-3</v>
      </c>
      <c r="K48">
        <v>3.4590000000000001</v>
      </c>
      <c r="L48">
        <v>3.2050000000000001</v>
      </c>
      <c r="M48" t="s">
        <v>177</v>
      </c>
      <c r="N48" t="s">
        <v>207</v>
      </c>
      <c r="O48">
        <v>1</v>
      </c>
      <c r="P48" t="s">
        <v>187</v>
      </c>
      <c r="Q48" t="s">
        <v>187</v>
      </c>
    </row>
    <row r="49" spans="1:17" hidden="1" x14ac:dyDescent="0.25">
      <c r="A49" t="s">
        <v>68</v>
      </c>
      <c r="B49" s="1">
        <v>43637</v>
      </c>
      <c r="C49" s="2">
        <v>172</v>
      </c>
      <c r="D49">
        <v>1</v>
      </c>
      <c r="F49" t="s">
        <v>172</v>
      </c>
      <c r="G49" t="s">
        <v>175</v>
      </c>
      <c r="H49" t="s">
        <v>176</v>
      </c>
      <c r="I49">
        <f>0.006/5</f>
        <v>1.2000000000000001E-3</v>
      </c>
      <c r="J49">
        <f>0.038/5</f>
        <v>7.6E-3</v>
      </c>
      <c r="K49">
        <v>4.2519999999999998</v>
      </c>
      <c r="L49">
        <v>4.2300000000000004</v>
      </c>
      <c r="M49" t="s">
        <v>177</v>
      </c>
      <c r="N49" t="s">
        <v>207</v>
      </c>
      <c r="O49">
        <v>1</v>
      </c>
      <c r="P49" t="s">
        <v>187</v>
      </c>
      <c r="Q49" t="s">
        <v>187</v>
      </c>
    </row>
    <row r="50" spans="1:17" hidden="1" x14ac:dyDescent="0.25">
      <c r="A50" t="s">
        <v>68</v>
      </c>
      <c r="B50" s="1">
        <v>43637</v>
      </c>
      <c r="C50" s="2">
        <v>172</v>
      </c>
      <c r="D50">
        <v>2</v>
      </c>
      <c r="F50" t="s">
        <v>172</v>
      </c>
      <c r="G50" t="s">
        <v>175</v>
      </c>
      <c r="H50" t="s">
        <v>176</v>
      </c>
      <c r="I50">
        <f t="shared" ref="I50:I53" si="8">0.006/5</f>
        <v>1.2000000000000001E-3</v>
      </c>
      <c r="J50">
        <f t="shared" ref="J50:J53" si="9">0.038/5</f>
        <v>7.6E-3</v>
      </c>
      <c r="K50">
        <v>3.754</v>
      </c>
      <c r="L50">
        <v>3.141</v>
      </c>
      <c r="M50" t="s">
        <v>177</v>
      </c>
      <c r="N50" t="s">
        <v>207</v>
      </c>
      <c r="O50">
        <v>1</v>
      </c>
      <c r="P50" t="s">
        <v>187</v>
      </c>
      <c r="Q50" t="s">
        <v>187</v>
      </c>
    </row>
    <row r="51" spans="1:17" hidden="1" x14ac:dyDescent="0.25">
      <c r="A51" t="s">
        <v>68</v>
      </c>
      <c r="B51" s="1">
        <v>43637</v>
      </c>
      <c r="C51" s="2">
        <v>172</v>
      </c>
      <c r="D51">
        <v>3</v>
      </c>
      <c r="F51" t="s">
        <v>172</v>
      </c>
      <c r="G51" t="s">
        <v>175</v>
      </c>
      <c r="H51" t="s">
        <v>176</v>
      </c>
      <c r="I51">
        <f t="shared" si="8"/>
        <v>1.2000000000000001E-3</v>
      </c>
      <c r="J51">
        <f t="shared" si="9"/>
        <v>7.6E-3</v>
      </c>
      <c r="K51">
        <v>4.1219999999999999</v>
      </c>
      <c r="L51">
        <v>4.2320000000000002</v>
      </c>
      <c r="M51" t="s">
        <v>177</v>
      </c>
      <c r="N51" t="s">
        <v>207</v>
      </c>
      <c r="O51">
        <v>1</v>
      </c>
      <c r="P51" t="s">
        <v>187</v>
      </c>
      <c r="Q51" t="s">
        <v>187</v>
      </c>
    </row>
    <row r="52" spans="1:17" hidden="1" x14ac:dyDescent="0.25">
      <c r="A52" t="s">
        <v>68</v>
      </c>
      <c r="B52" s="1">
        <v>43637</v>
      </c>
      <c r="C52" s="2">
        <v>172</v>
      </c>
      <c r="D52">
        <v>4</v>
      </c>
      <c r="F52" t="s">
        <v>172</v>
      </c>
      <c r="G52" t="s">
        <v>175</v>
      </c>
      <c r="H52" t="s">
        <v>176</v>
      </c>
      <c r="I52">
        <f t="shared" si="8"/>
        <v>1.2000000000000001E-3</v>
      </c>
      <c r="J52">
        <f t="shared" si="9"/>
        <v>7.6E-3</v>
      </c>
      <c r="K52">
        <v>4.093</v>
      </c>
      <c r="L52">
        <v>4.5730000000000004</v>
      </c>
      <c r="M52" t="s">
        <v>177</v>
      </c>
      <c r="N52" t="s">
        <v>207</v>
      </c>
      <c r="O52">
        <v>1</v>
      </c>
      <c r="P52" t="s">
        <v>187</v>
      </c>
      <c r="Q52" t="s">
        <v>187</v>
      </c>
    </row>
    <row r="53" spans="1:17" hidden="1" x14ac:dyDescent="0.25">
      <c r="A53" t="s">
        <v>68</v>
      </c>
      <c r="B53" s="1">
        <v>43637</v>
      </c>
      <c r="C53" s="2">
        <v>172</v>
      </c>
      <c r="D53">
        <v>5</v>
      </c>
      <c r="F53" t="s">
        <v>172</v>
      </c>
      <c r="G53" t="s">
        <v>175</v>
      </c>
      <c r="H53" t="s">
        <v>176</v>
      </c>
      <c r="I53">
        <f t="shared" si="8"/>
        <v>1.2000000000000001E-3</v>
      </c>
      <c r="J53">
        <f t="shared" si="9"/>
        <v>7.6E-3</v>
      </c>
      <c r="K53">
        <v>3.6280000000000001</v>
      </c>
      <c r="L53">
        <v>4.0759999999999996</v>
      </c>
      <c r="M53" t="s">
        <v>177</v>
      </c>
      <c r="N53" t="s">
        <v>207</v>
      </c>
      <c r="O53">
        <v>1</v>
      </c>
      <c r="P53" t="s">
        <v>187</v>
      </c>
      <c r="Q53" t="s">
        <v>187</v>
      </c>
    </row>
    <row r="54" spans="1:17" x14ac:dyDescent="0.25">
      <c r="A54" t="s">
        <v>80</v>
      </c>
      <c r="B54" s="1">
        <v>43637</v>
      </c>
      <c r="C54" s="2">
        <v>172</v>
      </c>
      <c r="D54">
        <v>1</v>
      </c>
      <c r="F54" t="s">
        <v>173</v>
      </c>
      <c r="G54" t="s">
        <v>175</v>
      </c>
      <c r="H54" t="s">
        <v>176</v>
      </c>
      <c r="I54">
        <f>0.014/6</f>
        <v>2.3333333333333335E-3</v>
      </c>
      <c r="J54">
        <f>0.045/6</f>
        <v>7.4999999999999997E-3</v>
      </c>
      <c r="K54">
        <v>4.4169999999999998</v>
      </c>
      <c r="L54">
        <v>3.2610000000000001</v>
      </c>
      <c r="M54" t="s">
        <v>177</v>
      </c>
      <c r="N54" t="s">
        <v>196</v>
      </c>
      <c r="O54">
        <v>3</v>
      </c>
      <c r="P54" t="s">
        <v>187</v>
      </c>
      <c r="Q54" t="s">
        <v>187</v>
      </c>
    </row>
    <row r="55" spans="1:17" x14ac:dyDescent="0.25">
      <c r="A55" t="s">
        <v>80</v>
      </c>
      <c r="B55" s="1">
        <v>43637</v>
      </c>
      <c r="C55" s="2">
        <v>172</v>
      </c>
      <c r="D55">
        <v>2</v>
      </c>
      <c r="F55" t="s">
        <v>173</v>
      </c>
      <c r="G55" t="s">
        <v>175</v>
      </c>
      <c r="H55" t="s">
        <v>176</v>
      </c>
      <c r="I55">
        <f t="shared" ref="I55:I59" si="10">0.014/6</f>
        <v>2.3333333333333335E-3</v>
      </c>
      <c r="J55">
        <f t="shared" ref="J55:J59" si="11">0.045/6</f>
        <v>7.4999999999999997E-3</v>
      </c>
      <c r="K55">
        <v>4.5919999999999996</v>
      </c>
      <c r="L55">
        <v>3.262</v>
      </c>
      <c r="M55" t="s">
        <v>177</v>
      </c>
      <c r="N55" t="s">
        <v>196</v>
      </c>
      <c r="O55">
        <v>3</v>
      </c>
      <c r="P55" t="s">
        <v>187</v>
      </c>
      <c r="Q55" t="s">
        <v>187</v>
      </c>
    </row>
    <row r="56" spans="1:17" x14ac:dyDescent="0.25">
      <c r="A56" t="s">
        <v>80</v>
      </c>
      <c r="B56" s="1">
        <v>43637</v>
      </c>
      <c r="C56" s="2">
        <v>172</v>
      </c>
      <c r="D56">
        <v>3</v>
      </c>
      <c r="F56" t="s">
        <v>173</v>
      </c>
      <c r="G56" t="s">
        <v>175</v>
      </c>
      <c r="H56" t="s">
        <v>176</v>
      </c>
      <c r="I56">
        <f t="shared" si="10"/>
        <v>2.3333333333333335E-3</v>
      </c>
      <c r="J56">
        <f t="shared" si="11"/>
        <v>7.4999999999999997E-3</v>
      </c>
      <c r="K56">
        <v>2.8149999999999999</v>
      </c>
      <c r="L56">
        <v>2.5539999999999998</v>
      </c>
      <c r="M56" t="s">
        <v>177</v>
      </c>
      <c r="N56" t="s">
        <v>196</v>
      </c>
      <c r="O56">
        <v>3</v>
      </c>
      <c r="P56" t="s">
        <v>187</v>
      </c>
      <c r="Q56" t="s">
        <v>187</v>
      </c>
    </row>
    <row r="57" spans="1:17" x14ac:dyDescent="0.25">
      <c r="A57" t="s">
        <v>80</v>
      </c>
      <c r="B57" s="1">
        <v>43637</v>
      </c>
      <c r="C57" s="2">
        <v>172</v>
      </c>
      <c r="D57">
        <v>4</v>
      </c>
      <c r="F57" t="s">
        <v>173</v>
      </c>
      <c r="G57" t="s">
        <v>175</v>
      </c>
      <c r="H57" t="s">
        <v>176</v>
      </c>
      <c r="I57">
        <f t="shared" si="10"/>
        <v>2.3333333333333335E-3</v>
      </c>
      <c r="J57">
        <f t="shared" si="11"/>
        <v>7.4999999999999997E-3</v>
      </c>
      <c r="K57">
        <v>2.7959999999999998</v>
      </c>
      <c r="L57">
        <v>3.11</v>
      </c>
      <c r="M57" t="s">
        <v>177</v>
      </c>
      <c r="N57" t="s">
        <v>196</v>
      </c>
      <c r="O57">
        <v>3</v>
      </c>
      <c r="P57" t="s">
        <v>187</v>
      </c>
      <c r="Q57" t="s">
        <v>187</v>
      </c>
    </row>
    <row r="58" spans="1:17" x14ac:dyDescent="0.25">
      <c r="A58" t="s">
        <v>80</v>
      </c>
      <c r="B58" s="1">
        <v>43637</v>
      </c>
      <c r="C58" s="2">
        <v>172</v>
      </c>
      <c r="D58">
        <v>5</v>
      </c>
      <c r="F58" t="s">
        <v>173</v>
      </c>
      <c r="G58" t="s">
        <v>175</v>
      </c>
      <c r="H58" t="s">
        <v>176</v>
      </c>
      <c r="I58">
        <f t="shared" si="10"/>
        <v>2.3333333333333335E-3</v>
      </c>
      <c r="J58">
        <f t="shared" si="11"/>
        <v>7.4999999999999997E-3</v>
      </c>
      <c r="K58">
        <v>4.6630000000000003</v>
      </c>
      <c r="L58">
        <v>3.5579999999999998</v>
      </c>
      <c r="M58" t="s">
        <v>177</v>
      </c>
      <c r="N58" t="s">
        <v>196</v>
      </c>
      <c r="O58">
        <v>3</v>
      </c>
      <c r="P58" t="s">
        <v>187</v>
      </c>
      <c r="Q58" t="s">
        <v>187</v>
      </c>
    </row>
    <row r="59" spans="1:17" x14ac:dyDescent="0.25">
      <c r="A59" t="s">
        <v>80</v>
      </c>
      <c r="B59" s="1">
        <v>43637</v>
      </c>
      <c r="C59" s="2">
        <v>172</v>
      </c>
      <c r="D59">
        <v>6</v>
      </c>
      <c r="F59" t="s">
        <v>173</v>
      </c>
      <c r="G59" t="s">
        <v>175</v>
      </c>
      <c r="H59" t="s">
        <v>176</v>
      </c>
      <c r="I59">
        <f t="shared" si="10"/>
        <v>2.3333333333333335E-3</v>
      </c>
      <c r="J59">
        <f t="shared" si="11"/>
        <v>7.4999999999999997E-3</v>
      </c>
      <c r="K59">
        <v>4.43</v>
      </c>
      <c r="L59">
        <v>2.6040000000000001</v>
      </c>
      <c r="M59" t="s">
        <v>177</v>
      </c>
      <c r="N59" t="s">
        <v>196</v>
      </c>
      <c r="O59">
        <v>3</v>
      </c>
      <c r="P59" t="s">
        <v>187</v>
      </c>
      <c r="Q59" t="s">
        <v>187</v>
      </c>
    </row>
    <row r="60" spans="1:17" x14ac:dyDescent="0.25">
      <c r="A60" t="s">
        <v>205</v>
      </c>
      <c r="B60" s="1">
        <v>43637</v>
      </c>
      <c r="C60" s="2">
        <v>172</v>
      </c>
      <c r="D60">
        <v>1</v>
      </c>
      <c r="F60" t="s">
        <v>173</v>
      </c>
      <c r="G60" t="s">
        <v>175</v>
      </c>
      <c r="H60" t="s">
        <v>176</v>
      </c>
      <c r="I60">
        <f>0.012/6</f>
        <v>2E-3</v>
      </c>
      <c r="J60">
        <f>0.034/6</f>
        <v>5.6666666666666671E-3</v>
      </c>
      <c r="K60">
        <v>2.9670000000000001</v>
      </c>
      <c r="L60">
        <v>4.2009999999999996</v>
      </c>
      <c r="M60" t="s">
        <v>177</v>
      </c>
      <c r="N60" t="s">
        <v>185</v>
      </c>
      <c r="O60">
        <v>4</v>
      </c>
      <c r="P60" t="s">
        <v>187</v>
      </c>
      <c r="Q60" t="s">
        <v>187</v>
      </c>
    </row>
    <row r="61" spans="1:17" x14ac:dyDescent="0.25">
      <c r="A61" t="s">
        <v>205</v>
      </c>
      <c r="B61" s="1">
        <v>43637</v>
      </c>
      <c r="C61" s="2">
        <v>172</v>
      </c>
      <c r="D61">
        <v>2</v>
      </c>
      <c r="F61" t="s">
        <v>173</v>
      </c>
      <c r="G61" t="s">
        <v>175</v>
      </c>
      <c r="H61" t="s">
        <v>176</v>
      </c>
      <c r="I61">
        <f t="shared" ref="I61:I65" si="12">0.012/6</f>
        <v>2E-3</v>
      </c>
      <c r="J61">
        <f t="shared" ref="J61:J65" si="13">0.034/6</f>
        <v>5.6666666666666671E-3</v>
      </c>
      <c r="K61">
        <v>2.8149999999999999</v>
      </c>
      <c r="L61">
        <v>4.0030000000000001</v>
      </c>
      <c r="M61" t="s">
        <v>177</v>
      </c>
      <c r="N61" t="s">
        <v>185</v>
      </c>
      <c r="O61">
        <v>4</v>
      </c>
      <c r="P61" t="s">
        <v>187</v>
      </c>
      <c r="Q61" t="s">
        <v>187</v>
      </c>
    </row>
    <row r="62" spans="1:17" x14ac:dyDescent="0.25">
      <c r="A62" t="s">
        <v>205</v>
      </c>
      <c r="B62" s="1">
        <v>43637</v>
      </c>
      <c r="C62" s="2">
        <v>172</v>
      </c>
      <c r="D62">
        <v>3</v>
      </c>
      <c r="F62" t="s">
        <v>173</v>
      </c>
      <c r="G62" t="s">
        <v>175</v>
      </c>
      <c r="H62" t="s">
        <v>176</v>
      </c>
      <c r="I62">
        <f t="shared" si="12"/>
        <v>2E-3</v>
      </c>
      <c r="J62">
        <f t="shared" si="13"/>
        <v>5.6666666666666671E-3</v>
      </c>
      <c r="K62">
        <v>3.1240000000000001</v>
      </c>
      <c r="L62">
        <v>3.3359999999999999</v>
      </c>
      <c r="M62" t="s">
        <v>177</v>
      </c>
      <c r="N62" t="s">
        <v>185</v>
      </c>
      <c r="O62">
        <v>4</v>
      </c>
      <c r="P62" t="s">
        <v>187</v>
      </c>
      <c r="Q62" t="s">
        <v>187</v>
      </c>
    </row>
    <row r="63" spans="1:17" x14ac:dyDescent="0.25">
      <c r="A63" t="s">
        <v>205</v>
      </c>
      <c r="B63" s="1">
        <v>43637</v>
      </c>
      <c r="C63" s="2">
        <v>172</v>
      </c>
      <c r="D63">
        <v>4</v>
      </c>
      <c r="F63" t="s">
        <v>173</v>
      </c>
      <c r="G63" t="s">
        <v>175</v>
      </c>
      <c r="H63" t="s">
        <v>176</v>
      </c>
      <c r="I63">
        <f t="shared" si="12"/>
        <v>2E-3</v>
      </c>
      <c r="J63">
        <f t="shared" si="13"/>
        <v>5.6666666666666671E-3</v>
      </c>
      <c r="K63">
        <v>2.1520000000000001</v>
      </c>
      <c r="L63">
        <v>2.6659999999999999</v>
      </c>
      <c r="M63" t="s">
        <v>177</v>
      </c>
      <c r="N63" t="s">
        <v>185</v>
      </c>
      <c r="O63">
        <v>4</v>
      </c>
      <c r="P63" t="s">
        <v>187</v>
      </c>
      <c r="Q63" t="s">
        <v>187</v>
      </c>
    </row>
    <row r="64" spans="1:17" x14ac:dyDescent="0.25">
      <c r="A64" t="s">
        <v>205</v>
      </c>
      <c r="B64" s="1">
        <v>43637</v>
      </c>
      <c r="C64" s="2">
        <v>172</v>
      </c>
      <c r="D64">
        <v>5</v>
      </c>
      <c r="F64" t="s">
        <v>173</v>
      </c>
      <c r="G64" t="s">
        <v>175</v>
      </c>
      <c r="H64" t="s">
        <v>176</v>
      </c>
      <c r="I64">
        <f t="shared" si="12"/>
        <v>2E-3</v>
      </c>
      <c r="J64">
        <f t="shared" si="13"/>
        <v>5.6666666666666671E-3</v>
      </c>
      <c r="K64">
        <v>2.839</v>
      </c>
      <c r="L64">
        <v>3.3039999999999998</v>
      </c>
      <c r="M64" t="s">
        <v>177</v>
      </c>
      <c r="N64" t="s">
        <v>185</v>
      </c>
      <c r="O64">
        <v>4</v>
      </c>
      <c r="P64" t="s">
        <v>187</v>
      </c>
      <c r="Q64" t="s">
        <v>187</v>
      </c>
    </row>
    <row r="65" spans="1:17" x14ac:dyDescent="0.25">
      <c r="A65" t="s">
        <v>205</v>
      </c>
      <c r="B65" s="1">
        <v>43637</v>
      </c>
      <c r="C65" s="2">
        <v>172</v>
      </c>
      <c r="D65">
        <v>6</v>
      </c>
      <c r="F65" t="s">
        <v>173</v>
      </c>
      <c r="G65" t="s">
        <v>175</v>
      </c>
      <c r="H65" t="s">
        <v>176</v>
      </c>
      <c r="I65">
        <f t="shared" si="12"/>
        <v>2E-3</v>
      </c>
      <c r="J65">
        <f t="shared" si="13"/>
        <v>5.6666666666666671E-3</v>
      </c>
      <c r="K65">
        <v>1.78</v>
      </c>
      <c r="L65">
        <v>2.9510000000000001</v>
      </c>
      <c r="M65" t="s">
        <v>177</v>
      </c>
      <c r="N65" t="s">
        <v>185</v>
      </c>
      <c r="O65">
        <v>4</v>
      </c>
      <c r="P65" t="s">
        <v>187</v>
      </c>
      <c r="Q65" t="s">
        <v>187</v>
      </c>
    </row>
    <row r="66" spans="1:17" x14ac:dyDescent="0.25">
      <c r="A66" t="s">
        <v>206</v>
      </c>
      <c r="B66" s="1">
        <v>43637</v>
      </c>
      <c r="C66" s="2">
        <v>172</v>
      </c>
      <c r="D66">
        <v>1</v>
      </c>
      <c r="E66">
        <v>11</v>
      </c>
      <c r="F66" t="s">
        <v>173</v>
      </c>
      <c r="G66" t="s">
        <v>175</v>
      </c>
      <c r="H66" t="s">
        <v>176</v>
      </c>
      <c r="I66">
        <f>0.011/6</f>
        <v>1.8333333333333333E-3</v>
      </c>
      <c r="J66">
        <f>0.033/6</f>
        <v>5.5000000000000005E-3</v>
      </c>
      <c r="K66">
        <v>4.383</v>
      </c>
      <c r="L66">
        <v>2.7589999999999999</v>
      </c>
      <c r="M66" t="s">
        <v>177</v>
      </c>
      <c r="N66" t="s">
        <v>207</v>
      </c>
      <c r="O66">
        <v>1</v>
      </c>
      <c r="P66" t="s">
        <v>187</v>
      </c>
      <c r="Q66" t="s">
        <v>187</v>
      </c>
    </row>
    <row r="67" spans="1:17" x14ac:dyDescent="0.25">
      <c r="A67" t="s">
        <v>206</v>
      </c>
      <c r="B67" s="1">
        <v>43637</v>
      </c>
      <c r="C67" s="2">
        <v>172</v>
      </c>
      <c r="D67">
        <v>2</v>
      </c>
      <c r="E67">
        <v>11</v>
      </c>
      <c r="F67" t="s">
        <v>173</v>
      </c>
      <c r="G67" t="s">
        <v>175</v>
      </c>
      <c r="H67" t="s">
        <v>176</v>
      </c>
      <c r="I67">
        <f t="shared" ref="I67:I71" si="14">0.011/6</f>
        <v>1.8333333333333333E-3</v>
      </c>
      <c r="J67">
        <f t="shared" ref="J67:J71" si="15">0.033/6</f>
        <v>5.5000000000000005E-3</v>
      </c>
      <c r="K67">
        <v>4.3959999999999999</v>
      </c>
      <c r="L67">
        <v>3.0950000000000002</v>
      </c>
      <c r="M67" t="s">
        <v>177</v>
      </c>
      <c r="N67" t="s">
        <v>207</v>
      </c>
      <c r="O67">
        <v>1</v>
      </c>
      <c r="P67" t="s">
        <v>187</v>
      </c>
      <c r="Q67" t="s">
        <v>187</v>
      </c>
    </row>
    <row r="68" spans="1:17" x14ac:dyDescent="0.25">
      <c r="A68" t="s">
        <v>206</v>
      </c>
      <c r="B68" s="1">
        <v>43637</v>
      </c>
      <c r="C68" s="2">
        <v>172</v>
      </c>
      <c r="D68">
        <v>3</v>
      </c>
      <c r="E68">
        <v>11</v>
      </c>
      <c r="F68" t="s">
        <v>173</v>
      </c>
      <c r="G68" t="s">
        <v>175</v>
      </c>
      <c r="H68" t="s">
        <v>176</v>
      </c>
      <c r="I68">
        <f t="shared" si="14"/>
        <v>1.8333333333333333E-3</v>
      </c>
      <c r="J68">
        <f t="shared" si="15"/>
        <v>5.5000000000000005E-3</v>
      </c>
      <c r="K68">
        <v>4.085</v>
      </c>
      <c r="L68">
        <v>3.1</v>
      </c>
      <c r="M68" t="s">
        <v>177</v>
      </c>
      <c r="N68" t="s">
        <v>207</v>
      </c>
      <c r="O68">
        <v>1</v>
      </c>
      <c r="P68" t="s">
        <v>187</v>
      </c>
      <c r="Q68" t="s">
        <v>187</v>
      </c>
    </row>
    <row r="69" spans="1:17" x14ac:dyDescent="0.25">
      <c r="A69" t="s">
        <v>206</v>
      </c>
      <c r="B69" s="1">
        <v>43637</v>
      </c>
      <c r="C69" s="2">
        <v>172</v>
      </c>
      <c r="D69">
        <v>4</v>
      </c>
      <c r="E69">
        <v>11</v>
      </c>
      <c r="F69" t="s">
        <v>173</v>
      </c>
      <c r="G69" t="s">
        <v>175</v>
      </c>
      <c r="H69" t="s">
        <v>176</v>
      </c>
      <c r="I69">
        <f t="shared" si="14"/>
        <v>1.8333333333333333E-3</v>
      </c>
      <c r="J69">
        <f t="shared" si="15"/>
        <v>5.5000000000000005E-3</v>
      </c>
      <c r="K69">
        <v>3.528</v>
      </c>
      <c r="L69">
        <v>3.4009999999999998</v>
      </c>
      <c r="M69" t="s">
        <v>177</v>
      </c>
      <c r="N69" t="s">
        <v>207</v>
      </c>
      <c r="O69">
        <v>1</v>
      </c>
      <c r="P69" t="s">
        <v>187</v>
      </c>
      <c r="Q69" t="s">
        <v>187</v>
      </c>
    </row>
    <row r="70" spans="1:17" x14ac:dyDescent="0.25">
      <c r="A70" t="s">
        <v>206</v>
      </c>
      <c r="B70" s="1">
        <v>43637</v>
      </c>
      <c r="C70" s="2">
        <v>172</v>
      </c>
      <c r="D70">
        <v>5</v>
      </c>
      <c r="E70">
        <v>11</v>
      </c>
      <c r="F70" t="s">
        <v>173</v>
      </c>
      <c r="G70" t="s">
        <v>175</v>
      </c>
      <c r="H70" t="s">
        <v>176</v>
      </c>
      <c r="I70">
        <f t="shared" si="14"/>
        <v>1.8333333333333333E-3</v>
      </c>
      <c r="J70">
        <f t="shared" si="15"/>
        <v>5.5000000000000005E-3</v>
      </c>
      <c r="K70">
        <v>3.4289999999999998</v>
      </c>
      <c r="L70">
        <v>3.3879999999999999</v>
      </c>
      <c r="M70" t="s">
        <v>177</v>
      </c>
      <c r="N70" t="s">
        <v>207</v>
      </c>
      <c r="O70">
        <v>1</v>
      </c>
      <c r="P70" t="s">
        <v>187</v>
      </c>
      <c r="Q70" t="s">
        <v>187</v>
      </c>
    </row>
    <row r="71" spans="1:17" x14ac:dyDescent="0.25">
      <c r="A71" t="s">
        <v>206</v>
      </c>
      <c r="B71" s="1">
        <v>43637</v>
      </c>
      <c r="C71" s="2">
        <v>172</v>
      </c>
      <c r="D71">
        <v>6</v>
      </c>
      <c r="E71">
        <v>11</v>
      </c>
      <c r="F71" t="s">
        <v>173</v>
      </c>
      <c r="G71" t="s">
        <v>175</v>
      </c>
      <c r="H71" t="s">
        <v>176</v>
      </c>
      <c r="I71">
        <f t="shared" si="14"/>
        <v>1.8333333333333333E-3</v>
      </c>
      <c r="J71">
        <f t="shared" si="15"/>
        <v>5.5000000000000005E-3</v>
      </c>
      <c r="K71">
        <v>3.9950000000000001</v>
      </c>
      <c r="L71">
        <v>3.157</v>
      </c>
      <c r="M71" t="s">
        <v>177</v>
      </c>
      <c r="N71" t="s">
        <v>207</v>
      </c>
      <c r="O71">
        <v>1</v>
      </c>
      <c r="P71" t="s">
        <v>187</v>
      </c>
      <c r="Q71" t="s">
        <v>187</v>
      </c>
    </row>
    <row r="72" spans="1:17" x14ac:dyDescent="0.25">
      <c r="A72" t="s">
        <v>209</v>
      </c>
      <c r="B72" s="1">
        <v>43644</v>
      </c>
      <c r="C72" s="2">
        <v>179</v>
      </c>
      <c r="D72">
        <v>1</v>
      </c>
      <c r="E72">
        <v>4</v>
      </c>
      <c r="F72" t="s">
        <v>173</v>
      </c>
      <c r="G72" t="s">
        <v>175</v>
      </c>
      <c r="H72" t="s">
        <v>176</v>
      </c>
      <c r="I72">
        <f>0.008/5</f>
        <v>1.6000000000000001E-3</v>
      </c>
      <c r="J72" t="s">
        <v>187</v>
      </c>
      <c r="K72" t="s">
        <v>210</v>
      </c>
      <c r="L72" t="s">
        <v>210</v>
      </c>
      <c r="M72" t="s">
        <v>177</v>
      </c>
      <c r="N72" t="s">
        <v>185</v>
      </c>
      <c r="O72">
        <v>4</v>
      </c>
      <c r="P72" t="s">
        <v>218</v>
      </c>
      <c r="Q72" t="s">
        <v>218</v>
      </c>
    </row>
    <row r="73" spans="1:17" x14ac:dyDescent="0.25">
      <c r="A73" t="s">
        <v>209</v>
      </c>
      <c r="B73" s="1">
        <v>43644</v>
      </c>
      <c r="C73" s="2">
        <v>179</v>
      </c>
      <c r="D73">
        <v>2</v>
      </c>
      <c r="E73">
        <v>4</v>
      </c>
      <c r="F73" t="s">
        <v>173</v>
      </c>
      <c r="G73" t="s">
        <v>175</v>
      </c>
      <c r="H73" t="s">
        <v>176</v>
      </c>
      <c r="I73">
        <f t="shared" ref="I73:I76" si="16">0.008/5</f>
        <v>1.6000000000000001E-3</v>
      </c>
      <c r="J73" t="s">
        <v>187</v>
      </c>
      <c r="K73" t="s">
        <v>210</v>
      </c>
      <c r="L73" t="s">
        <v>210</v>
      </c>
      <c r="M73" t="s">
        <v>177</v>
      </c>
      <c r="N73" t="s">
        <v>185</v>
      </c>
      <c r="O73">
        <v>4</v>
      </c>
      <c r="P73" t="s">
        <v>218</v>
      </c>
      <c r="Q73" t="s">
        <v>218</v>
      </c>
    </row>
    <row r="74" spans="1:17" x14ac:dyDescent="0.25">
      <c r="A74" t="s">
        <v>209</v>
      </c>
      <c r="B74" s="1">
        <v>43644</v>
      </c>
      <c r="C74" s="2">
        <v>179</v>
      </c>
      <c r="D74">
        <v>3</v>
      </c>
      <c r="E74">
        <v>4</v>
      </c>
      <c r="F74" t="s">
        <v>173</v>
      </c>
      <c r="G74" t="s">
        <v>175</v>
      </c>
      <c r="H74" t="s">
        <v>176</v>
      </c>
      <c r="I74">
        <f t="shared" si="16"/>
        <v>1.6000000000000001E-3</v>
      </c>
      <c r="J74" t="s">
        <v>187</v>
      </c>
      <c r="K74" t="s">
        <v>210</v>
      </c>
      <c r="L74" t="s">
        <v>210</v>
      </c>
      <c r="M74" t="s">
        <v>177</v>
      </c>
      <c r="N74" t="s">
        <v>185</v>
      </c>
      <c r="O74">
        <v>4</v>
      </c>
      <c r="P74" t="s">
        <v>218</v>
      </c>
      <c r="Q74" t="s">
        <v>218</v>
      </c>
    </row>
    <row r="75" spans="1:17" x14ac:dyDescent="0.25">
      <c r="A75" t="s">
        <v>209</v>
      </c>
      <c r="B75" s="1">
        <v>43644</v>
      </c>
      <c r="C75" s="2">
        <v>179</v>
      </c>
      <c r="D75">
        <v>4</v>
      </c>
      <c r="E75">
        <v>4</v>
      </c>
      <c r="F75" t="s">
        <v>173</v>
      </c>
      <c r="G75" t="s">
        <v>175</v>
      </c>
      <c r="H75" t="s">
        <v>176</v>
      </c>
      <c r="I75">
        <f t="shared" si="16"/>
        <v>1.6000000000000001E-3</v>
      </c>
      <c r="J75" t="s">
        <v>187</v>
      </c>
      <c r="K75" t="s">
        <v>210</v>
      </c>
      <c r="L75" t="s">
        <v>210</v>
      </c>
      <c r="M75" t="s">
        <v>177</v>
      </c>
      <c r="N75" t="s">
        <v>185</v>
      </c>
      <c r="O75">
        <v>4</v>
      </c>
      <c r="P75" t="s">
        <v>218</v>
      </c>
      <c r="Q75" t="s">
        <v>218</v>
      </c>
    </row>
    <row r="76" spans="1:17" x14ac:dyDescent="0.25">
      <c r="A76" t="s">
        <v>209</v>
      </c>
      <c r="B76" s="1">
        <v>43644</v>
      </c>
      <c r="C76" s="2">
        <v>179</v>
      </c>
      <c r="D76">
        <v>5</v>
      </c>
      <c r="E76">
        <v>4</v>
      </c>
      <c r="F76" t="s">
        <v>173</v>
      </c>
      <c r="G76" t="s">
        <v>175</v>
      </c>
      <c r="H76" t="s">
        <v>176</v>
      </c>
      <c r="I76">
        <f t="shared" si="16"/>
        <v>1.6000000000000001E-3</v>
      </c>
      <c r="J76" t="s">
        <v>187</v>
      </c>
      <c r="K76" t="s">
        <v>210</v>
      </c>
      <c r="L76" t="s">
        <v>210</v>
      </c>
      <c r="M76" t="s">
        <v>177</v>
      </c>
      <c r="N76" t="s">
        <v>185</v>
      </c>
      <c r="O76">
        <v>4</v>
      </c>
      <c r="P76" t="s">
        <v>218</v>
      </c>
      <c r="Q76" t="s">
        <v>218</v>
      </c>
    </row>
    <row r="77" spans="1:17" x14ac:dyDescent="0.25">
      <c r="A77" t="s">
        <v>97</v>
      </c>
      <c r="B77" s="1">
        <v>43644</v>
      </c>
      <c r="C77" s="2">
        <v>179</v>
      </c>
      <c r="D77">
        <v>1</v>
      </c>
      <c r="E77">
        <v>4</v>
      </c>
      <c r="F77" t="s">
        <v>173</v>
      </c>
      <c r="G77" t="s">
        <v>175</v>
      </c>
      <c r="H77" t="s">
        <v>176</v>
      </c>
      <c r="I77">
        <f>0.008/5</f>
        <v>1.6000000000000001E-3</v>
      </c>
      <c r="J77" t="s">
        <v>187</v>
      </c>
      <c r="K77" t="s">
        <v>211</v>
      </c>
      <c r="L77" t="s">
        <v>211</v>
      </c>
      <c r="M77" t="s">
        <v>177</v>
      </c>
      <c r="N77" t="s">
        <v>185</v>
      </c>
      <c r="O77">
        <v>4</v>
      </c>
      <c r="P77" t="s">
        <v>218</v>
      </c>
      <c r="Q77" t="s">
        <v>218</v>
      </c>
    </row>
    <row r="78" spans="1:17" x14ac:dyDescent="0.25">
      <c r="A78" t="s">
        <v>97</v>
      </c>
      <c r="B78" s="1">
        <v>43644</v>
      </c>
      <c r="C78" s="2">
        <v>179</v>
      </c>
      <c r="D78">
        <v>2</v>
      </c>
      <c r="E78">
        <v>4</v>
      </c>
      <c r="F78" t="s">
        <v>173</v>
      </c>
      <c r="G78" t="s">
        <v>175</v>
      </c>
      <c r="H78" t="s">
        <v>176</v>
      </c>
      <c r="I78">
        <f t="shared" ref="I78:I81" si="17">0.008/5</f>
        <v>1.6000000000000001E-3</v>
      </c>
      <c r="J78" t="s">
        <v>187</v>
      </c>
      <c r="K78" t="s">
        <v>211</v>
      </c>
      <c r="L78" t="s">
        <v>211</v>
      </c>
      <c r="M78" t="s">
        <v>177</v>
      </c>
      <c r="N78" t="s">
        <v>185</v>
      </c>
      <c r="O78">
        <v>4</v>
      </c>
      <c r="P78" t="s">
        <v>218</v>
      </c>
      <c r="Q78" t="s">
        <v>218</v>
      </c>
    </row>
    <row r="79" spans="1:17" x14ac:dyDescent="0.25">
      <c r="A79" t="s">
        <v>97</v>
      </c>
      <c r="B79" s="1">
        <v>43644</v>
      </c>
      <c r="C79" s="2">
        <v>179</v>
      </c>
      <c r="D79">
        <v>3</v>
      </c>
      <c r="E79">
        <v>4</v>
      </c>
      <c r="F79" t="s">
        <v>173</v>
      </c>
      <c r="G79" t="s">
        <v>175</v>
      </c>
      <c r="H79" t="s">
        <v>176</v>
      </c>
      <c r="I79">
        <f t="shared" si="17"/>
        <v>1.6000000000000001E-3</v>
      </c>
      <c r="J79" t="s">
        <v>187</v>
      </c>
      <c r="K79" t="s">
        <v>211</v>
      </c>
      <c r="L79" t="s">
        <v>211</v>
      </c>
      <c r="M79" t="s">
        <v>177</v>
      </c>
      <c r="N79" t="s">
        <v>185</v>
      </c>
      <c r="O79">
        <v>4</v>
      </c>
      <c r="P79" t="s">
        <v>218</v>
      </c>
      <c r="Q79" t="s">
        <v>218</v>
      </c>
    </row>
    <row r="80" spans="1:17" x14ac:dyDescent="0.25">
      <c r="A80" t="s">
        <v>97</v>
      </c>
      <c r="B80" s="1">
        <v>43644</v>
      </c>
      <c r="C80" s="2">
        <v>179</v>
      </c>
      <c r="D80">
        <v>4</v>
      </c>
      <c r="E80">
        <v>4</v>
      </c>
      <c r="F80" t="s">
        <v>173</v>
      </c>
      <c r="G80" t="s">
        <v>175</v>
      </c>
      <c r="H80" t="s">
        <v>176</v>
      </c>
      <c r="I80">
        <f t="shared" si="17"/>
        <v>1.6000000000000001E-3</v>
      </c>
      <c r="J80" t="s">
        <v>187</v>
      </c>
      <c r="K80" t="s">
        <v>211</v>
      </c>
      <c r="L80" t="s">
        <v>211</v>
      </c>
      <c r="M80" t="s">
        <v>177</v>
      </c>
      <c r="N80" t="s">
        <v>185</v>
      </c>
      <c r="O80">
        <v>4</v>
      </c>
      <c r="P80" t="s">
        <v>218</v>
      </c>
      <c r="Q80" t="s">
        <v>218</v>
      </c>
    </row>
    <row r="81" spans="1:17" x14ac:dyDescent="0.25">
      <c r="A81" t="s">
        <v>97</v>
      </c>
      <c r="B81" s="1">
        <v>43644</v>
      </c>
      <c r="C81" s="2">
        <v>179</v>
      </c>
      <c r="D81">
        <v>5</v>
      </c>
      <c r="E81">
        <v>4</v>
      </c>
      <c r="F81" t="s">
        <v>173</v>
      </c>
      <c r="G81" t="s">
        <v>175</v>
      </c>
      <c r="H81" t="s">
        <v>176</v>
      </c>
      <c r="I81">
        <f t="shared" si="17"/>
        <v>1.6000000000000001E-3</v>
      </c>
      <c r="J81" t="s">
        <v>187</v>
      </c>
      <c r="K81" t="s">
        <v>211</v>
      </c>
      <c r="L81" t="s">
        <v>211</v>
      </c>
      <c r="M81" t="s">
        <v>177</v>
      </c>
      <c r="N81" t="s">
        <v>185</v>
      </c>
      <c r="O81">
        <v>4</v>
      </c>
      <c r="P81" t="s">
        <v>218</v>
      </c>
      <c r="Q81" t="s">
        <v>218</v>
      </c>
    </row>
    <row r="82" spans="1:17" x14ac:dyDescent="0.25">
      <c r="A82" t="s">
        <v>79</v>
      </c>
      <c r="B82" s="1">
        <v>43644</v>
      </c>
      <c r="C82" s="2">
        <v>179</v>
      </c>
      <c r="D82">
        <v>1</v>
      </c>
      <c r="E82">
        <v>8</v>
      </c>
      <c r="F82" t="s">
        <v>173</v>
      </c>
      <c r="G82" t="s">
        <v>175</v>
      </c>
      <c r="H82" t="s">
        <v>176</v>
      </c>
      <c r="I82">
        <f>0.006/5</f>
        <v>1.2000000000000001E-3</v>
      </c>
      <c r="J82" t="s">
        <v>187</v>
      </c>
      <c r="K82" t="s">
        <v>213</v>
      </c>
      <c r="L82" t="s">
        <v>213</v>
      </c>
      <c r="M82" t="s">
        <v>177</v>
      </c>
      <c r="N82" t="s">
        <v>196</v>
      </c>
      <c r="O82">
        <v>3</v>
      </c>
      <c r="P82" t="s">
        <v>218</v>
      </c>
      <c r="Q82" t="s">
        <v>218</v>
      </c>
    </row>
    <row r="83" spans="1:17" x14ac:dyDescent="0.25">
      <c r="A83" t="s">
        <v>79</v>
      </c>
      <c r="B83" s="1">
        <v>43644</v>
      </c>
      <c r="C83" s="2">
        <v>179</v>
      </c>
      <c r="D83">
        <v>2</v>
      </c>
      <c r="E83">
        <v>8</v>
      </c>
      <c r="F83" t="s">
        <v>173</v>
      </c>
      <c r="G83" t="s">
        <v>175</v>
      </c>
      <c r="H83" t="s">
        <v>176</v>
      </c>
      <c r="I83">
        <f t="shared" ref="I83:I86" si="18">0.006/5</f>
        <v>1.2000000000000001E-3</v>
      </c>
      <c r="J83" t="s">
        <v>187</v>
      </c>
      <c r="K83" t="s">
        <v>213</v>
      </c>
      <c r="L83" t="s">
        <v>213</v>
      </c>
      <c r="M83" t="s">
        <v>177</v>
      </c>
      <c r="N83" t="s">
        <v>196</v>
      </c>
      <c r="O83">
        <v>3</v>
      </c>
      <c r="P83" t="s">
        <v>218</v>
      </c>
      <c r="Q83" t="s">
        <v>218</v>
      </c>
    </row>
    <row r="84" spans="1:17" x14ac:dyDescent="0.25">
      <c r="A84" t="s">
        <v>79</v>
      </c>
      <c r="B84" s="1">
        <v>43644</v>
      </c>
      <c r="C84" s="2">
        <v>179</v>
      </c>
      <c r="D84">
        <v>3</v>
      </c>
      <c r="E84">
        <v>8</v>
      </c>
      <c r="F84" t="s">
        <v>173</v>
      </c>
      <c r="G84" t="s">
        <v>175</v>
      </c>
      <c r="H84" t="s">
        <v>176</v>
      </c>
      <c r="I84">
        <f t="shared" si="18"/>
        <v>1.2000000000000001E-3</v>
      </c>
      <c r="J84" t="s">
        <v>187</v>
      </c>
      <c r="K84" t="s">
        <v>213</v>
      </c>
      <c r="L84" t="s">
        <v>213</v>
      </c>
      <c r="M84" t="s">
        <v>177</v>
      </c>
      <c r="N84" t="s">
        <v>196</v>
      </c>
      <c r="O84">
        <v>3</v>
      </c>
      <c r="P84" t="s">
        <v>218</v>
      </c>
      <c r="Q84" t="s">
        <v>218</v>
      </c>
    </row>
    <row r="85" spans="1:17" x14ac:dyDescent="0.25">
      <c r="A85" t="s">
        <v>79</v>
      </c>
      <c r="B85" s="1">
        <v>43644</v>
      </c>
      <c r="C85" s="2">
        <v>179</v>
      </c>
      <c r="D85">
        <v>4</v>
      </c>
      <c r="E85">
        <v>8</v>
      </c>
      <c r="F85" t="s">
        <v>173</v>
      </c>
      <c r="G85" t="s">
        <v>175</v>
      </c>
      <c r="H85" t="s">
        <v>176</v>
      </c>
      <c r="I85">
        <f t="shared" si="18"/>
        <v>1.2000000000000001E-3</v>
      </c>
      <c r="J85" t="s">
        <v>187</v>
      </c>
      <c r="K85" t="s">
        <v>213</v>
      </c>
      <c r="L85" t="s">
        <v>213</v>
      </c>
      <c r="M85" t="s">
        <v>177</v>
      </c>
      <c r="N85" t="s">
        <v>196</v>
      </c>
      <c r="O85">
        <v>3</v>
      </c>
      <c r="P85" t="s">
        <v>218</v>
      </c>
      <c r="Q85" t="s">
        <v>218</v>
      </c>
    </row>
    <row r="86" spans="1:17" x14ac:dyDescent="0.25">
      <c r="A86" t="s">
        <v>79</v>
      </c>
      <c r="B86" s="1">
        <v>43644</v>
      </c>
      <c r="C86" s="2">
        <v>179</v>
      </c>
      <c r="D86">
        <v>5</v>
      </c>
      <c r="E86">
        <v>8</v>
      </c>
      <c r="F86" t="s">
        <v>173</v>
      </c>
      <c r="G86" t="s">
        <v>175</v>
      </c>
      <c r="H86" t="s">
        <v>176</v>
      </c>
      <c r="I86">
        <f t="shared" si="18"/>
        <v>1.2000000000000001E-3</v>
      </c>
      <c r="J86" t="s">
        <v>187</v>
      </c>
      <c r="K86" t="s">
        <v>213</v>
      </c>
      <c r="L86" t="s">
        <v>213</v>
      </c>
      <c r="M86" t="s">
        <v>177</v>
      </c>
      <c r="N86" t="s">
        <v>196</v>
      </c>
      <c r="O86">
        <v>3</v>
      </c>
      <c r="P86" t="s">
        <v>218</v>
      </c>
      <c r="Q86" t="s">
        <v>218</v>
      </c>
    </row>
    <row r="87" spans="1:17" x14ac:dyDescent="0.25">
      <c r="A87" t="s">
        <v>85</v>
      </c>
      <c r="B87" s="1">
        <v>43644</v>
      </c>
      <c r="C87" s="2">
        <v>179</v>
      </c>
      <c r="D87">
        <v>1</v>
      </c>
      <c r="E87">
        <v>8</v>
      </c>
      <c r="F87" t="s">
        <v>173</v>
      </c>
      <c r="G87" t="s">
        <v>175</v>
      </c>
      <c r="H87" t="s">
        <v>176</v>
      </c>
      <c r="I87">
        <f>0.004/4</f>
        <v>1E-3</v>
      </c>
      <c r="J87" t="s">
        <v>187</v>
      </c>
      <c r="K87" t="s">
        <v>214</v>
      </c>
      <c r="L87" t="s">
        <v>214</v>
      </c>
      <c r="M87" t="s">
        <v>177</v>
      </c>
      <c r="N87" t="s">
        <v>207</v>
      </c>
      <c r="O87">
        <v>1</v>
      </c>
      <c r="P87" t="s">
        <v>218</v>
      </c>
      <c r="Q87" t="s">
        <v>218</v>
      </c>
    </row>
    <row r="88" spans="1:17" x14ac:dyDescent="0.25">
      <c r="A88" t="s">
        <v>85</v>
      </c>
      <c r="B88" s="1">
        <v>43644</v>
      </c>
      <c r="C88" s="2">
        <v>179</v>
      </c>
      <c r="D88">
        <v>2</v>
      </c>
      <c r="E88">
        <v>8</v>
      </c>
      <c r="F88" t="s">
        <v>173</v>
      </c>
      <c r="G88" t="s">
        <v>175</v>
      </c>
      <c r="H88" t="s">
        <v>176</v>
      </c>
      <c r="I88">
        <f t="shared" ref="I88:I91" si="19">0.004/4</f>
        <v>1E-3</v>
      </c>
      <c r="J88" t="s">
        <v>187</v>
      </c>
      <c r="K88" t="s">
        <v>214</v>
      </c>
      <c r="L88" t="s">
        <v>214</v>
      </c>
      <c r="M88" t="s">
        <v>177</v>
      </c>
      <c r="N88" t="s">
        <v>207</v>
      </c>
      <c r="O88">
        <v>1</v>
      </c>
      <c r="P88" t="s">
        <v>218</v>
      </c>
      <c r="Q88" t="s">
        <v>218</v>
      </c>
    </row>
    <row r="89" spans="1:17" x14ac:dyDescent="0.25">
      <c r="A89" t="s">
        <v>85</v>
      </c>
      <c r="B89" s="1">
        <v>43644</v>
      </c>
      <c r="C89" s="2">
        <v>179</v>
      </c>
      <c r="D89">
        <v>3</v>
      </c>
      <c r="E89">
        <v>8</v>
      </c>
      <c r="F89" t="s">
        <v>173</v>
      </c>
      <c r="G89" t="s">
        <v>175</v>
      </c>
      <c r="H89" t="s">
        <v>176</v>
      </c>
      <c r="I89">
        <f t="shared" si="19"/>
        <v>1E-3</v>
      </c>
      <c r="J89" t="s">
        <v>187</v>
      </c>
      <c r="K89" t="s">
        <v>214</v>
      </c>
      <c r="L89" t="s">
        <v>214</v>
      </c>
      <c r="M89" t="s">
        <v>177</v>
      </c>
      <c r="N89" t="s">
        <v>207</v>
      </c>
      <c r="O89">
        <v>1</v>
      </c>
      <c r="P89" t="s">
        <v>218</v>
      </c>
      <c r="Q89" t="s">
        <v>218</v>
      </c>
    </row>
    <row r="90" spans="1:17" x14ac:dyDescent="0.25">
      <c r="A90" t="s">
        <v>85</v>
      </c>
      <c r="B90" s="1">
        <v>43644</v>
      </c>
      <c r="C90" s="2">
        <v>179</v>
      </c>
      <c r="D90">
        <v>4</v>
      </c>
      <c r="E90">
        <v>8</v>
      </c>
      <c r="F90" t="s">
        <v>173</v>
      </c>
      <c r="G90" t="s">
        <v>175</v>
      </c>
      <c r="H90" t="s">
        <v>176</v>
      </c>
      <c r="I90">
        <f t="shared" si="19"/>
        <v>1E-3</v>
      </c>
      <c r="J90" t="s">
        <v>187</v>
      </c>
      <c r="K90" t="s">
        <v>214</v>
      </c>
      <c r="L90" t="s">
        <v>214</v>
      </c>
      <c r="M90" t="s">
        <v>177</v>
      </c>
      <c r="N90" t="s">
        <v>207</v>
      </c>
      <c r="O90">
        <v>1</v>
      </c>
      <c r="P90" t="s">
        <v>218</v>
      </c>
      <c r="Q90" t="s">
        <v>218</v>
      </c>
    </row>
    <row r="91" spans="1:17" x14ac:dyDescent="0.25">
      <c r="A91" t="s">
        <v>85</v>
      </c>
      <c r="B91" s="1">
        <v>43644</v>
      </c>
      <c r="C91" s="2">
        <v>179</v>
      </c>
      <c r="D91">
        <v>5</v>
      </c>
      <c r="E91">
        <v>8</v>
      </c>
      <c r="F91" t="s">
        <v>173</v>
      </c>
      <c r="G91" t="s">
        <v>175</v>
      </c>
      <c r="H91" t="s">
        <v>176</v>
      </c>
      <c r="I91">
        <f t="shared" si="19"/>
        <v>1E-3</v>
      </c>
      <c r="J91" t="s">
        <v>187</v>
      </c>
      <c r="K91" t="s">
        <v>214</v>
      </c>
      <c r="L91" t="s">
        <v>214</v>
      </c>
      <c r="M91" t="s">
        <v>177</v>
      </c>
      <c r="N91" t="s">
        <v>207</v>
      </c>
      <c r="O91">
        <v>1</v>
      </c>
      <c r="P91" t="s">
        <v>218</v>
      </c>
      <c r="Q91" t="s">
        <v>218</v>
      </c>
    </row>
    <row r="92" spans="1:17" x14ac:dyDescent="0.25">
      <c r="A92" t="s">
        <v>87</v>
      </c>
      <c r="B92" s="1">
        <v>43644</v>
      </c>
      <c r="C92" s="2">
        <v>179</v>
      </c>
      <c r="D92">
        <v>1</v>
      </c>
      <c r="E92">
        <v>4</v>
      </c>
      <c r="F92" t="s">
        <v>173</v>
      </c>
      <c r="G92" t="s">
        <v>175</v>
      </c>
      <c r="H92" t="s">
        <v>176</v>
      </c>
      <c r="I92">
        <f>0.007/7</f>
        <v>1E-3</v>
      </c>
      <c r="J92" t="s">
        <v>187</v>
      </c>
      <c r="K92" t="s">
        <v>212</v>
      </c>
      <c r="L92" t="s">
        <v>212</v>
      </c>
      <c r="M92" t="s">
        <v>177</v>
      </c>
      <c r="N92" t="s">
        <v>207</v>
      </c>
      <c r="O92">
        <v>1</v>
      </c>
      <c r="P92" t="s">
        <v>218</v>
      </c>
      <c r="Q92" t="s">
        <v>218</v>
      </c>
    </row>
    <row r="93" spans="1:17" x14ac:dyDescent="0.25">
      <c r="A93" t="s">
        <v>87</v>
      </c>
      <c r="B93" s="1">
        <v>43644</v>
      </c>
      <c r="C93" s="2">
        <v>179</v>
      </c>
      <c r="D93">
        <v>2</v>
      </c>
      <c r="E93">
        <v>4</v>
      </c>
      <c r="F93" t="s">
        <v>173</v>
      </c>
      <c r="G93" t="s">
        <v>175</v>
      </c>
      <c r="H93" t="s">
        <v>176</v>
      </c>
      <c r="I93">
        <f t="shared" ref="I93:I98" si="20">0.007/7</f>
        <v>1E-3</v>
      </c>
      <c r="J93" t="s">
        <v>187</v>
      </c>
      <c r="K93" t="s">
        <v>212</v>
      </c>
      <c r="L93" t="s">
        <v>212</v>
      </c>
      <c r="M93" t="s">
        <v>177</v>
      </c>
      <c r="N93" t="s">
        <v>207</v>
      </c>
      <c r="O93">
        <v>1</v>
      </c>
      <c r="P93" t="s">
        <v>218</v>
      </c>
      <c r="Q93" t="s">
        <v>218</v>
      </c>
    </row>
    <row r="94" spans="1:17" x14ac:dyDescent="0.25">
      <c r="A94" t="s">
        <v>87</v>
      </c>
      <c r="B94" s="1">
        <v>43644</v>
      </c>
      <c r="C94" s="2">
        <v>179</v>
      </c>
      <c r="D94">
        <v>3</v>
      </c>
      <c r="E94">
        <v>4</v>
      </c>
      <c r="F94" t="s">
        <v>173</v>
      </c>
      <c r="G94" t="s">
        <v>175</v>
      </c>
      <c r="H94" t="s">
        <v>176</v>
      </c>
      <c r="I94">
        <f t="shared" si="20"/>
        <v>1E-3</v>
      </c>
      <c r="J94" t="s">
        <v>187</v>
      </c>
      <c r="K94" t="s">
        <v>212</v>
      </c>
      <c r="L94" t="s">
        <v>212</v>
      </c>
      <c r="M94" t="s">
        <v>177</v>
      </c>
      <c r="N94" t="s">
        <v>207</v>
      </c>
      <c r="O94">
        <v>1</v>
      </c>
      <c r="P94" t="s">
        <v>218</v>
      </c>
      <c r="Q94" t="s">
        <v>218</v>
      </c>
    </row>
    <row r="95" spans="1:17" x14ac:dyDescent="0.25">
      <c r="A95" t="s">
        <v>87</v>
      </c>
      <c r="B95" s="1">
        <v>43644</v>
      </c>
      <c r="C95" s="2">
        <v>179</v>
      </c>
      <c r="D95">
        <v>4</v>
      </c>
      <c r="E95">
        <v>4</v>
      </c>
      <c r="F95" t="s">
        <v>173</v>
      </c>
      <c r="G95" t="s">
        <v>175</v>
      </c>
      <c r="H95" t="s">
        <v>176</v>
      </c>
      <c r="I95">
        <f t="shared" si="20"/>
        <v>1E-3</v>
      </c>
      <c r="J95" t="s">
        <v>187</v>
      </c>
      <c r="K95" t="s">
        <v>212</v>
      </c>
      <c r="L95" t="s">
        <v>212</v>
      </c>
      <c r="M95" t="s">
        <v>177</v>
      </c>
      <c r="N95" t="s">
        <v>207</v>
      </c>
      <c r="O95">
        <v>1</v>
      </c>
      <c r="P95" t="s">
        <v>218</v>
      </c>
      <c r="Q95" t="s">
        <v>218</v>
      </c>
    </row>
    <row r="96" spans="1:17" x14ac:dyDescent="0.25">
      <c r="A96" t="s">
        <v>87</v>
      </c>
      <c r="B96" s="1">
        <v>43644</v>
      </c>
      <c r="C96" s="2">
        <v>179</v>
      </c>
      <c r="D96">
        <v>5</v>
      </c>
      <c r="E96">
        <v>4</v>
      </c>
      <c r="F96" t="s">
        <v>173</v>
      </c>
      <c r="G96" t="s">
        <v>175</v>
      </c>
      <c r="H96" t="s">
        <v>176</v>
      </c>
      <c r="I96">
        <f t="shared" si="20"/>
        <v>1E-3</v>
      </c>
      <c r="J96" t="s">
        <v>187</v>
      </c>
      <c r="K96" t="s">
        <v>212</v>
      </c>
      <c r="L96" t="s">
        <v>212</v>
      </c>
      <c r="M96" t="s">
        <v>177</v>
      </c>
      <c r="N96" t="s">
        <v>207</v>
      </c>
      <c r="O96">
        <v>1</v>
      </c>
      <c r="P96" t="s">
        <v>218</v>
      </c>
      <c r="Q96" t="s">
        <v>218</v>
      </c>
    </row>
    <row r="97" spans="1:17" x14ac:dyDescent="0.25">
      <c r="A97" t="s">
        <v>87</v>
      </c>
      <c r="B97" s="1">
        <v>43644</v>
      </c>
      <c r="C97" s="2">
        <v>179</v>
      </c>
      <c r="D97">
        <v>6</v>
      </c>
      <c r="E97">
        <v>4</v>
      </c>
      <c r="F97" t="s">
        <v>173</v>
      </c>
      <c r="G97" t="s">
        <v>175</v>
      </c>
      <c r="H97" t="s">
        <v>176</v>
      </c>
      <c r="I97">
        <f t="shared" si="20"/>
        <v>1E-3</v>
      </c>
      <c r="J97" t="s">
        <v>187</v>
      </c>
      <c r="K97" t="s">
        <v>212</v>
      </c>
      <c r="L97" t="s">
        <v>212</v>
      </c>
      <c r="M97" t="s">
        <v>177</v>
      </c>
      <c r="N97" t="s">
        <v>207</v>
      </c>
      <c r="O97">
        <v>1</v>
      </c>
      <c r="P97" t="s">
        <v>218</v>
      </c>
      <c r="Q97" t="s">
        <v>218</v>
      </c>
    </row>
    <row r="98" spans="1:17" x14ac:dyDescent="0.25">
      <c r="A98" t="s">
        <v>87</v>
      </c>
      <c r="B98" s="1">
        <v>43644</v>
      </c>
      <c r="C98" s="2">
        <v>179</v>
      </c>
      <c r="D98">
        <v>7</v>
      </c>
      <c r="E98">
        <v>4</v>
      </c>
      <c r="F98" t="s">
        <v>173</v>
      </c>
      <c r="G98" t="s">
        <v>175</v>
      </c>
      <c r="H98" t="s">
        <v>176</v>
      </c>
      <c r="I98">
        <f t="shared" si="20"/>
        <v>1E-3</v>
      </c>
      <c r="J98" t="s">
        <v>187</v>
      </c>
      <c r="K98" t="s">
        <v>212</v>
      </c>
      <c r="L98" t="s">
        <v>212</v>
      </c>
      <c r="M98" t="s">
        <v>177</v>
      </c>
      <c r="N98" t="s">
        <v>207</v>
      </c>
      <c r="O98">
        <v>1</v>
      </c>
      <c r="P98" t="s">
        <v>218</v>
      </c>
      <c r="Q98" t="s">
        <v>218</v>
      </c>
    </row>
    <row r="99" spans="1:17" x14ac:dyDescent="0.25">
      <c r="A99" t="s">
        <v>183</v>
      </c>
      <c r="B99" s="1">
        <v>43644</v>
      </c>
      <c r="C99" s="2">
        <v>179</v>
      </c>
      <c r="D99">
        <v>1</v>
      </c>
      <c r="E99">
        <v>8</v>
      </c>
      <c r="F99" t="s">
        <v>173</v>
      </c>
      <c r="G99" t="s">
        <v>175</v>
      </c>
      <c r="H99" t="s">
        <v>176</v>
      </c>
      <c r="I99">
        <f>0.006/5</f>
        <v>1.2000000000000001E-3</v>
      </c>
      <c r="J99" t="s">
        <v>187</v>
      </c>
      <c r="K99" t="s">
        <v>215</v>
      </c>
      <c r="L99" t="s">
        <v>215</v>
      </c>
      <c r="M99" t="s">
        <v>177</v>
      </c>
      <c r="N99" t="s">
        <v>186</v>
      </c>
      <c r="O99">
        <v>2</v>
      </c>
      <c r="P99" t="s">
        <v>218</v>
      </c>
      <c r="Q99" t="s">
        <v>218</v>
      </c>
    </row>
    <row r="100" spans="1:17" x14ac:dyDescent="0.25">
      <c r="A100" t="s">
        <v>183</v>
      </c>
      <c r="B100" s="1">
        <v>43644</v>
      </c>
      <c r="C100" s="2">
        <v>179</v>
      </c>
      <c r="D100">
        <v>2</v>
      </c>
      <c r="E100">
        <v>8</v>
      </c>
      <c r="F100" t="s">
        <v>173</v>
      </c>
      <c r="G100" t="s">
        <v>175</v>
      </c>
      <c r="H100" t="s">
        <v>176</v>
      </c>
      <c r="I100">
        <f t="shared" ref="I100:I103" si="21">0.006/5</f>
        <v>1.2000000000000001E-3</v>
      </c>
      <c r="J100" t="s">
        <v>187</v>
      </c>
      <c r="K100" t="s">
        <v>215</v>
      </c>
      <c r="L100" t="s">
        <v>215</v>
      </c>
      <c r="M100" t="s">
        <v>177</v>
      </c>
      <c r="N100" t="s">
        <v>186</v>
      </c>
      <c r="O100">
        <v>2</v>
      </c>
      <c r="P100" t="s">
        <v>218</v>
      </c>
      <c r="Q100" t="s">
        <v>218</v>
      </c>
    </row>
    <row r="101" spans="1:17" x14ac:dyDescent="0.25">
      <c r="A101" t="s">
        <v>183</v>
      </c>
      <c r="B101" s="1">
        <v>43644</v>
      </c>
      <c r="C101" s="2">
        <v>179</v>
      </c>
      <c r="D101">
        <v>3</v>
      </c>
      <c r="E101">
        <v>8</v>
      </c>
      <c r="F101" t="s">
        <v>173</v>
      </c>
      <c r="G101" t="s">
        <v>175</v>
      </c>
      <c r="H101" t="s">
        <v>176</v>
      </c>
      <c r="I101">
        <f t="shared" si="21"/>
        <v>1.2000000000000001E-3</v>
      </c>
      <c r="J101" t="s">
        <v>187</v>
      </c>
      <c r="K101" t="s">
        <v>215</v>
      </c>
      <c r="L101" t="s">
        <v>215</v>
      </c>
      <c r="M101" t="s">
        <v>177</v>
      </c>
      <c r="N101" t="s">
        <v>186</v>
      </c>
      <c r="O101">
        <v>2</v>
      </c>
      <c r="P101" t="s">
        <v>218</v>
      </c>
      <c r="Q101" t="s">
        <v>218</v>
      </c>
    </row>
    <row r="102" spans="1:17" x14ac:dyDescent="0.25">
      <c r="A102" t="s">
        <v>183</v>
      </c>
      <c r="B102" s="1">
        <v>43644</v>
      </c>
      <c r="C102" s="2">
        <v>179</v>
      </c>
      <c r="D102">
        <v>4</v>
      </c>
      <c r="E102">
        <v>8</v>
      </c>
      <c r="F102" t="s">
        <v>173</v>
      </c>
      <c r="G102" t="s">
        <v>175</v>
      </c>
      <c r="H102" t="s">
        <v>176</v>
      </c>
      <c r="I102">
        <f t="shared" si="21"/>
        <v>1.2000000000000001E-3</v>
      </c>
      <c r="J102" t="s">
        <v>187</v>
      </c>
      <c r="K102" t="s">
        <v>215</v>
      </c>
      <c r="L102" t="s">
        <v>215</v>
      </c>
      <c r="M102" t="s">
        <v>177</v>
      </c>
      <c r="N102" t="s">
        <v>186</v>
      </c>
      <c r="O102">
        <v>2</v>
      </c>
      <c r="P102" t="s">
        <v>218</v>
      </c>
      <c r="Q102" t="s">
        <v>218</v>
      </c>
    </row>
    <row r="103" spans="1:17" x14ac:dyDescent="0.25">
      <c r="A103" t="s">
        <v>183</v>
      </c>
      <c r="B103" s="1">
        <v>43644</v>
      </c>
      <c r="C103" s="2">
        <v>179</v>
      </c>
      <c r="D103">
        <v>5</v>
      </c>
      <c r="E103">
        <v>8</v>
      </c>
      <c r="F103" t="s">
        <v>173</v>
      </c>
      <c r="G103" t="s">
        <v>175</v>
      </c>
      <c r="H103" t="s">
        <v>176</v>
      </c>
      <c r="I103">
        <f t="shared" si="21"/>
        <v>1.2000000000000001E-3</v>
      </c>
      <c r="J103" t="s">
        <v>187</v>
      </c>
      <c r="K103" t="s">
        <v>215</v>
      </c>
      <c r="L103" t="s">
        <v>215</v>
      </c>
      <c r="M103" t="s">
        <v>177</v>
      </c>
      <c r="N103" t="s">
        <v>186</v>
      </c>
      <c r="O103">
        <v>2</v>
      </c>
      <c r="P103" t="s">
        <v>218</v>
      </c>
      <c r="Q103" t="s">
        <v>218</v>
      </c>
    </row>
    <row r="104" spans="1:17" x14ac:dyDescent="0.25">
      <c r="A104" t="s">
        <v>76</v>
      </c>
      <c r="B104" s="1">
        <v>43644</v>
      </c>
      <c r="C104" s="2">
        <v>179</v>
      </c>
      <c r="D104">
        <v>1</v>
      </c>
      <c r="E104">
        <v>8</v>
      </c>
      <c r="F104" t="s">
        <v>173</v>
      </c>
      <c r="G104" t="s">
        <v>175</v>
      </c>
      <c r="H104" t="s">
        <v>176</v>
      </c>
      <c r="I104">
        <f>0.007/5</f>
        <v>1.4E-3</v>
      </c>
      <c r="J104" t="s">
        <v>187</v>
      </c>
      <c r="K104" t="s">
        <v>216</v>
      </c>
      <c r="L104" t="s">
        <v>216</v>
      </c>
      <c r="M104" t="s">
        <v>177</v>
      </c>
      <c r="N104" t="s">
        <v>196</v>
      </c>
      <c r="O104">
        <v>3</v>
      </c>
      <c r="P104" t="s">
        <v>218</v>
      </c>
      <c r="Q104" t="s">
        <v>218</v>
      </c>
    </row>
    <row r="105" spans="1:17" x14ac:dyDescent="0.25">
      <c r="A105" t="s">
        <v>76</v>
      </c>
      <c r="B105" s="1">
        <v>43644</v>
      </c>
      <c r="C105" s="2">
        <v>179</v>
      </c>
      <c r="D105">
        <v>2</v>
      </c>
      <c r="E105">
        <v>8</v>
      </c>
      <c r="F105" t="s">
        <v>173</v>
      </c>
      <c r="G105" t="s">
        <v>175</v>
      </c>
      <c r="H105" t="s">
        <v>176</v>
      </c>
      <c r="I105">
        <f t="shared" ref="I105:I108" si="22">0.007/5</f>
        <v>1.4E-3</v>
      </c>
      <c r="J105" t="s">
        <v>187</v>
      </c>
      <c r="K105" t="s">
        <v>216</v>
      </c>
      <c r="L105" t="s">
        <v>216</v>
      </c>
      <c r="M105" t="s">
        <v>177</v>
      </c>
      <c r="N105" t="s">
        <v>196</v>
      </c>
      <c r="O105">
        <v>3</v>
      </c>
      <c r="P105" t="s">
        <v>218</v>
      </c>
      <c r="Q105" t="s">
        <v>218</v>
      </c>
    </row>
    <row r="106" spans="1:17" x14ac:dyDescent="0.25">
      <c r="A106" t="s">
        <v>76</v>
      </c>
      <c r="B106" s="1">
        <v>43644</v>
      </c>
      <c r="C106" s="2">
        <v>179</v>
      </c>
      <c r="D106">
        <v>3</v>
      </c>
      <c r="E106">
        <v>8</v>
      </c>
      <c r="F106" t="s">
        <v>173</v>
      </c>
      <c r="G106" t="s">
        <v>175</v>
      </c>
      <c r="H106" t="s">
        <v>176</v>
      </c>
      <c r="I106">
        <f t="shared" si="22"/>
        <v>1.4E-3</v>
      </c>
      <c r="J106" t="s">
        <v>187</v>
      </c>
      <c r="K106" t="s">
        <v>216</v>
      </c>
      <c r="L106" t="s">
        <v>216</v>
      </c>
      <c r="M106" t="s">
        <v>177</v>
      </c>
      <c r="N106" t="s">
        <v>196</v>
      </c>
      <c r="O106">
        <v>3</v>
      </c>
      <c r="P106" t="s">
        <v>218</v>
      </c>
      <c r="Q106" t="s">
        <v>218</v>
      </c>
    </row>
    <row r="107" spans="1:17" x14ac:dyDescent="0.25">
      <c r="A107" t="s">
        <v>76</v>
      </c>
      <c r="B107" s="1">
        <v>43644</v>
      </c>
      <c r="C107" s="2">
        <v>179</v>
      </c>
      <c r="D107">
        <v>4</v>
      </c>
      <c r="E107">
        <v>8</v>
      </c>
      <c r="F107" t="s">
        <v>173</v>
      </c>
      <c r="G107" t="s">
        <v>175</v>
      </c>
      <c r="H107" t="s">
        <v>176</v>
      </c>
      <c r="I107">
        <f t="shared" si="22"/>
        <v>1.4E-3</v>
      </c>
      <c r="J107" t="s">
        <v>187</v>
      </c>
      <c r="K107" t="s">
        <v>216</v>
      </c>
      <c r="L107" t="s">
        <v>216</v>
      </c>
      <c r="M107" t="s">
        <v>177</v>
      </c>
      <c r="N107" t="s">
        <v>196</v>
      </c>
      <c r="O107">
        <v>3</v>
      </c>
      <c r="P107" t="s">
        <v>218</v>
      </c>
      <c r="Q107" t="s">
        <v>218</v>
      </c>
    </row>
    <row r="108" spans="1:17" x14ac:dyDescent="0.25">
      <c r="A108" t="s">
        <v>76</v>
      </c>
      <c r="B108" s="1">
        <v>43644</v>
      </c>
      <c r="C108" s="2">
        <v>179</v>
      </c>
      <c r="D108">
        <v>5</v>
      </c>
      <c r="E108">
        <v>8</v>
      </c>
      <c r="F108" t="s">
        <v>173</v>
      </c>
      <c r="G108" t="s">
        <v>175</v>
      </c>
      <c r="H108" t="s">
        <v>176</v>
      </c>
      <c r="I108">
        <f t="shared" si="22"/>
        <v>1.4E-3</v>
      </c>
      <c r="J108" t="s">
        <v>187</v>
      </c>
      <c r="K108" t="s">
        <v>216</v>
      </c>
      <c r="L108" t="s">
        <v>216</v>
      </c>
      <c r="M108" t="s">
        <v>177</v>
      </c>
      <c r="N108" t="s">
        <v>196</v>
      </c>
      <c r="O108">
        <v>3</v>
      </c>
      <c r="P108" t="s">
        <v>218</v>
      </c>
      <c r="Q108" t="s">
        <v>218</v>
      </c>
    </row>
    <row r="109" spans="1:17" x14ac:dyDescent="0.25">
      <c r="A109" t="s">
        <v>80</v>
      </c>
      <c r="B109" s="1">
        <v>43644</v>
      </c>
      <c r="C109" s="2">
        <v>179</v>
      </c>
      <c r="D109">
        <v>1</v>
      </c>
      <c r="E109">
        <v>8</v>
      </c>
      <c r="F109" t="s">
        <v>173</v>
      </c>
      <c r="G109" t="s">
        <v>175</v>
      </c>
      <c r="H109" t="s">
        <v>176</v>
      </c>
      <c r="I109">
        <f>0.005/4</f>
        <v>1.25E-3</v>
      </c>
      <c r="J109" t="s">
        <v>187</v>
      </c>
      <c r="K109" t="s">
        <v>217</v>
      </c>
      <c r="L109" t="s">
        <v>217</v>
      </c>
      <c r="M109" t="s">
        <v>177</v>
      </c>
      <c r="N109" t="s">
        <v>196</v>
      </c>
      <c r="O109">
        <v>3</v>
      </c>
      <c r="P109" t="s">
        <v>218</v>
      </c>
      <c r="Q109" t="s">
        <v>218</v>
      </c>
    </row>
    <row r="110" spans="1:17" x14ac:dyDescent="0.25">
      <c r="A110" t="s">
        <v>80</v>
      </c>
      <c r="B110" s="1">
        <v>43644</v>
      </c>
      <c r="C110" s="2">
        <v>179</v>
      </c>
      <c r="D110">
        <v>2</v>
      </c>
      <c r="E110">
        <v>8</v>
      </c>
      <c r="F110" t="s">
        <v>173</v>
      </c>
      <c r="G110" t="s">
        <v>175</v>
      </c>
      <c r="H110" t="s">
        <v>176</v>
      </c>
      <c r="I110">
        <f t="shared" ref="I110:I112" si="23">0.005/4</f>
        <v>1.25E-3</v>
      </c>
      <c r="J110" t="s">
        <v>187</v>
      </c>
      <c r="K110" t="s">
        <v>217</v>
      </c>
      <c r="L110" t="s">
        <v>217</v>
      </c>
      <c r="M110" t="s">
        <v>177</v>
      </c>
      <c r="N110" t="s">
        <v>196</v>
      </c>
      <c r="O110">
        <v>3</v>
      </c>
      <c r="P110" t="s">
        <v>218</v>
      </c>
      <c r="Q110" t="s">
        <v>218</v>
      </c>
    </row>
    <row r="111" spans="1:17" x14ac:dyDescent="0.25">
      <c r="A111" t="s">
        <v>80</v>
      </c>
      <c r="B111" s="1">
        <v>43644</v>
      </c>
      <c r="C111" s="2">
        <v>179</v>
      </c>
      <c r="D111">
        <v>3</v>
      </c>
      <c r="E111">
        <v>8</v>
      </c>
      <c r="F111" t="s">
        <v>173</v>
      </c>
      <c r="G111" t="s">
        <v>175</v>
      </c>
      <c r="H111" t="s">
        <v>176</v>
      </c>
      <c r="I111">
        <f t="shared" si="23"/>
        <v>1.25E-3</v>
      </c>
      <c r="J111" t="s">
        <v>187</v>
      </c>
      <c r="K111" t="s">
        <v>217</v>
      </c>
      <c r="L111" t="s">
        <v>217</v>
      </c>
      <c r="M111" t="s">
        <v>177</v>
      </c>
      <c r="N111" t="s">
        <v>196</v>
      </c>
      <c r="O111">
        <v>3</v>
      </c>
      <c r="P111" t="s">
        <v>218</v>
      </c>
      <c r="Q111" t="s">
        <v>218</v>
      </c>
    </row>
    <row r="112" spans="1:17" x14ac:dyDescent="0.25">
      <c r="A112" t="s">
        <v>80</v>
      </c>
      <c r="B112" s="1">
        <v>43644</v>
      </c>
      <c r="C112" s="2">
        <v>179</v>
      </c>
      <c r="D112">
        <v>4</v>
      </c>
      <c r="E112">
        <v>8</v>
      </c>
      <c r="F112" t="s">
        <v>173</v>
      </c>
      <c r="G112" t="s">
        <v>175</v>
      </c>
      <c r="H112" t="s">
        <v>176</v>
      </c>
      <c r="I112">
        <f t="shared" si="23"/>
        <v>1.25E-3</v>
      </c>
      <c r="J112" t="s">
        <v>187</v>
      </c>
      <c r="K112" t="s">
        <v>217</v>
      </c>
      <c r="L112" t="s">
        <v>217</v>
      </c>
      <c r="M112" t="s">
        <v>177</v>
      </c>
      <c r="N112" t="s">
        <v>196</v>
      </c>
      <c r="O112">
        <v>3</v>
      </c>
      <c r="P112" t="s">
        <v>218</v>
      </c>
      <c r="Q112" t="s">
        <v>218</v>
      </c>
    </row>
    <row r="113" spans="1:17" x14ac:dyDescent="0.25">
      <c r="A113" t="s">
        <v>219</v>
      </c>
      <c r="B113" s="1">
        <v>43644</v>
      </c>
      <c r="C113" s="2">
        <v>179</v>
      </c>
      <c r="D113">
        <v>1</v>
      </c>
      <c r="E113">
        <v>8</v>
      </c>
      <c r="F113" t="s">
        <v>173</v>
      </c>
      <c r="G113" t="s">
        <v>175</v>
      </c>
      <c r="H113" t="s">
        <v>176</v>
      </c>
      <c r="I113">
        <f>0.004/4</f>
        <v>1E-3</v>
      </c>
      <c r="J113" t="s">
        <v>187</v>
      </c>
      <c r="K113" t="s">
        <v>220</v>
      </c>
      <c r="L113" t="s">
        <v>220</v>
      </c>
      <c r="M113" t="s">
        <v>177</v>
      </c>
      <c r="N113" t="s">
        <v>186</v>
      </c>
      <c r="O113">
        <v>2</v>
      </c>
      <c r="P113" t="s">
        <v>218</v>
      </c>
      <c r="Q113" t="s">
        <v>218</v>
      </c>
    </row>
    <row r="114" spans="1:17" x14ac:dyDescent="0.25">
      <c r="A114" t="s">
        <v>219</v>
      </c>
      <c r="B114" s="1">
        <v>43644</v>
      </c>
      <c r="C114" s="2">
        <v>179</v>
      </c>
      <c r="D114">
        <v>2</v>
      </c>
      <c r="E114">
        <v>8</v>
      </c>
      <c r="F114" t="s">
        <v>173</v>
      </c>
      <c r="G114" t="s">
        <v>175</v>
      </c>
      <c r="H114" t="s">
        <v>176</v>
      </c>
      <c r="I114">
        <f t="shared" ref="I114:I116" si="24">0.004/4</f>
        <v>1E-3</v>
      </c>
      <c r="J114" t="s">
        <v>187</v>
      </c>
      <c r="K114" t="s">
        <v>220</v>
      </c>
      <c r="L114" t="s">
        <v>220</v>
      </c>
      <c r="M114" t="s">
        <v>177</v>
      </c>
      <c r="N114" t="s">
        <v>186</v>
      </c>
      <c r="O114">
        <v>2</v>
      </c>
      <c r="P114" t="s">
        <v>218</v>
      </c>
      <c r="Q114" t="s">
        <v>218</v>
      </c>
    </row>
    <row r="115" spans="1:17" x14ac:dyDescent="0.25">
      <c r="A115" t="s">
        <v>219</v>
      </c>
      <c r="B115" s="1">
        <v>43644</v>
      </c>
      <c r="C115" s="2">
        <v>179</v>
      </c>
      <c r="D115">
        <v>3</v>
      </c>
      <c r="E115">
        <v>8</v>
      </c>
      <c r="F115" t="s">
        <v>173</v>
      </c>
      <c r="G115" t="s">
        <v>175</v>
      </c>
      <c r="H115" t="s">
        <v>176</v>
      </c>
      <c r="I115">
        <f t="shared" si="24"/>
        <v>1E-3</v>
      </c>
      <c r="J115" t="s">
        <v>187</v>
      </c>
      <c r="K115" t="s">
        <v>220</v>
      </c>
      <c r="L115" t="s">
        <v>220</v>
      </c>
      <c r="M115" t="s">
        <v>177</v>
      </c>
      <c r="N115" t="s">
        <v>186</v>
      </c>
      <c r="O115">
        <v>2</v>
      </c>
      <c r="P115" t="s">
        <v>218</v>
      </c>
      <c r="Q115" t="s">
        <v>218</v>
      </c>
    </row>
    <row r="116" spans="1:17" x14ac:dyDescent="0.25">
      <c r="A116" t="s">
        <v>219</v>
      </c>
      <c r="B116" s="1">
        <v>43644</v>
      </c>
      <c r="C116" s="2">
        <v>179</v>
      </c>
      <c r="D116">
        <v>4</v>
      </c>
      <c r="E116">
        <v>8</v>
      </c>
      <c r="F116" t="s">
        <v>173</v>
      </c>
      <c r="G116" t="s">
        <v>175</v>
      </c>
      <c r="H116" t="s">
        <v>176</v>
      </c>
      <c r="I116">
        <f t="shared" si="24"/>
        <v>1E-3</v>
      </c>
      <c r="J116" t="s">
        <v>187</v>
      </c>
      <c r="K116" t="s">
        <v>220</v>
      </c>
      <c r="L116" t="s">
        <v>220</v>
      </c>
      <c r="M116" t="s">
        <v>177</v>
      </c>
      <c r="N116" t="s">
        <v>186</v>
      </c>
      <c r="O116">
        <v>2</v>
      </c>
      <c r="P116" t="s">
        <v>218</v>
      </c>
      <c r="Q116" t="s">
        <v>218</v>
      </c>
    </row>
    <row r="117" spans="1:17" x14ac:dyDescent="0.25">
      <c r="A117" t="s">
        <v>183</v>
      </c>
      <c r="B117" s="1">
        <v>43644</v>
      </c>
      <c r="C117" s="2">
        <v>179</v>
      </c>
      <c r="D117">
        <v>1</v>
      </c>
      <c r="E117">
        <v>4</v>
      </c>
      <c r="F117" t="s">
        <v>173</v>
      </c>
      <c r="G117" t="s">
        <v>175</v>
      </c>
      <c r="H117" t="s">
        <v>176</v>
      </c>
      <c r="I117">
        <f>0.005/4</f>
        <v>1.25E-3</v>
      </c>
      <c r="J117" t="s">
        <v>187</v>
      </c>
      <c r="K117" t="s">
        <v>221</v>
      </c>
      <c r="L117" t="s">
        <v>221</v>
      </c>
      <c r="M117" t="s">
        <v>177</v>
      </c>
      <c r="N117" t="s">
        <v>186</v>
      </c>
      <c r="O117">
        <v>2</v>
      </c>
      <c r="P117" t="s">
        <v>218</v>
      </c>
      <c r="Q117" t="s">
        <v>218</v>
      </c>
    </row>
    <row r="118" spans="1:17" x14ac:dyDescent="0.25">
      <c r="A118" t="s">
        <v>183</v>
      </c>
      <c r="B118" s="1">
        <v>43644</v>
      </c>
      <c r="C118" s="2">
        <v>179</v>
      </c>
      <c r="D118">
        <v>2</v>
      </c>
      <c r="E118">
        <v>4</v>
      </c>
      <c r="F118" t="s">
        <v>173</v>
      </c>
      <c r="G118" t="s">
        <v>175</v>
      </c>
      <c r="H118" t="s">
        <v>176</v>
      </c>
      <c r="I118">
        <f t="shared" ref="I118:I120" si="25">0.005/4</f>
        <v>1.25E-3</v>
      </c>
      <c r="J118" t="s">
        <v>187</v>
      </c>
      <c r="K118" t="s">
        <v>221</v>
      </c>
      <c r="L118" t="s">
        <v>221</v>
      </c>
      <c r="M118" t="s">
        <v>177</v>
      </c>
      <c r="N118" t="s">
        <v>186</v>
      </c>
      <c r="O118">
        <v>2</v>
      </c>
      <c r="P118" t="s">
        <v>218</v>
      </c>
      <c r="Q118" t="s">
        <v>218</v>
      </c>
    </row>
    <row r="119" spans="1:17" x14ac:dyDescent="0.25">
      <c r="A119" t="s">
        <v>183</v>
      </c>
      <c r="B119" s="1">
        <v>43644</v>
      </c>
      <c r="C119" s="2">
        <v>179</v>
      </c>
      <c r="D119">
        <v>3</v>
      </c>
      <c r="E119">
        <v>4</v>
      </c>
      <c r="F119" t="s">
        <v>173</v>
      </c>
      <c r="G119" t="s">
        <v>175</v>
      </c>
      <c r="H119" t="s">
        <v>176</v>
      </c>
      <c r="I119">
        <f t="shared" si="25"/>
        <v>1.25E-3</v>
      </c>
      <c r="J119" t="s">
        <v>187</v>
      </c>
      <c r="K119" t="s">
        <v>221</v>
      </c>
      <c r="L119" t="s">
        <v>221</v>
      </c>
      <c r="M119" t="s">
        <v>177</v>
      </c>
      <c r="N119" t="s">
        <v>186</v>
      </c>
      <c r="O119">
        <v>2</v>
      </c>
      <c r="P119" t="s">
        <v>218</v>
      </c>
      <c r="Q119" t="s">
        <v>218</v>
      </c>
    </row>
    <row r="120" spans="1:17" x14ac:dyDescent="0.25">
      <c r="A120" t="s">
        <v>183</v>
      </c>
      <c r="B120" s="1">
        <v>43644</v>
      </c>
      <c r="C120" s="2">
        <v>179</v>
      </c>
      <c r="D120">
        <v>4</v>
      </c>
      <c r="E120">
        <v>4</v>
      </c>
      <c r="F120" t="s">
        <v>173</v>
      </c>
      <c r="G120" t="s">
        <v>175</v>
      </c>
      <c r="H120" t="s">
        <v>176</v>
      </c>
      <c r="I120">
        <f t="shared" si="25"/>
        <v>1.25E-3</v>
      </c>
      <c r="J120" t="s">
        <v>187</v>
      </c>
      <c r="K120" t="s">
        <v>221</v>
      </c>
      <c r="L120" t="s">
        <v>221</v>
      </c>
      <c r="M120" t="s">
        <v>177</v>
      </c>
      <c r="N120" t="s">
        <v>186</v>
      </c>
      <c r="O120">
        <v>2</v>
      </c>
      <c r="P120" t="s">
        <v>218</v>
      </c>
      <c r="Q120" t="s">
        <v>218</v>
      </c>
    </row>
    <row r="121" spans="1:17" x14ac:dyDescent="0.25">
      <c r="A121" t="s">
        <v>95</v>
      </c>
      <c r="B121" s="1">
        <v>43644</v>
      </c>
      <c r="C121" s="2">
        <v>179</v>
      </c>
      <c r="D121">
        <v>1</v>
      </c>
      <c r="E121">
        <v>8</v>
      </c>
      <c r="F121" t="s">
        <v>173</v>
      </c>
      <c r="G121" t="s">
        <v>175</v>
      </c>
      <c r="H121" t="s">
        <v>176</v>
      </c>
      <c r="I121">
        <f>0.006/4</f>
        <v>1.5E-3</v>
      </c>
      <c r="J121" t="s">
        <v>187</v>
      </c>
      <c r="K121" t="s">
        <v>222</v>
      </c>
      <c r="L121" t="s">
        <v>222</v>
      </c>
      <c r="M121" t="s">
        <v>177</v>
      </c>
      <c r="N121" t="s">
        <v>185</v>
      </c>
      <c r="O121">
        <v>4</v>
      </c>
      <c r="P121" t="s">
        <v>218</v>
      </c>
      <c r="Q121" t="s">
        <v>218</v>
      </c>
    </row>
    <row r="122" spans="1:17" x14ac:dyDescent="0.25">
      <c r="A122" t="s">
        <v>95</v>
      </c>
      <c r="B122" s="1">
        <v>43644</v>
      </c>
      <c r="C122" s="2">
        <v>179</v>
      </c>
      <c r="D122">
        <v>2</v>
      </c>
      <c r="E122">
        <v>8</v>
      </c>
      <c r="F122" t="s">
        <v>173</v>
      </c>
      <c r="G122" t="s">
        <v>175</v>
      </c>
      <c r="H122" t="s">
        <v>176</v>
      </c>
      <c r="I122">
        <f t="shared" ref="I122:I124" si="26">0.006/4</f>
        <v>1.5E-3</v>
      </c>
      <c r="J122" t="s">
        <v>187</v>
      </c>
      <c r="K122" t="s">
        <v>222</v>
      </c>
      <c r="L122" t="s">
        <v>222</v>
      </c>
      <c r="M122" t="s">
        <v>177</v>
      </c>
      <c r="N122" t="s">
        <v>185</v>
      </c>
      <c r="O122">
        <v>4</v>
      </c>
      <c r="P122" t="s">
        <v>218</v>
      </c>
      <c r="Q122" t="s">
        <v>218</v>
      </c>
    </row>
    <row r="123" spans="1:17" x14ac:dyDescent="0.25">
      <c r="A123" t="s">
        <v>95</v>
      </c>
      <c r="B123" s="1">
        <v>43644</v>
      </c>
      <c r="C123" s="2">
        <v>179</v>
      </c>
      <c r="D123">
        <v>3</v>
      </c>
      <c r="E123">
        <v>8</v>
      </c>
      <c r="F123" t="s">
        <v>173</v>
      </c>
      <c r="G123" t="s">
        <v>175</v>
      </c>
      <c r="H123" t="s">
        <v>176</v>
      </c>
      <c r="I123">
        <f t="shared" si="26"/>
        <v>1.5E-3</v>
      </c>
      <c r="J123" t="s">
        <v>187</v>
      </c>
      <c r="K123" t="s">
        <v>222</v>
      </c>
      <c r="L123" t="s">
        <v>222</v>
      </c>
      <c r="M123" t="s">
        <v>177</v>
      </c>
      <c r="N123" t="s">
        <v>185</v>
      </c>
      <c r="O123">
        <v>4</v>
      </c>
      <c r="P123" t="s">
        <v>218</v>
      </c>
      <c r="Q123" t="s">
        <v>218</v>
      </c>
    </row>
    <row r="124" spans="1:17" x14ac:dyDescent="0.25">
      <c r="A124" t="s">
        <v>95</v>
      </c>
      <c r="B124" s="1">
        <v>43644</v>
      </c>
      <c r="C124" s="2">
        <v>179</v>
      </c>
      <c r="D124">
        <v>4</v>
      </c>
      <c r="E124">
        <v>8</v>
      </c>
      <c r="F124" t="s">
        <v>173</v>
      </c>
      <c r="G124" t="s">
        <v>175</v>
      </c>
      <c r="H124" t="s">
        <v>176</v>
      </c>
      <c r="I124">
        <f t="shared" si="26"/>
        <v>1.5E-3</v>
      </c>
      <c r="J124" t="s">
        <v>187</v>
      </c>
      <c r="K124" t="s">
        <v>222</v>
      </c>
      <c r="L124" t="s">
        <v>222</v>
      </c>
      <c r="M124" t="s">
        <v>177</v>
      </c>
      <c r="N124" t="s">
        <v>185</v>
      </c>
      <c r="O124">
        <v>4</v>
      </c>
      <c r="P124" t="s">
        <v>218</v>
      </c>
      <c r="Q124" t="s">
        <v>218</v>
      </c>
    </row>
    <row r="125" spans="1:17" x14ac:dyDescent="0.25">
      <c r="A125" t="s">
        <v>74</v>
      </c>
      <c r="B125" s="1">
        <v>43644</v>
      </c>
      <c r="C125" s="2">
        <v>179</v>
      </c>
      <c r="D125">
        <v>1</v>
      </c>
      <c r="E125">
        <v>4</v>
      </c>
      <c r="F125" t="s">
        <v>173</v>
      </c>
      <c r="G125" t="s">
        <v>175</v>
      </c>
      <c r="H125" t="s">
        <v>176</v>
      </c>
      <c r="I125">
        <f>0.002/4</f>
        <v>5.0000000000000001E-4</v>
      </c>
      <c r="J125" t="s">
        <v>187</v>
      </c>
      <c r="K125" t="s">
        <v>223</v>
      </c>
      <c r="L125" t="s">
        <v>223</v>
      </c>
      <c r="M125" t="s">
        <v>177</v>
      </c>
      <c r="N125" t="s">
        <v>196</v>
      </c>
      <c r="O125">
        <v>3</v>
      </c>
      <c r="P125" t="s">
        <v>218</v>
      </c>
      <c r="Q125" t="s">
        <v>218</v>
      </c>
    </row>
    <row r="126" spans="1:17" x14ac:dyDescent="0.25">
      <c r="A126" t="s">
        <v>74</v>
      </c>
      <c r="B126" s="1">
        <v>43644</v>
      </c>
      <c r="C126" s="2">
        <v>179</v>
      </c>
      <c r="D126">
        <v>2</v>
      </c>
      <c r="E126">
        <v>4</v>
      </c>
      <c r="F126" t="s">
        <v>173</v>
      </c>
      <c r="G126" t="s">
        <v>175</v>
      </c>
      <c r="H126" t="s">
        <v>176</v>
      </c>
      <c r="I126">
        <f t="shared" ref="I126:I128" si="27">0.002/4</f>
        <v>5.0000000000000001E-4</v>
      </c>
      <c r="J126" t="s">
        <v>187</v>
      </c>
      <c r="K126" t="s">
        <v>223</v>
      </c>
      <c r="L126" t="s">
        <v>223</v>
      </c>
      <c r="M126" t="s">
        <v>177</v>
      </c>
      <c r="N126" t="s">
        <v>196</v>
      </c>
      <c r="O126">
        <v>3</v>
      </c>
      <c r="P126" t="s">
        <v>218</v>
      </c>
      <c r="Q126" t="s">
        <v>218</v>
      </c>
    </row>
    <row r="127" spans="1:17" x14ac:dyDescent="0.25">
      <c r="A127" t="s">
        <v>74</v>
      </c>
      <c r="B127" s="1">
        <v>43644</v>
      </c>
      <c r="C127" s="2">
        <v>179</v>
      </c>
      <c r="D127">
        <v>3</v>
      </c>
      <c r="E127">
        <v>4</v>
      </c>
      <c r="F127" t="s">
        <v>173</v>
      </c>
      <c r="G127" t="s">
        <v>175</v>
      </c>
      <c r="H127" t="s">
        <v>176</v>
      </c>
      <c r="I127">
        <f t="shared" si="27"/>
        <v>5.0000000000000001E-4</v>
      </c>
      <c r="J127" t="s">
        <v>187</v>
      </c>
      <c r="K127" t="s">
        <v>223</v>
      </c>
      <c r="L127" t="s">
        <v>223</v>
      </c>
      <c r="M127" t="s">
        <v>177</v>
      </c>
      <c r="N127" t="s">
        <v>196</v>
      </c>
      <c r="O127">
        <v>3</v>
      </c>
      <c r="P127" t="s">
        <v>218</v>
      </c>
      <c r="Q127" t="s">
        <v>218</v>
      </c>
    </row>
    <row r="128" spans="1:17" x14ac:dyDescent="0.25">
      <c r="A128" t="s">
        <v>74</v>
      </c>
      <c r="B128" s="1">
        <v>43644</v>
      </c>
      <c r="C128" s="2">
        <v>179</v>
      </c>
      <c r="D128">
        <v>4</v>
      </c>
      <c r="E128">
        <v>4</v>
      </c>
      <c r="F128" t="s">
        <v>173</v>
      </c>
      <c r="G128" t="s">
        <v>175</v>
      </c>
      <c r="H128" t="s">
        <v>176</v>
      </c>
      <c r="I128">
        <f t="shared" si="27"/>
        <v>5.0000000000000001E-4</v>
      </c>
      <c r="J128" t="s">
        <v>187</v>
      </c>
      <c r="K128" t="s">
        <v>223</v>
      </c>
      <c r="L128" t="s">
        <v>223</v>
      </c>
      <c r="M128" t="s">
        <v>177</v>
      </c>
      <c r="N128" t="s">
        <v>196</v>
      </c>
      <c r="O128">
        <v>3</v>
      </c>
      <c r="P128" t="s">
        <v>218</v>
      </c>
      <c r="Q128" t="s">
        <v>218</v>
      </c>
    </row>
    <row r="129" spans="1:17" x14ac:dyDescent="0.25">
      <c r="A129" t="s">
        <v>84</v>
      </c>
      <c r="B129" s="1">
        <v>43644</v>
      </c>
      <c r="C129" s="2">
        <v>179</v>
      </c>
      <c r="D129">
        <v>1</v>
      </c>
      <c r="E129">
        <v>8</v>
      </c>
      <c r="F129" t="s">
        <v>173</v>
      </c>
      <c r="G129" t="s">
        <v>175</v>
      </c>
      <c r="H129" t="s">
        <v>176</v>
      </c>
      <c r="I129">
        <f>0.005/4</f>
        <v>1.25E-3</v>
      </c>
      <c r="J129" t="s">
        <v>187</v>
      </c>
      <c r="K129" t="s">
        <v>224</v>
      </c>
      <c r="L129" t="s">
        <v>224</v>
      </c>
      <c r="M129" t="s">
        <v>177</v>
      </c>
      <c r="N129" t="s">
        <v>207</v>
      </c>
      <c r="O129">
        <v>1</v>
      </c>
      <c r="P129" t="s">
        <v>218</v>
      </c>
      <c r="Q129" t="s">
        <v>218</v>
      </c>
    </row>
    <row r="130" spans="1:17" x14ac:dyDescent="0.25">
      <c r="A130" t="s">
        <v>84</v>
      </c>
      <c r="B130" s="1">
        <v>43644</v>
      </c>
      <c r="C130" s="2">
        <v>179</v>
      </c>
      <c r="D130">
        <v>2</v>
      </c>
      <c r="E130">
        <v>8</v>
      </c>
      <c r="F130" t="s">
        <v>173</v>
      </c>
      <c r="G130" t="s">
        <v>175</v>
      </c>
      <c r="H130" t="s">
        <v>176</v>
      </c>
      <c r="I130">
        <f t="shared" ref="I130:I132" si="28">0.005/4</f>
        <v>1.25E-3</v>
      </c>
      <c r="J130" t="s">
        <v>187</v>
      </c>
      <c r="K130" t="s">
        <v>224</v>
      </c>
      <c r="L130" t="s">
        <v>224</v>
      </c>
      <c r="M130" t="s">
        <v>177</v>
      </c>
      <c r="N130" t="s">
        <v>207</v>
      </c>
      <c r="O130">
        <v>1</v>
      </c>
      <c r="P130" t="s">
        <v>218</v>
      </c>
      <c r="Q130" t="s">
        <v>218</v>
      </c>
    </row>
    <row r="131" spans="1:17" x14ac:dyDescent="0.25">
      <c r="A131" t="s">
        <v>84</v>
      </c>
      <c r="B131" s="1">
        <v>43644</v>
      </c>
      <c r="C131" s="2">
        <v>179</v>
      </c>
      <c r="D131">
        <v>3</v>
      </c>
      <c r="E131">
        <v>8</v>
      </c>
      <c r="F131" t="s">
        <v>173</v>
      </c>
      <c r="G131" t="s">
        <v>175</v>
      </c>
      <c r="H131" t="s">
        <v>176</v>
      </c>
      <c r="I131">
        <f t="shared" si="28"/>
        <v>1.25E-3</v>
      </c>
      <c r="J131" t="s">
        <v>187</v>
      </c>
      <c r="K131" t="s">
        <v>224</v>
      </c>
      <c r="L131" t="s">
        <v>224</v>
      </c>
      <c r="M131" t="s">
        <v>177</v>
      </c>
      <c r="N131" t="s">
        <v>207</v>
      </c>
      <c r="O131">
        <v>1</v>
      </c>
      <c r="P131" t="s">
        <v>218</v>
      </c>
      <c r="Q131" t="s">
        <v>218</v>
      </c>
    </row>
    <row r="132" spans="1:17" x14ac:dyDescent="0.25">
      <c r="A132" t="s">
        <v>84</v>
      </c>
      <c r="B132" s="1">
        <v>43644</v>
      </c>
      <c r="C132" s="2">
        <v>179</v>
      </c>
      <c r="D132">
        <v>4</v>
      </c>
      <c r="E132">
        <v>8</v>
      </c>
      <c r="F132" t="s">
        <v>173</v>
      </c>
      <c r="G132" t="s">
        <v>175</v>
      </c>
      <c r="H132" t="s">
        <v>176</v>
      </c>
      <c r="I132">
        <f t="shared" si="28"/>
        <v>1.25E-3</v>
      </c>
      <c r="J132" t="s">
        <v>187</v>
      </c>
      <c r="K132" t="s">
        <v>224</v>
      </c>
      <c r="L132" t="s">
        <v>224</v>
      </c>
      <c r="M132" t="s">
        <v>177</v>
      </c>
      <c r="N132" t="s">
        <v>207</v>
      </c>
      <c r="O132">
        <v>1</v>
      </c>
      <c r="P132" t="s">
        <v>218</v>
      </c>
      <c r="Q132" t="s">
        <v>218</v>
      </c>
    </row>
    <row r="133" spans="1:17" x14ac:dyDescent="0.25">
      <c r="A133" t="s">
        <v>88</v>
      </c>
      <c r="B133" s="1">
        <v>43644</v>
      </c>
      <c r="C133" s="2">
        <v>179</v>
      </c>
      <c r="D133">
        <v>1</v>
      </c>
      <c r="E133">
        <v>4</v>
      </c>
      <c r="F133" t="s">
        <v>173</v>
      </c>
      <c r="G133" t="s">
        <v>175</v>
      </c>
      <c r="H133" t="s">
        <v>176</v>
      </c>
      <c r="I133">
        <f>0.008/4</f>
        <v>2E-3</v>
      </c>
      <c r="J133" t="s">
        <v>187</v>
      </c>
      <c r="K133" t="s">
        <v>225</v>
      </c>
      <c r="L133" t="s">
        <v>225</v>
      </c>
      <c r="M133" t="s">
        <v>177</v>
      </c>
      <c r="N133" t="s">
        <v>185</v>
      </c>
      <c r="O133">
        <v>4</v>
      </c>
      <c r="P133" t="s">
        <v>218</v>
      </c>
      <c r="Q133" t="s">
        <v>218</v>
      </c>
    </row>
    <row r="134" spans="1:17" x14ac:dyDescent="0.25">
      <c r="A134" t="s">
        <v>88</v>
      </c>
      <c r="B134" s="1">
        <v>43644</v>
      </c>
      <c r="C134" s="2">
        <v>179</v>
      </c>
      <c r="D134">
        <v>2</v>
      </c>
      <c r="E134">
        <v>4</v>
      </c>
      <c r="F134" t="s">
        <v>173</v>
      </c>
      <c r="G134" t="s">
        <v>175</v>
      </c>
      <c r="H134" t="s">
        <v>176</v>
      </c>
      <c r="I134">
        <f t="shared" ref="I134:I136" si="29">0.008/4</f>
        <v>2E-3</v>
      </c>
      <c r="J134" t="s">
        <v>187</v>
      </c>
      <c r="K134" t="s">
        <v>225</v>
      </c>
      <c r="L134" t="s">
        <v>225</v>
      </c>
      <c r="M134" t="s">
        <v>177</v>
      </c>
      <c r="N134" t="s">
        <v>185</v>
      </c>
      <c r="O134">
        <v>4</v>
      </c>
      <c r="P134" t="s">
        <v>218</v>
      </c>
      <c r="Q134" t="s">
        <v>218</v>
      </c>
    </row>
    <row r="135" spans="1:17" x14ac:dyDescent="0.25">
      <c r="A135" t="s">
        <v>88</v>
      </c>
      <c r="B135" s="1">
        <v>43644</v>
      </c>
      <c r="C135" s="2">
        <v>179</v>
      </c>
      <c r="D135">
        <v>3</v>
      </c>
      <c r="E135">
        <v>4</v>
      </c>
      <c r="F135" t="s">
        <v>173</v>
      </c>
      <c r="G135" t="s">
        <v>175</v>
      </c>
      <c r="H135" t="s">
        <v>176</v>
      </c>
      <c r="I135">
        <f t="shared" si="29"/>
        <v>2E-3</v>
      </c>
      <c r="J135" t="s">
        <v>187</v>
      </c>
      <c r="K135" t="s">
        <v>225</v>
      </c>
      <c r="L135" t="s">
        <v>225</v>
      </c>
      <c r="M135" t="s">
        <v>177</v>
      </c>
      <c r="N135" t="s">
        <v>185</v>
      </c>
      <c r="O135">
        <v>4</v>
      </c>
      <c r="P135" t="s">
        <v>218</v>
      </c>
      <c r="Q135" t="s">
        <v>218</v>
      </c>
    </row>
    <row r="136" spans="1:17" x14ac:dyDescent="0.25">
      <c r="A136" t="s">
        <v>88</v>
      </c>
      <c r="B136" s="1">
        <v>43644</v>
      </c>
      <c r="C136" s="2">
        <v>179</v>
      </c>
      <c r="D136">
        <v>4</v>
      </c>
      <c r="E136">
        <v>4</v>
      </c>
      <c r="F136" t="s">
        <v>173</v>
      </c>
      <c r="G136" t="s">
        <v>175</v>
      </c>
      <c r="H136" t="s">
        <v>176</v>
      </c>
      <c r="I136">
        <f t="shared" si="29"/>
        <v>2E-3</v>
      </c>
      <c r="J136" t="s">
        <v>187</v>
      </c>
      <c r="K136" t="s">
        <v>225</v>
      </c>
      <c r="L136" t="s">
        <v>225</v>
      </c>
      <c r="M136" t="s">
        <v>177</v>
      </c>
      <c r="N136" t="s">
        <v>185</v>
      </c>
      <c r="O136">
        <v>4</v>
      </c>
      <c r="P136" t="s">
        <v>218</v>
      </c>
      <c r="Q136" t="s">
        <v>218</v>
      </c>
    </row>
    <row r="137" spans="1:17" x14ac:dyDescent="0.25">
      <c r="A137" t="s">
        <v>82</v>
      </c>
      <c r="B137" s="1">
        <v>43644</v>
      </c>
      <c r="C137" s="2">
        <v>179</v>
      </c>
      <c r="D137">
        <v>1</v>
      </c>
      <c r="E137">
        <v>4</v>
      </c>
      <c r="F137" t="s">
        <v>173</v>
      </c>
      <c r="G137" t="s">
        <v>175</v>
      </c>
      <c r="H137" t="s">
        <v>176</v>
      </c>
      <c r="I137">
        <f>0.011/5</f>
        <v>2.1999999999999997E-3</v>
      </c>
      <c r="J137" t="s">
        <v>187</v>
      </c>
      <c r="K137" t="s">
        <v>226</v>
      </c>
      <c r="L137" t="s">
        <v>226</v>
      </c>
      <c r="M137" t="s">
        <v>177</v>
      </c>
      <c r="N137" t="s">
        <v>207</v>
      </c>
      <c r="O137">
        <v>1</v>
      </c>
      <c r="P137" t="s">
        <v>218</v>
      </c>
      <c r="Q137" t="s">
        <v>218</v>
      </c>
    </row>
    <row r="138" spans="1:17" x14ac:dyDescent="0.25">
      <c r="A138" t="s">
        <v>82</v>
      </c>
      <c r="B138" s="1">
        <v>43644</v>
      </c>
      <c r="C138" s="2">
        <v>179</v>
      </c>
      <c r="D138">
        <v>2</v>
      </c>
      <c r="E138">
        <v>4</v>
      </c>
      <c r="F138" t="s">
        <v>173</v>
      </c>
      <c r="G138" t="s">
        <v>175</v>
      </c>
      <c r="H138" t="s">
        <v>176</v>
      </c>
      <c r="I138">
        <f t="shared" ref="I138:I141" si="30">0.011/5</f>
        <v>2.1999999999999997E-3</v>
      </c>
      <c r="J138" t="s">
        <v>187</v>
      </c>
      <c r="K138" t="s">
        <v>226</v>
      </c>
      <c r="L138" t="s">
        <v>226</v>
      </c>
      <c r="M138" t="s">
        <v>177</v>
      </c>
      <c r="N138" t="s">
        <v>207</v>
      </c>
      <c r="O138">
        <v>1</v>
      </c>
      <c r="P138" t="s">
        <v>218</v>
      </c>
      <c r="Q138" t="s">
        <v>218</v>
      </c>
    </row>
    <row r="139" spans="1:17" x14ac:dyDescent="0.25">
      <c r="A139" t="s">
        <v>82</v>
      </c>
      <c r="B139" s="1">
        <v>43644</v>
      </c>
      <c r="C139" s="2">
        <v>179</v>
      </c>
      <c r="D139">
        <v>3</v>
      </c>
      <c r="E139">
        <v>4</v>
      </c>
      <c r="F139" t="s">
        <v>173</v>
      </c>
      <c r="G139" t="s">
        <v>175</v>
      </c>
      <c r="H139" t="s">
        <v>176</v>
      </c>
      <c r="I139">
        <f t="shared" si="30"/>
        <v>2.1999999999999997E-3</v>
      </c>
      <c r="J139" t="s">
        <v>187</v>
      </c>
      <c r="K139" t="s">
        <v>226</v>
      </c>
      <c r="L139" t="s">
        <v>226</v>
      </c>
      <c r="M139" t="s">
        <v>177</v>
      </c>
      <c r="N139" t="s">
        <v>207</v>
      </c>
      <c r="O139">
        <v>1</v>
      </c>
      <c r="P139" t="s">
        <v>218</v>
      </c>
      <c r="Q139" t="s">
        <v>218</v>
      </c>
    </row>
    <row r="140" spans="1:17" x14ac:dyDescent="0.25">
      <c r="A140" t="s">
        <v>82</v>
      </c>
      <c r="B140" s="1">
        <v>43644</v>
      </c>
      <c r="C140" s="2">
        <v>179</v>
      </c>
      <c r="D140">
        <v>4</v>
      </c>
      <c r="E140">
        <v>4</v>
      </c>
      <c r="F140" t="s">
        <v>173</v>
      </c>
      <c r="G140" t="s">
        <v>175</v>
      </c>
      <c r="H140" t="s">
        <v>176</v>
      </c>
      <c r="I140">
        <f t="shared" si="30"/>
        <v>2.1999999999999997E-3</v>
      </c>
      <c r="J140" t="s">
        <v>187</v>
      </c>
      <c r="K140" t="s">
        <v>226</v>
      </c>
      <c r="L140" t="s">
        <v>226</v>
      </c>
      <c r="M140" t="s">
        <v>177</v>
      </c>
      <c r="N140" t="s">
        <v>207</v>
      </c>
      <c r="O140">
        <v>1</v>
      </c>
      <c r="P140" t="s">
        <v>218</v>
      </c>
      <c r="Q140" t="s">
        <v>218</v>
      </c>
    </row>
    <row r="141" spans="1:17" x14ac:dyDescent="0.25">
      <c r="A141" t="s">
        <v>82</v>
      </c>
      <c r="B141" s="1">
        <v>43644</v>
      </c>
      <c r="C141" s="2">
        <v>179</v>
      </c>
      <c r="D141">
        <v>5</v>
      </c>
      <c r="E141">
        <v>4</v>
      </c>
      <c r="F141" t="s">
        <v>173</v>
      </c>
      <c r="G141" t="s">
        <v>175</v>
      </c>
      <c r="H141" t="s">
        <v>176</v>
      </c>
      <c r="I141">
        <f t="shared" si="30"/>
        <v>2.1999999999999997E-3</v>
      </c>
      <c r="J141" t="s">
        <v>187</v>
      </c>
      <c r="K141" t="s">
        <v>226</v>
      </c>
      <c r="L141" t="s">
        <v>226</v>
      </c>
      <c r="M141" t="s">
        <v>177</v>
      </c>
      <c r="N141" t="s">
        <v>207</v>
      </c>
      <c r="O141">
        <v>1</v>
      </c>
      <c r="P141" t="s">
        <v>218</v>
      </c>
      <c r="Q141" t="s">
        <v>218</v>
      </c>
    </row>
    <row r="142" spans="1:17" x14ac:dyDescent="0.25">
      <c r="A142" t="s">
        <v>219</v>
      </c>
      <c r="B142" s="1">
        <v>43644</v>
      </c>
      <c r="C142" s="2">
        <v>179</v>
      </c>
      <c r="D142">
        <v>1</v>
      </c>
      <c r="E142">
        <v>4</v>
      </c>
      <c r="F142" t="s">
        <v>173</v>
      </c>
      <c r="G142" t="s">
        <v>175</v>
      </c>
      <c r="H142" t="s">
        <v>176</v>
      </c>
      <c r="I142">
        <f>0.002/4</f>
        <v>5.0000000000000001E-4</v>
      </c>
      <c r="J142" t="s">
        <v>187</v>
      </c>
      <c r="K142" t="s">
        <v>227</v>
      </c>
      <c r="L142" t="s">
        <v>227</v>
      </c>
      <c r="M142" t="s">
        <v>177</v>
      </c>
      <c r="N142" t="s">
        <v>186</v>
      </c>
      <c r="O142">
        <v>2</v>
      </c>
      <c r="P142" t="s">
        <v>218</v>
      </c>
      <c r="Q142" t="s">
        <v>218</v>
      </c>
    </row>
    <row r="143" spans="1:17" x14ac:dyDescent="0.25">
      <c r="A143" t="s">
        <v>219</v>
      </c>
      <c r="B143" s="1">
        <v>43644</v>
      </c>
      <c r="C143" s="2">
        <v>179</v>
      </c>
      <c r="D143">
        <v>2</v>
      </c>
      <c r="E143">
        <v>4</v>
      </c>
      <c r="F143" t="s">
        <v>173</v>
      </c>
      <c r="G143" t="s">
        <v>175</v>
      </c>
      <c r="H143" t="s">
        <v>176</v>
      </c>
      <c r="I143">
        <f t="shared" ref="I143:I145" si="31">0.002/4</f>
        <v>5.0000000000000001E-4</v>
      </c>
      <c r="J143" t="s">
        <v>187</v>
      </c>
      <c r="K143" t="s">
        <v>227</v>
      </c>
      <c r="L143" t="s">
        <v>227</v>
      </c>
      <c r="M143" t="s">
        <v>177</v>
      </c>
      <c r="N143" t="s">
        <v>186</v>
      </c>
      <c r="O143">
        <v>2</v>
      </c>
      <c r="P143" t="s">
        <v>218</v>
      </c>
      <c r="Q143" t="s">
        <v>218</v>
      </c>
    </row>
    <row r="144" spans="1:17" x14ac:dyDescent="0.25">
      <c r="A144" t="s">
        <v>219</v>
      </c>
      <c r="B144" s="1">
        <v>43644</v>
      </c>
      <c r="C144" s="2">
        <v>179</v>
      </c>
      <c r="D144">
        <v>3</v>
      </c>
      <c r="E144">
        <v>4</v>
      </c>
      <c r="F144" t="s">
        <v>173</v>
      </c>
      <c r="G144" t="s">
        <v>175</v>
      </c>
      <c r="H144" t="s">
        <v>176</v>
      </c>
      <c r="I144">
        <f t="shared" si="31"/>
        <v>5.0000000000000001E-4</v>
      </c>
      <c r="J144" t="s">
        <v>187</v>
      </c>
      <c r="K144" t="s">
        <v>227</v>
      </c>
      <c r="L144" t="s">
        <v>227</v>
      </c>
      <c r="M144" t="s">
        <v>177</v>
      </c>
      <c r="N144" t="s">
        <v>186</v>
      </c>
      <c r="O144">
        <v>2</v>
      </c>
      <c r="P144" t="s">
        <v>218</v>
      </c>
      <c r="Q144" t="s">
        <v>218</v>
      </c>
    </row>
    <row r="145" spans="1:17" x14ac:dyDescent="0.25">
      <c r="A145" t="s">
        <v>219</v>
      </c>
      <c r="B145" s="1">
        <v>43644</v>
      </c>
      <c r="C145" s="2">
        <v>179</v>
      </c>
      <c r="D145">
        <v>4</v>
      </c>
      <c r="E145">
        <v>4</v>
      </c>
      <c r="F145" t="s">
        <v>173</v>
      </c>
      <c r="G145" t="s">
        <v>175</v>
      </c>
      <c r="H145" t="s">
        <v>176</v>
      </c>
      <c r="I145">
        <f t="shared" si="31"/>
        <v>5.0000000000000001E-4</v>
      </c>
      <c r="J145" t="s">
        <v>187</v>
      </c>
      <c r="K145" t="s">
        <v>227</v>
      </c>
      <c r="L145" t="s">
        <v>227</v>
      </c>
      <c r="M145" t="s">
        <v>177</v>
      </c>
      <c r="N145" t="s">
        <v>186</v>
      </c>
      <c r="O145">
        <v>2</v>
      </c>
      <c r="P145" t="s">
        <v>218</v>
      </c>
      <c r="Q145" t="s">
        <v>218</v>
      </c>
    </row>
    <row r="146" spans="1:17" x14ac:dyDescent="0.25">
      <c r="A146" t="s">
        <v>98</v>
      </c>
      <c r="B146" s="1">
        <v>43644</v>
      </c>
      <c r="C146" s="2">
        <v>179</v>
      </c>
      <c r="D146">
        <v>1</v>
      </c>
      <c r="E146">
        <v>4</v>
      </c>
      <c r="F146" t="s">
        <v>173</v>
      </c>
      <c r="G146" t="s">
        <v>175</v>
      </c>
      <c r="H146" t="s">
        <v>176</v>
      </c>
      <c r="I146">
        <f>0.007/5</f>
        <v>1.4E-3</v>
      </c>
      <c r="J146" t="s">
        <v>187</v>
      </c>
      <c r="K146" t="s">
        <v>228</v>
      </c>
      <c r="L146" t="s">
        <v>228</v>
      </c>
      <c r="M146" t="s">
        <v>177</v>
      </c>
      <c r="N146" t="s">
        <v>185</v>
      </c>
      <c r="O146">
        <v>4</v>
      </c>
      <c r="P146" t="s">
        <v>218</v>
      </c>
      <c r="Q146" t="s">
        <v>218</v>
      </c>
    </row>
    <row r="147" spans="1:17" x14ac:dyDescent="0.25">
      <c r="A147" t="s">
        <v>98</v>
      </c>
      <c r="B147" s="1">
        <v>43644</v>
      </c>
      <c r="C147" s="2">
        <v>179</v>
      </c>
      <c r="D147">
        <v>2</v>
      </c>
      <c r="E147">
        <v>4</v>
      </c>
      <c r="F147" t="s">
        <v>173</v>
      </c>
      <c r="G147" t="s">
        <v>175</v>
      </c>
      <c r="H147" t="s">
        <v>176</v>
      </c>
      <c r="I147">
        <f t="shared" ref="I147:I150" si="32">0.007/5</f>
        <v>1.4E-3</v>
      </c>
      <c r="J147" t="s">
        <v>187</v>
      </c>
      <c r="K147" t="s">
        <v>228</v>
      </c>
      <c r="L147" t="s">
        <v>228</v>
      </c>
      <c r="M147" t="s">
        <v>177</v>
      </c>
      <c r="N147" t="s">
        <v>185</v>
      </c>
      <c r="O147">
        <v>4</v>
      </c>
      <c r="P147" t="s">
        <v>218</v>
      </c>
      <c r="Q147" t="s">
        <v>218</v>
      </c>
    </row>
    <row r="148" spans="1:17" x14ac:dyDescent="0.25">
      <c r="A148" t="s">
        <v>98</v>
      </c>
      <c r="B148" s="1">
        <v>43644</v>
      </c>
      <c r="C148" s="2">
        <v>179</v>
      </c>
      <c r="D148">
        <v>3</v>
      </c>
      <c r="E148">
        <v>4</v>
      </c>
      <c r="F148" t="s">
        <v>173</v>
      </c>
      <c r="G148" t="s">
        <v>175</v>
      </c>
      <c r="H148" t="s">
        <v>176</v>
      </c>
      <c r="I148">
        <f t="shared" si="32"/>
        <v>1.4E-3</v>
      </c>
      <c r="J148" t="s">
        <v>187</v>
      </c>
      <c r="K148" t="s">
        <v>228</v>
      </c>
      <c r="L148" t="s">
        <v>228</v>
      </c>
      <c r="M148" t="s">
        <v>177</v>
      </c>
      <c r="N148" t="s">
        <v>185</v>
      </c>
      <c r="O148">
        <v>4</v>
      </c>
      <c r="P148" t="s">
        <v>218</v>
      </c>
      <c r="Q148" t="s">
        <v>218</v>
      </c>
    </row>
    <row r="149" spans="1:17" x14ac:dyDescent="0.25">
      <c r="A149" t="s">
        <v>98</v>
      </c>
      <c r="B149" s="1">
        <v>43644</v>
      </c>
      <c r="C149" s="2">
        <v>179</v>
      </c>
      <c r="D149">
        <v>4</v>
      </c>
      <c r="E149">
        <v>4</v>
      </c>
      <c r="F149" t="s">
        <v>173</v>
      </c>
      <c r="G149" t="s">
        <v>175</v>
      </c>
      <c r="H149" t="s">
        <v>176</v>
      </c>
      <c r="I149">
        <f t="shared" si="32"/>
        <v>1.4E-3</v>
      </c>
      <c r="J149" t="s">
        <v>187</v>
      </c>
      <c r="K149" t="s">
        <v>228</v>
      </c>
      <c r="L149" t="s">
        <v>228</v>
      </c>
      <c r="M149" t="s">
        <v>177</v>
      </c>
      <c r="N149" t="s">
        <v>185</v>
      </c>
      <c r="O149">
        <v>4</v>
      </c>
      <c r="P149" t="s">
        <v>218</v>
      </c>
      <c r="Q149" t="s">
        <v>218</v>
      </c>
    </row>
    <row r="150" spans="1:17" x14ac:dyDescent="0.25">
      <c r="A150" t="s">
        <v>98</v>
      </c>
      <c r="B150" s="1">
        <v>43644</v>
      </c>
      <c r="C150" s="2">
        <v>179</v>
      </c>
      <c r="D150">
        <v>5</v>
      </c>
      <c r="E150">
        <v>4</v>
      </c>
      <c r="F150" t="s">
        <v>173</v>
      </c>
      <c r="G150" t="s">
        <v>175</v>
      </c>
      <c r="H150" t="s">
        <v>176</v>
      </c>
      <c r="I150">
        <f t="shared" si="32"/>
        <v>1.4E-3</v>
      </c>
      <c r="J150" t="s">
        <v>187</v>
      </c>
      <c r="K150" t="s">
        <v>228</v>
      </c>
      <c r="L150" t="s">
        <v>228</v>
      </c>
      <c r="M150" t="s">
        <v>177</v>
      </c>
      <c r="N150" t="s">
        <v>185</v>
      </c>
      <c r="O150">
        <v>4</v>
      </c>
      <c r="P150" t="s">
        <v>218</v>
      </c>
      <c r="Q150" t="s">
        <v>218</v>
      </c>
    </row>
    <row r="151" spans="1:17" x14ac:dyDescent="0.25">
      <c r="A151" t="s">
        <v>229</v>
      </c>
      <c r="B151" s="1">
        <v>43644</v>
      </c>
      <c r="C151" s="2">
        <v>179</v>
      </c>
      <c r="D151">
        <v>1</v>
      </c>
      <c r="E151">
        <v>8</v>
      </c>
      <c r="F151" t="s">
        <v>173</v>
      </c>
      <c r="G151" t="s">
        <v>175</v>
      </c>
      <c r="H151" t="s">
        <v>176</v>
      </c>
      <c r="I151">
        <f>0.009/5</f>
        <v>1.8E-3</v>
      </c>
      <c r="J151" t="s">
        <v>187</v>
      </c>
      <c r="K151" t="s">
        <v>230</v>
      </c>
      <c r="L151" t="s">
        <v>230</v>
      </c>
      <c r="M151" t="s">
        <v>177</v>
      </c>
      <c r="N151" t="s">
        <v>196</v>
      </c>
      <c r="O151">
        <v>3</v>
      </c>
      <c r="P151" t="s">
        <v>218</v>
      </c>
      <c r="Q151" t="s">
        <v>218</v>
      </c>
    </row>
    <row r="152" spans="1:17" x14ac:dyDescent="0.25">
      <c r="A152" t="s">
        <v>229</v>
      </c>
      <c r="B152" s="1">
        <v>43644</v>
      </c>
      <c r="C152" s="2">
        <v>179</v>
      </c>
      <c r="D152">
        <v>2</v>
      </c>
      <c r="E152">
        <v>8</v>
      </c>
      <c r="F152" t="s">
        <v>173</v>
      </c>
      <c r="G152" t="s">
        <v>175</v>
      </c>
      <c r="H152" t="s">
        <v>176</v>
      </c>
      <c r="I152">
        <f t="shared" ref="I152:I155" si="33">0.009/5</f>
        <v>1.8E-3</v>
      </c>
      <c r="J152" t="s">
        <v>187</v>
      </c>
      <c r="K152" t="s">
        <v>230</v>
      </c>
      <c r="L152" t="s">
        <v>230</v>
      </c>
      <c r="M152" t="s">
        <v>177</v>
      </c>
      <c r="N152" t="s">
        <v>196</v>
      </c>
      <c r="O152">
        <v>3</v>
      </c>
      <c r="P152" t="s">
        <v>218</v>
      </c>
      <c r="Q152" t="s">
        <v>218</v>
      </c>
    </row>
    <row r="153" spans="1:17" x14ac:dyDescent="0.25">
      <c r="A153" t="s">
        <v>229</v>
      </c>
      <c r="B153" s="1">
        <v>43644</v>
      </c>
      <c r="C153" s="2">
        <v>179</v>
      </c>
      <c r="D153">
        <v>3</v>
      </c>
      <c r="E153">
        <v>8</v>
      </c>
      <c r="F153" t="s">
        <v>173</v>
      </c>
      <c r="G153" t="s">
        <v>175</v>
      </c>
      <c r="H153" t="s">
        <v>176</v>
      </c>
      <c r="I153">
        <f t="shared" si="33"/>
        <v>1.8E-3</v>
      </c>
      <c r="J153" t="s">
        <v>187</v>
      </c>
      <c r="K153" t="s">
        <v>230</v>
      </c>
      <c r="L153" t="s">
        <v>230</v>
      </c>
      <c r="M153" t="s">
        <v>177</v>
      </c>
      <c r="N153" t="s">
        <v>196</v>
      </c>
      <c r="O153">
        <v>3</v>
      </c>
      <c r="P153" t="s">
        <v>218</v>
      </c>
      <c r="Q153" t="s">
        <v>218</v>
      </c>
    </row>
    <row r="154" spans="1:17" x14ac:dyDescent="0.25">
      <c r="A154" t="s">
        <v>229</v>
      </c>
      <c r="B154" s="1">
        <v>43644</v>
      </c>
      <c r="C154" s="2">
        <v>179</v>
      </c>
      <c r="D154">
        <v>4</v>
      </c>
      <c r="E154">
        <v>8</v>
      </c>
      <c r="F154" t="s">
        <v>173</v>
      </c>
      <c r="G154" t="s">
        <v>175</v>
      </c>
      <c r="H154" t="s">
        <v>176</v>
      </c>
      <c r="I154">
        <f t="shared" si="33"/>
        <v>1.8E-3</v>
      </c>
      <c r="J154" t="s">
        <v>187</v>
      </c>
      <c r="K154" t="s">
        <v>230</v>
      </c>
      <c r="L154" t="s">
        <v>230</v>
      </c>
      <c r="M154" t="s">
        <v>177</v>
      </c>
      <c r="N154" t="s">
        <v>196</v>
      </c>
      <c r="O154">
        <v>3</v>
      </c>
      <c r="P154" t="s">
        <v>218</v>
      </c>
      <c r="Q154" t="s">
        <v>218</v>
      </c>
    </row>
    <row r="155" spans="1:17" x14ac:dyDescent="0.25">
      <c r="A155" t="s">
        <v>229</v>
      </c>
      <c r="B155" s="1">
        <v>43644</v>
      </c>
      <c r="C155" s="2">
        <v>179</v>
      </c>
      <c r="D155">
        <v>5</v>
      </c>
      <c r="E155">
        <v>8</v>
      </c>
      <c r="F155" t="s">
        <v>173</v>
      </c>
      <c r="G155" t="s">
        <v>175</v>
      </c>
      <c r="H155" t="s">
        <v>176</v>
      </c>
      <c r="I155">
        <f t="shared" si="33"/>
        <v>1.8E-3</v>
      </c>
      <c r="J155" t="s">
        <v>187</v>
      </c>
      <c r="K155" t="s">
        <v>230</v>
      </c>
      <c r="L155" t="s">
        <v>230</v>
      </c>
      <c r="M155" t="s">
        <v>177</v>
      </c>
      <c r="N155" t="s">
        <v>196</v>
      </c>
      <c r="O155">
        <v>3</v>
      </c>
      <c r="P155" t="s">
        <v>218</v>
      </c>
      <c r="Q155" t="s">
        <v>218</v>
      </c>
    </row>
    <row r="156" spans="1:17" x14ac:dyDescent="0.25">
      <c r="A156" t="s">
        <v>101</v>
      </c>
      <c r="B156" s="1">
        <v>43644</v>
      </c>
      <c r="C156" s="2">
        <v>179</v>
      </c>
      <c r="D156">
        <v>1</v>
      </c>
      <c r="E156">
        <v>4</v>
      </c>
      <c r="F156" t="s">
        <v>173</v>
      </c>
      <c r="G156" t="s">
        <v>175</v>
      </c>
      <c r="H156" t="s">
        <v>176</v>
      </c>
      <c r="I156">
        <f>0.01/6</f>
        <v>1.6666666666666668E-3</v>
      </c>
      <c r="J156" t="s">
        <v>187</v>
      </c>
      <c r="K156" t="s">
        <v>231</v>
      </c>
      <c r="L156" t="s">
        <v>231</v>
      </c>
      <c r="M156" t="s">
        <v>177</v>
      </c>
      <c r="N156" t="s">
        <v>186</v>
      </c>
      <c r="O156">
        <v>2</v>
      </c>
      <c r="P156" t="s">
        <v>218</v>
      </c>
      <c r="Q156" t="s">
        <v>218</v>
      </c>
    </row>
    <row r="157" spans="1:17" x14ac:dyDescent="0.25">
      <c r="A157" t="s">
        <v>101</v>
      </c>
      <c r="B157" s="1">
        <v>43644</v>
      </c>
      <c r="C157" s="2">
        <v>179</v>
      </c>
      <c r="D157">
        <v>2</v>
      </c>
      <c r="E157">
        <v>4</v>
      </c>
      <c r="F157" t="s">
        <v>173</v>
      </c>
      <c r="G157" t="s">
        <v>175</v>
      </c>
      <c r="H157" t="s">
        <v>176</v>
      </c>
      <c r="I157">
        <f t="shared" ref="I157:I161" si="34">0.01/6</f>
        <v>1.6666666666666668E-3</v>
      </c>
      <c r="J157" t="s">
        <v>187</v>
      </c>
      <c r="K157" t="s">
        <v>231</v>
      </c>
      <c r="L157" t="s">
        <v>231</v>
      </c>
      <c r="M157" t="s">
        <v>177</v>
      </c>
      <c r="N157" t="s">
        <v>186</v>
      </c>
      <c r="O157">
        <v>2</v>
      </c>
      <c r="P157" t="s">
        <v>218</v>
      </c>
      <c r="Q157" t="s">
        <v>218</v>
      </c>
    </row>
    <row r="158" spans="1:17" x14ac:dyDescent="0.25">
      <c r="A158" t="s">
        <v>101</v>
      </c>
      <c r="B158" s="1">
        <v>43644</v>
      </c>
      <c r="C158" s="2">
        <v>179</v>
      </c>
      <c r="D158">
        <v>3</v>
      </c>
      <c r="E158">
        <v>4</v>
      </c>
      <c r="F158" t="s">
        <v>173</v>
      </c>
      <c r="G158" t="s">
        <v>175</v>
      </c>
      <c r="H158" t="s">
        <v>176</v>
      </c>
      <c r="I158">
        <f t="shared" si="34"/>
        <v>1.6666666666666668E-3</v>
      </c>
      <c r="J158" t="s">
        <v>187</v>
      </c>
      <c r="K158" t="s">
        <v>231</v>
      </c>
      <c r="L158" t="s">
        <v>231</v>
      </c>
      <c r="M158" t="s">
        <v>177</v>
      </c>
      <c r="N158" t="s">
        <v>186</v>
      </c>
      <c r="O158">
        <v>2</v>
      </c>
      <c r="P158" t="s">
        <v>218</v>
      </c>
      <c r="Q158" t="s">
        <v>218</v>
      </c>
    </row>
    <row r="159" spans="1:17" x14ac:dyDescent="0.25">
      <c r="A159" t="s">
        <v>101</v>
      </c>
      <c r="B159" s="1">
        <v>43644</v>
      </c>
      <c r="C159" s="2">
        <v>179</v>
      </c>
      <c r="D159">
        <v>4</v>
      </c>
      <c r="E159">
        <v>4</v>
      </c>
      <c r="F159" t="s">
        <v>173</v>
      </c>
      <c r="G159" t="s">
        <v>175</v>
      </c>
      <c r="H159" t="s">
        <v>176</v>
      </c>
      <c r="I159">
        <f t="shared" si="34"/>
        <v>1.6666666666666668E-3</v>
      </c>
      <c r="J159" t="s">
        <v>187</v>
      </c>
      <c r="K159" t="s">
        <v>231</v>
      </c>
      <c r="L159" t="s">
        <v>231</v>
      </c>
      <c r="M159" t="s">
        <v>177</v>
      </c>
      <c r="N159" t="s">
        <v>186</v>
      </c>
      <c r="O159">
        <v>2</v>
      </c>
      <c r="P159" t="s">
        <v>218</v>
      </c>
      <c r="Q159" t="s">
        <v>218</v>
      </c>
    </row>
    <row r="160" spans="1:17" x14ac:dyDescent="0.25">
      <c r="A160" t="s">
        <v>101</v>
      </c>
      <c r="B160" s="1">
        <v>43644</v>
      </c>
      <c r="C160" s="2">
        <v>179</v>
      </c>
      <c r="D160">
        <v>5</v>
      </c>
      <c r="E160">
        <v>4</v>
      </c>
      <c r="F160" t="s">
        <v>173</v>
      </c>
      <c r="G160" t="s">
        <v>175</v>
      </c>
      <c r="H160" t="s">
        <v>176</v>
      </c>
      <c r="I160">
        <f t="shared" si="34"/>
        <v>1.6666666666666668E-3</v>
      </c>
      <c r="J160" t="s">
        <v>187</v>
      </c>
      <c r="K160" t="s">
        <v>231</v>
      </c>
      <c r="L160" t="s">
        <v>231</v>
      </c>
      <c r="M160" t="s">
        <v>177</v>
      </c>
      <c r="N160" t="s">
        <v>186</v>
      </c>
      <c r="O160">
        <v>2</v>
      </c>
      <c r="P160" t="s">
        <v>218</v>
      </c>
      <c r="Q160" t="s">
        <v>218</v>
      </c>
    </row>
    <row r="161" spans="1:17" x14ac:dyDescent="0.25">
      <c r="A161" t="s">
        <v>101</v>
      </c>
      <c r="B161" s="1">
        <v>43644</v>
      </c>
      <c r="C161" s="2">
        <v>179</v>
      </c>
      <c r="D161">
        <v>6</v>
      </c>
      <c r="E161">
        <v>4</v>
      </c>
      <c r="F161" t="s">
        <v>173</v>
      </c>
      <c r="G161" t="s">
        <v>175</v>
      </c>
      <c r="H161" t="s">
        <v>176</v>
      </c>
      <c r="I161">
        <f t="shared" si="34"/>
        <v>1.6666666666666668E-3</v>
      </c>
      <c r="J161" t="s">
        <v>187</v>
      </c>
      <c r="K161" t="s">
        <v>231</v>
      </c>
      <c r="L161" t="s">
        <v>231</v>
      </c>
      <c r="M161" t="s">
        <v>177</v>
      </c>
      <c r="N161" t="s">
        <v>186</v>
      </c>
      <c r="O161">
        <v>2</v>
      </c>
      <c r="P161" t="s">
        <v>218</v>
      </c>
      <c r="Q161" t="s">
        <v>218</v>
      </c>
    </row>
    <row r="162" spans="1:17" x14ac:dyDescent="0.25">
      <c r="A162" t="s">
        <v>229</v>
      </c>
      <c r="B162" s="1">
        <v>43644</v>
      </c>
      <c r="C162" s="2">
        <v>179</v>
      </c>
      <c r="D162">
        <v>1</v>
      </c>
      <c r="E162">
        <v>4</v>
      </c>
      <c r="F162" t="s">
        <v>173</v>
      </c>
      <c r="G162" t="s">
        <v>175</v>
      </c>
      <c r="H162" t="s">
        <v>176</v>
      </c>
      <c r="I162">
        <f>0.007/4</f>
        <v>1.75E-3</v>
      </c>
      <c r="J162" t="s">
        <v>187</v>
      </c>
      <c r="K162" t="s">
        <v>232</v>
      </c>
      <c r="L162" t="s">
        <v>232</v>
      </c>
      <c r="M162" t="s">
        <v>177</v>
      </c>
      <c r="N162" t="s">
        <v>196</v>
      </c>
      <c r="O162">
        <v>3</v>
      </c>
      <c r="P162" t="s">
        <v>218</v>
      </c>
      <c r="Q162" t="s">
        <v>218</v>
      </c>
    </row>
    <row r="163" spans="1:17" x14ac:dyDescent="0.25">
      <c r="A163" t="s">
        <v>229</v>
      </c>
      <c r="B163" s="1">
        <v>43644</v>
      </c>
      <c r="C163" s="2">
        <v>179</v>
      </c>
      <c r="D163">
        <v>2</v>
      </c>
      <c r="E163">
        <v>4</v>
      </c>
      <c r="F163" t="s">
        <v>173</v>
      </c>
      <c r="G163" t="s">
        <v>175</v>
      </c>
      <c r="H163" t="s">
        <v>176</v>
      </c>
      <c r="I163">
        <f t="shared" ref="I163:I165" si="35">0.007/4</f>
        <v>1.75E-3</v>
      </c>
      <c r="J163" t="s">
        <v>187</v>
      </c>
      <c r="K163" t="s">
        <v>232</v>
      </c>
      <c r="L163" t="s">
        <v>232</v>
      </c>
      <c r="M163" t="s">
        <v>177</v>
      </c>
      <c r="N163" t="s">
        <v>196</v>
      </c>
      <c r="O163">
        <v>3</v>
      </c>
      <c r="P163" t="s">
        <v>218</v>
      </c>
      <c r="Q163" t="s">
        <v>218</v>
      </c>
    </row>
    <row r="164" spans="1:17" x14ac:dyDescent="0.25">
      <c r="A164" t="s">
        <v>229</v>
      </c>
      <c r="B164" s="1">
        <v>43644</v>
      </c>
      <c r="C164" s="2">
        <v>179</v>
      </c>
      <c r="D164">
        <v>3</v>
      </c>
      <c r="E164">
        <v>4</v>
      </c>
      <c r="F164" t="s">
        <v>173</v>
      </c>
      <c r="G164" t="s">
        <v>175</v>
      </c>
      <c r="H164" t="s">
        <v>176</v>
      </c>
      <c r="I164">
        <f t="shared" si="35"/>
        <v>1.75E-3</v>
      </c>
      <c r="J164" t="s">
        <v>187</v>
      </c>
      <c r="K164" t="s">
        <v>232</v>
      </c>
      <c r="L164" t="s">
        <v>232</v>
      </c>
      <c r="M164" t="s">
        <v>177</v>
      </c>
      <c r="N164" t="s">
        <v>196</v>
      </c>
      <c r="O164">
        <v>3</v>
      </c>
      <c r="P164" t="s">
        <v>218</v>
      </c>
      <c r="Q164" t="s">
        <v>218</v>
      </c>
    </row>
    <row r="165" spans="1:17" x14ac:dyDescent="0.25">
      <c r="A165" t="s">
        <v>229</v>
      </c>
      <c r="B165" s="1">
        <v>43644</v>
      </c>
      <c r="C165" s="2">
        <v>179</v>
      </c>
      <c r="D165">
        <v>4</v>
      </c>
      <c r="E165">
        <v>4</v>
      </c>
      <c r="F165" t="s">
        <v>173</v>
      </c>
      <c r="G165" t="s">
        <v>175</v>
      </c>
      <c r="H165" t="s">
        <v>176</v>
      </c>
      <c r="I165">
        <f t="shared" si="35"/>
        <v>1.75E-3</v>
      </c>
      <c r="J165" t="s">
        <v>187</v>
      </c>
      <c r="K165" t="s">
        <v>232</v>
      </c>
      <c r="L165" t="s">
        <v>232</v>
      </c>
      <c r="M165" t="s">
        <v>177</v>
      </c>
      <c r="N165" t="s">
        <v>196</v>
      </c>
      <c r="O165">
        <v>3</v>
      </c>
      <c r="P165" t="s">
        <v>218</v>
      </c>
      <c r="Q165" t="s">
        <v>218</v>
      </c>
    </row>
    <row r="166" spans="1:17" x14ac:dyDescent="0.25">
      <c r="A166" t="s">
        <v>75</v>
      </c>
      <c r="B166" s="1">
        <v>43644</v>
      </c>
      <c r="C166" s="2">
        <v>179</v>
      </c>
      <c r="D166">
        <v>1</v>
      </c>
      <c r="E166">
        <v>8</v>
      </c>
      <c r="F166" t="s">
        <v>173</v>
      </c>
      <c r="G166" t="s">
        <v>175</v>
      </c>
      <c r="H166" t="s">
        <v>176</v>
      </c>
      <c r="I166">
        <f>0.003/4</f>
        <v>7.5000000000000002E-4</v>
      </c>
      <c r="J166" t="s">
        <v>187</v>
      </c>
      <c r="K166" t="s">
        <v>233</v>
      </c>
      <c r="L166" t="s">
        <v>233</v>
      </c>
      <c r="M166" t="s">
        <v>177</v>
      </c>
      <c r="N166" t="s">
        <v>196</v>
      </c>
      <c r="O166">
        <v>3</v>
      </c>
      <c r="P166" t="s">
        <v>218</v>
      </c>
      <c r="Q166" t="s">
        <v>218</v>
      </c>
    </row>
    <row r="167" spans="1:17" x14ac:dyDescent="0.25">
      <c r="A167" t="s">
        <v>75</v>
      </c>
      <c r="B167" s="1">
        <v>43644</v>
      </c>
      <c r="C167" s="2">
        <v>179</v>
      </c>
      <c r="D167">
        <v>2</v>
      </c>
      <c r="E167">
        <v>8</v>
      </c>
      <c r="F167" t="s">
        <v>173</v>
      </c>
      <c r="G167" t="s">
        <v>175</v>
      </c>
      <c r="H167" t="s">
        <v>176</v>
      </c>
      <c r="I167">
        <f t="shared" ref="I167:I169" si="36">0.003/4</f>
        <v>7.5000000000000002E-4</v>
      </c>
      <c r="J167" t="s">
        <v>187</v>
      </c>
      <c r="K167" t="s">
        <v>233</v>
      </c>
      <c r="L167" t="s">
        <v>233</v>
      </c>
      <c r="M167" t="s">
        <v>177</v>
      </c>
      <c r="N167" t="s">
        <v>196</v>
      </c>
      <c r="O167">
        <v>3</v>
      </c>
      <c r="P167" t="s">
        <v>218</v>
      </c>
      <c r="Q167" t="s">
        <v>218</v>
      </c>
    </row>
    <row r="168" spans="1:17" x14ac:dyDescent="0.25">
      <c r="A168" t="s">
        <v>75</v>
      </c>
      <c r="B168" s="1">
        <v>43644</v>
      </c>
      <c r="C168" s="2">
        <v>179</v>
      </c>
      <c r="D168">
        <v>3</v>
      </c>
      <c r="E168">
        <v>8</v>
      </c>
      <c r="F168" t="s">
        <v>173</v>
      </c>
      <c r="G168" t="s">
        <v>175</v>
      </c>
      <c r="H168" t="s">
        <v>176</v>
      </c>
      <c r="I168">
        <f t="shared" si="36"/>
        <v>7.5000000000000002E-4</v>
      </c>
      <c r="J168" t="s">
        <v>187</v>
      </c>
      <c r="K168" t="s">
        <v>233</v>
      </c>
      <c r="L168" t="s">
        <v>233</v>
      </c>
      <c r="M168" t="s">
        <v>177</v>
      </c>
      <c r="N168" t="s">
        <v>196</v>
      </c>
      <c r="O168">
        <v>3</v>
      </c>
      <c r="P168" t="s">
        <v>218</v>
      </c>
      <c r="Q168" t="s">
        <v>218</v>
      </c>
    </row>
    <row r="169" spans="1:17" x14ac:dyDescent="0.25">
      <c r="A169" t="s">
        <v>75</v>
      </c>
      <c r="B169" s="1">
        <v>43644</v>
      </c>
      <c r="C169" s="2">
        <v>179</v>
      </c>
      <c r="D169">
        <v>4</v>
      </c>
      <c r="E169">
        <v>8</v>
      </c>
      <c r="F169" t="s">
        <v>173</v>
      </c>
      <c r="G169" t="s">
        <v>175</v>
      </c>
      <c r="H169" t="s">
        <v>176</v>
      </c>
      <c r="I169">
        <f t="shared" si="36"/>
        <v>7.5000000000000002E-4</v>
      </c>
      <c r="J169" t="s">
        <v>187</v>
      </c>
      <c r="K169" t="s">
        <v>233</v>
      </c>
      <c r="L169" t="s">
        <v>233</v>
      </c>
      <c r="M169" t="s">
        <v>177</v>
      </c>
      <c r="N169" t="s">
        <v>196</v>
      </c>
      <c r="O169">
        <v>3</v>
      </c>
      <c r="P169" t="s">
        <v>218</v>
      </c>
      <c r="Q169" t="s">
        <v>218</v>
      </c>
    </row>
    <row r="170" spans="1:17" x14ac:dyDescent="0.25">
      <c r="A170" t="s">
        <v>219</v>
      </c>
      <c r="B170" s="1">
        <v>43644</v>
      </c>
      <c r="C170" s="2">
        <v>179</v>
      </c>
      <c r="D170">
        <v>1</v>
      </c>
      <c r="E170">
        <v>4</v>
      </c>
      <c r="F170" t="s">
        <v>173</v>
      </c>
      <c r="G170" t="s">
        <v>175</v>
      </c>
      <c r="H170" t="s">
        <v>176</v>
      </c>
      <c r="I170">
        <f>0.005/4</f>
        <v>1.25E-3</v>
      </c>
      <c r="J170" t="s">
        <v>187</v>
      </c>
      <c r="K170" t="s">
        <v>234</v>
      </c>
      <c r="L170" t="s">
        <v>234</v>
      </c>
      <c r="M170" t="s">
        <v>177</v>
      </c>
      <c r="N170" t="s">
        <v>186</v>
      </c>
      <c r="O170">
        <v>2</v>
      </c>
      <c r="P170" t="s">
        <v>218</v>
      </c>
      <c r="Q170" t="s">
        <v>218</v>
      </c>
    </row>
    <row r="171" spans="1:17" x14ac:dyDescent="0.25">
      <c r="A171" t="s">
        <v>219</v>
      </c>
      <c r="B171" s="1">
        <v>43644</v>
      </c>
      <c r="C171" s="2">
        <v>179</v>
      </c>
      <c r="D171">
        <v>2</v>
      </c>
      <c r="E171">
        <v>4</v>
      </c>
      <c r="F171" t="s">
        <v>173</v>
      </c>
      <c r="G171" t="s">
        <v>175</v>
      </c>
      <c r="H171" t="s">
        <v>176</v>
      </c>
      <c r="I171">
        <f t="shared" ref="I171:I173" si="37">0.005/4</f>
        <v>1.25E-3</v>
      </c>
      <c r="J171" t="s">
        <v>187</v>
      </c>
      <c r="K171" t="s">
        <v>234</v>
      </c>
      <c r="L171" t="s">
        <v>234</v>
      </c>
      <c r="M171" t="s">
        <v>177</v>
      </c>
      <c r="N171" t="s">
        <v>186</v>
      </c>
      <c r="O171">
        <v>2</v>
      </c>
      <c r="P171" t="s">
        <v>218</v>
      </c>
      <c r="Q171" t="s">
        <v>218</v>
      </c>
    </row>
    <row r="172" spans="1:17" x14ac:dyDescent="0.25">
      <c r="A172" t="s">
        <v>219</v>
      </c>
      <c r="B172" s="1">
        <v>43644</v>
      </c>
      <c r="C172" s="2">
        <v>179</v>
      </c>
      <c r="D172">
        <v>3</v>
      </c>
      <c r="E172">
        <v>4</v>
      </c>
      <c r="F172" t="s">
        <v>173</v>
      </c>
      <c r="G172" t="s">
        <v>175</v>
      </c>
      <c r="H172" t="s">
        <v>176</v>
      </c>
      <c r="I172">
        <f t="shared" si="37"/>
        <v>1.25E-3</v>
      </c>
      <c r="J172" t="s">
        <v>187</v>
      </c>
      <c r="K172" t="s">
        <v>234</v>
      </c>
      <c r="L172" t="s">
        <v>234</v>
      </c>
      <c r="M172" t="s">
        <v>177</v>
      </c>
      <c r="N172" t="s">
        <v>186</v>
      </c>
      <c r="O172">
        <v>2</v>
      </c>
      <c r="P172" t="s">
        <v>218</v>
      </c>
      <c r="Q172" t="s">
        <v>218</v>
      </c>
    </row>
    <row r="173" spans="1:17" x14ac:dyDescent="0.25">
      <c r="A173" t="s">
        <v>219</v>
      </c>
      <c r="B173" s="1">
        <v>43644</v>
      </c>
      <c r="C173" s="2">
        <v>179</v>
      </c>
      <c r="D173">
        <v>4</v>
      </c>
      <c r="E173">
        <v>4</v>
      </c>
      <c r="F173" t="s">
        <v>173</v>
      </c>
      <c r="G173" t="s">
        <v>175</v>
      </c>
      <c r="H173" t="s">
        <v>176</v>
      </c>
      <c r="I173">
        <f t="shared" si="37"/>
        <v>1.25E-3</v>
      </c>
      <c r="J173" t="s">
        <v>187</v>
      </c>
      <c r="K173" t="s">
        <v>234</v>
      </c>
      <c r="L173" t="s">
        <v>234</v>
      </c>
      <c r="M173" t="s">
        <v>177</v>
      </c>
      <c r="N173" t="s">
        <v>186</v>
      </c>
      <c r="O173">
        <v>2</v>
      </c>
      <c r="P173" t="s">
        <v>218</v>
      </c>
      <c r="Q173" t="s">
        <v>218</v>
      </c>
    </row>
    <row r="174" spans="1:17" x14ac:dyDescent="0.25">
      <c r="A174" t="s">
        <v>96</v>
      </c>
      <c r="B174" s="1">
        <v>43644</v>
      </c>
      <c r="C174" s="2">
        <v>179</v>
      </c>
      <c r="D174">
        <v>1</v>
      </c>
      <c r="E174">
        <v>4</v>
      </c>
      <c r="F174" t="s">
        <v>173</v>
      </c>
      <c r="G174" t="s">
        <v>175</v>
      </c>
      <c r="H174" t="s">
        <v>176</v>
      </c>
      <c r="I174">
        <f>0.005/4</f>
        <v>1.25E-3</v>
      </c>
      <c r="J174" t="s">
        <v>187</v>
      </c>
      <c r="K174" t="s">
        <v>235</v>
      </c>
      <c r="L174" t="s">
        <v>235</v>
      </c>
      <c r="M174" t="s">
        <v>177</v>
      </c>
      <c r="N174" t="s">
        <v>185</v>
      </c>
      <c r="O174">
        <v>4</v>
      </c>
      <c r="P174" t="s">
        <v>218</v>
      </c>
      <c r="Q174" t="s">
        <v>218</v>
      </c>
    </row>
    <row r="175" spans="1:17" x14ac:dyDescent="0.25">
      <c r="A175" t="s">
        <v>96</v>
      </c>
      <c r="B175" s="1">
        <v>43644</v>
      </c>
      <c r="C175" s="2">
        <v>179</v>
      </c>
      <c r="D175">
        <v>2</v>
      </c>
      <c r="E175">
        <v>4</v>
      </c>
      <c r="F175" t="s">
        <v>173</v>
      </c>
      <c r="G175" t="s">
        <v>175</v>
      </c>
      <c r="H175" t="s">
        <v>176</v>
      </c>
      <c r="I175">
        <f t="shared" ref="I175:I177" si="38">0.005/4</f>
        <v>1.25E-3</v>
      </c>
      <c r="J175" t="s">
        <v>187</v>
      </c>
      <c r="K175" t="s">
        <v>235</v>
      </c>
      <c r="L175" t="s">
        <v>235</v>
      </c>
      <c r="M175" t="s">
        <v>177</v>
      </c>
      <c r="N175" t="s">
        <v>185</v>
      </c>
      <c r="O175">
        <v>4</v>
      </c>
      <c r="P175" t="s">
        <v>218</v>
      </c>
      <c r="Q175" t="s">
        <v>218</v>
      </c>
    </row>
    <row r="176" spans="1:17" x14ac:dyDescent="0.25">
      <c r="A176" t="s">
        <v>96</v>
      </c>
      <c r="B176" s="1">
        <v>43644</v>
      </c>
      <c r="C176" s="2">
        <v>179</v>
      </c>
      <c r="D176">
        <v>3</v>
      </c>
      <c r="E176">
        <v>4</v>
      </c>
      <c r="F176" t="s">
        <v>173</v>
      </c>
      <c r="G176" t="s">
        <v>175</v>
      </c>
      <c r="H176" t="s">
        <v>176</v>
      </c>
      <c r="I176">
        <f t="shared" si="38"/>
        <v>1.25E-3</v>
      </c>
      <c r="J176" t="s">
        <v>187</v>
      </c>
      <c r="K176" t="s">
        <v>235</v>
      </c>
      <c r="L176" t="s">
        <v>235</v>
      </c>
      <c r="M176" t="s">
        <v>177</v>
      </c>
      <c r="N176" t="s">
        <v>185</v>
      </c>
      <c r="O176">
        <v>4</v>
      </c>
      <c r="P176" t="s">
        <v>218</v>
      </c>
      <c r="Q176" t="s">
        <v>218</v>
      </c>
    </row>
    <row r="177" spans="1:17" x14ac:dyDescent="0.25">
      <c r="A177" t="s">
        <v>96</v>
      </c>
      <c r="B177" s="1">
        <v>43644</v>
      </c>
      <c r="C177" s="2">
        <v>179</v>
      </c>
      <c r="D177">
        <v>4</v>
      </c>
      <c r="E177">
        <v>4</v>
      </c>
      <c r="F177" t="s">
        <v>173</v>
      </c>
      <c r="G177" t="s">
        <v>175</v>
      </c>
      <c r="H177" t="s">
        <v>176</v>
      </c>
      <c r="I177">
        <f t="shared" si="38"/>
        <v>1.25E-3</v>
      </c>
      <c r="J177" t="s">
        <v>187</v>
      </c>
      <c r="K177" t="s">
        <v>235</v>
      </c>
      <c r="L177" t="s">
        <v>235</v>
      </c>
      <c r="M177" t="s">
        <v>177</v>
      </c>
      <c r="N177" t="s">
        <v>185</v>
      </c>
      <c r="O177">
        <v>4</v>
      </c>
      <c r="P177" t="s">
        <v>218</v>
      </c>
      <c r="Q177" t="s">
        <v>218</v>
      </c>
    </row>
    <row r="178" spans="1:17" x14ac:dyDescent="0.25">
      <c r="A178" t="s">
        <v>93</v>
      </c>
      <c r="B178" s="1">
        <v>43644</v>
      </c>
      <c r="C178" s="2">
        <v>179</v>
      </c>
      <c r="D178">
        <v>1</v>
      </c>
      <c r="E178">
        <v>4</v>
      </c>
      <c r="F178" t="s">
        <v>173</v>
      </c>
      <c r="G178" t="s">
        <v>175</v>
      </c>
      <c r="H178" t="s">
        <v>176</v>
      </c>
      <c r="I178">
        <f>0.007/4</f>
        <v>1.75E-3</v>
      </c>
      <c r="J178" t="s">
        <v>187</v>
      </c>
      <c r="K178" t="s">
        <v>236</v>
      </c>
      <c r="L178" t="s">
        <v>236</v>
      </c>
      <c r="M178" t="s">
        <v>177</v>
      </c>
      <c r="N178" t="s">
        <v>185</v>
      </c>
      <c r="O178">
        <v>4</v>
      </c>
      <c r="P178" t="s">
        <v>218</v>
      </c>
      <c r="Q178" t="s">
        <v>218</v>
      </c>
    </row>
    <row r="179" spans="1:17" x14ac:dyDescent="0.25">
      <c r="A179" t="s">
        <v>93</v>
      </c>
      <c r="B179" s="1">
        <v>43644</v>
      </c>
      <c r="C179" s="2">
        <v>179</v>
      </c>
      <c r="D179">
        <v>2</v>
      </c>
      <c r="E179">
        <v>4</v>
      </c>
      <c r="F179" t="s">
        <v>173</v>
      </c>
      <c r="G179" t="s">
        <v>175</v>
      </c>
      <c r="H179" t="s">
        <v>176</v>
      </c>
      <c r="I179">
        <f t="shared" ref="I179:I181" si="39">0.007/4</f>
        <v>1.75E-3</v>
      </c>
      <c r="J179" t="s">
        <v>187</v>
      </c>
      <c r="K179" t="s">
        <v>236</v>
      </c>
      <c r="L179" t="s">
        <v>236</v>
      </c>
      <c r="M179" t="s">
        <v>177</v>
      </c>
      <c r="N179" t="s">
        <v>185</v>
      </c>
      <c r="O179">
        <v>4</v>
      </c>
      <c r="P179" t="s">
        <v>218</v>
      </c>
      <c r="Q179" t="s">
        <v>218</v>
      </c>
    </row>
    <row r="180" spans="1:17" x14ac:dyDescent="0.25">
      <c r="A180" t="s">
        <v>93</v>
      </c>
      <c r="B180" s="1">
        <v>43644</v>
      </c>
      <c r="C180" s="2">
        <v>179</v>
      </c>
      <c r="D180">
        <v>3</v>
      </c>
      <c r="E180">
        <v>4</v>
      </c>
      <c r="F180" t="s">
        <v>173</v>
      </c>
      <c r="G180" t="s">
        <v>175</v>
      </c>
      <c r="H180" t="s">
        <v>176</v>
      </c>
      <c r="I180">
        <f t="shared" si="39"/>
        <v>1.75E-3</v>
      </c>
      <c r="J180" t="s">
        <v>187</v>
      </c>
      <c r="K180" t="s">
        <v>236</v>
      </c>
      <c r="L180" t="s">
        <v>236</v>
      </c>
      <c r="M180" t="s">
        <v>177</v>
      </c>
      <c r="N180" t="s">
        <v>185</v>
      </c>
      <c r="O180">
        <v>4</v>
      </c>
      <c r="P180" t="s">
        <v>218</v>
      </c>
      <c r="Q180" t="s">
        <v>218</v>
      </c>
    </row>
    <row r="181" spans="1:17" x14ac:dyDescent="0.25">
      <c r="A181" t="s">
        <v>93</v>
      </c>
      <c r="B181" s="1">
        <v>43644</v>
      </c>
      <c r="C181" s="2">
        <v>179</v>
      </c>
      <c r="D181">
        <v>4</v>
      </c>
      <c r="E181">
        <v>4</v>
      </c>
      <c r="F181" t="s">
        <v>173</v>
      </c>
      <c r="G181" t="s">
        <v>175</v>
      </c>
      <c r="H181" t="s">
        <v>176</v>
      </c>
      <c r="I181">
        <f t="shared" si="39"/>
        <v>1.75E-3</v>
      </c>
      <c r="J181" t="s">
        <v>187</v>
      </c>
      <c r="K181" t="s">
        <v>236</v>
      </c>
      <c r="L181" t="s">
        <v>236</v>
      </c>
      <c r="M181" t="s">
        <v>177</v>
      </c>
      <c r="N181" t="s">
        <v>185</v>
      </c>
      <c r="O181">
        <v>4</v>
      </c>
      <c r="P181" t="s">
        <v>218</v>
      </c>
      <c r="Q181" t="s">
        <v>218</v>
      </c>
    </row>
    <row r="182" spans="1:17" x14ac:dyDescent="0.25">
      <c r="A182" t="s">
        <v>205</v>
      </c>
      <c r="B182" s="1">
        <v>43644</v>
      </c>
      <c r="C182" s="2">
        <v>179</v>
      </c>
      <c r="D182">
        <v>1</v>
      </c>
      <c r="E182">
        <v>4</v>
      </c>
      <c r="F182" t="s">
        <v>173</v>
      </c>
      <c r="G182" t="s">
        <v>175</v>
      </c>
      <c r="H182" t="s">
        <v>176</v>
      </c>
      <c r="I182">
        <f>0.004/4</f>
        <v>1E-3</v>
      </c>
      <c r="J182" t="s">
        <v>187</v>
      </c>
      <c r="K182" t="s">
        <v>237</v>
      </c>
      <c r="L182" t="s">
        <v>237</v>
      </c>
      <c r="M182" t="s">
        <v>177</v>
      </c>
      <c r="N182" t="s">
        <v>185</v>
      </c>
      <c r="O182">
        <v>4</v>
      </c>
      <c r="P182" t="s">
        <v>218</v>
      </c>
      <c r="Q182" t="s">
        <v>218</v>
      </c>
    </row>
    <row r="183" spans="1:17" x14ac:dyDescent="0.25">
      <c r="A183" t="s">
        <v>205</v>
      </c>
      <c r="B183" s="1">
        <v>43644</v>
      </c>
      <c r="C183" s="2">
        <v>179</v>
      </c>
      <c r="D183">
        <v>2</v>
      </c>
      <c r="E183">
        <v>4</v>
      </c>
      <c r="F183" t="s">
        <v>173</v>
      </c>
      <c r="G183" t="s">
        <v>175</v>
      </c>
      <c r="H183" t="s">
        <v>176</v>
      </c>
      <c r="I183">
        <f t="shared" ref="I183:I185" si="40">0.004/4</f>
        <v>1E-3</v>
      </c>
      <c r="J183" t="s">
        <v>187</v>
      </c>
      <c r="K183" t="s">
        <v>237</v>
      </c>
      <c r="L183" t="s">
        <v>237</v>
      </c>
      <c r="M183" t="s">
        <v>177</v>
      </c>
      <c r="N183" t="s">
        <v>185</v>
      </c>
      <c r="O183">
        <v>4</v>
      </c>
      <c r="P183" t="s">
        <v>218</v>
      </c>
      <c r="Q183" t="s">
        <v>218</v>
      </c>
    </row>
    <row r="184" spans="1:17" x14ac:dyDescent="0.25">
      <c r="A184" t="s">
        <v>205</v>
      </c>
      <c r="B184" s="1">
        <v>43644</v>
      </c>
      <c r="C184" s="2">
        <v>179</v>
      </c>
      <c r="D184">
        <v>3</v>
      </c>
      <c r="E184">
        <v>4</v>
      </c>
      <c r="F184" t="s">
        <v>173</v>
      </c>
      <c r="G184" t="s">
        <v>175</v>
      </c>
      <c r="H184" t="s">
        <v>176</v>
      </c>
      <c r="I184">
        <f t="shared" si="40"/>
        <v>1E-3</v>
      </c>
      <c r="J184" t="s">
        <v>187</v>
      </c>
      <c r="K184" t="s">
        <v>237</v>
      </c>
      <c r="L184" t="s">
        <v>237</v>
      </c>
      <c r="M184" t="s">
        <v>177</v>
      </c>
      <c r="N184" t="s">
        <v>185</v>
      </c>
      <c r="O184">
        <v>4</v>
      </c>
      <c r="P184" t="s">
        <v>218</v>
      </c>
      <c r="Q184" t="s">
        <v>218</v>
      </c>
    </row>
    <row r="185" spans="1:17" x14ac:dyDescent="0.25">
      <c r="A185" t="s">
        <v>205</v>
      </c>
      <c r="B185" s="1">
        <v>43644</v>
      </c>
      <c r="C185" s="2">
        <v>179</v>
      </c>
      <c r="D185">
        <v>4</v>
      </c>
      <c r="E185">
        <v>4</v>
      </c>
      <c r="F185" t="s">
        <v>173</v>
      </c>
      <c r="G185" t="s">
        <v>175</v>
      </c>
      <c r="H185" t="s">
        <v>176</v>
      </c>
      <c r="I185">
        <f t="shared" si="40"/>
        <v>1E-3</v>
      </c>
      <c r="J185" t="s">
        <v>187</v>
      </c>
      <c r="K185" t="s">
        <v>237</v>
      </c>
      <c r="L185" t="s">
        <v>237</v>
      </c>
      <c r="M185" t="s">
        <v>177</v>
      </c>
      <c r="N185" t="s">
        <v>185</v>
      </c>
      <c r="O185">
        <v>4</v>
      </c>
      <c r="P185" t="s">
        <v>218</v>
      </c>
      <c r="Q185" t="s">
        <v>218</v>
      </c>
    </row>
    <row r="186" spans="1:17" x14ac:dyDescent="0.25">
      <c r="A186" t="s">
        <v>81</v>
      </c>
      <c r="B186" s="1">
        <v>43644</v>
      </c>
      <c r="C186" s="2">
        <v>179</v>
      </c>
      <c r="D186">
        <v>1</v>
      </c>
      <c r="E186">
        <v>4</v>
      </c>
      <c r="F186" t="s">
        <v>173</v>
      </c>
      <c r="G186" t="s">
        <v>175</v>
      </c>
      <c r="H186" t="s">
        <v>176</v>
      </c>
      <c r="I186">
        <f>0.006/4</f>
        <v>1.5E-3</v>
      </c>
      <c r="J186" t="s">
        <v>187</v>
      </c>
      <c r="K186" t="s">
        <v>238</v>
      </c>
      <c r="L186" t="s">
        <v>238</v>
      </c>
      <c r="M186" t="s">
        <v>177</v>
      </c>
      <c r="N186" t="s">
        <v>196</v>
      </c>
      <c r="O186">
        <v>3</v>
      </c>
      <c r="P186" t="s">
        <v>218</v>
      </c>
      <c r="Q186" t="s">
        <v>218</v>
      </c>
    </row>
    <row r="187" spans="1:17" x14ac:dyDescent="0.25">
      <c r="A187" t="s">
        <v>239</v>
      </c>
      <c r="B187" s="1">
        <v>43644</v>
      </c>
      <c r="C187" s="2">
        <v>179</v>
      </c>
      <c r="D187">
        <v>2</v>
      </c>
      <c r="E187">
        <v>4</v>
      </c>
      <c r="F187" t="s">
        <v>173</v>
      </c>
      <c r="G187" t="s">
        <v>175</v>
      </c>
      <c r="H187" t="s">
        <v>176</v>
      </c>
      <c r="I187">
        <f t="shared" ref="I187:I189" si="41">0.006/4</f>
        <v>1.5E-3</v>
      </c>
      <c r="J187" t="s">
        <v>187</v>
      </c>
      <c r="K187" t="s">
        <v>238</v>
      </c>
      <c r="L187" t="s">
        <v>238</v>
      </c>
      <c r="M187" t="s">
        <v>177</v>
      </c>
      <c r="N187" t="s">
        <v>196</v>
      </c>
      <c r="O187">
        <v>3</v>
      </c>
      <c r="P187" t="s">
        <v>218</v>
      </c>
      <c r="Q187" t="s">
        <v>218</v>
      </c>
    </row>
    <row r="188" spans="1:17" x14ac:dyDescent="0.25">
      <c r="A188" t="s">
        <v>240</v>
      </c>
      <c r="B188" s="1">
        <v>43644</v>
      </c>
      <c r="C188" s="2">
        <v>179</v>
      </c>
      <c r="D188">
        <v>3</v>
      </c>
      <c r="E188">
        <v>4</v>
      </c>
      <c r="F188" t="s">
        <v>173</v>
      </c>
      <c r="G188" t="s">
        <v>175</v>
      </c>
      <c r="H188" t="s">
        <v>176</v>
      </c>
      <c r="I188">
        <f t="shared" si="41"/>
        <v>1.5E-3</v>
      </c>
      <c r="J188" t="s">
        <v>187</v>
      </c>
      <c r="K188" t="s">
        <v>238</v>
      </c>
      <c r="L188" t="s">
        <v>238</v>
      </c>
      <c r="M188" t="s">
        <v>177</v>
      </c>
      <c r="N188" t="s">
        <v>196</v>
      </c>
      <c r="O188">
        <v>3</v>
      </c>
      <c r="P188" t="s">
        <v>218</v>
      </c>
      <c r="Q188" t="s">
        <v>218</v>
      </c>
    </row>
    <row r="189" spans="1:17" x14ac:dyDescent="0.25">
      <c r="A189" t="s">
        <v>241</v>
      </c>
      <c r="B189" s="1">
        <v>43644</v>
      </c>
      <c r="C189" s="2">
        <v>179</v>
      </c>
      <c r="D189">
        <v>4</v>
      </c>
      <c r="E189">
        <v>4</v>
      </c>
      <c r="F189" t="s">
        <v>173</v>
      </c>
      <c r="G189" t="s">
        <v>175</v>
      </c>
      <c r="H189" t="s">
        <v>176</v>
      </c>
      <c r="I189">
        <f t="shared" si="41"/>
        <v>1.5E-3</v>
      </c>
      <c r="J189" t="s">
        <v>187</v>
      </c>
      <c r="K189" t="s">
        <v>238</v>
      </c>
      <c r="L189" t="s">
        <v>238</v>
      </c>
      <c r="M189" t="s">
        <v>177</v>
      </c>
      <c r="N189" t="s">
        <v>196</v>
      </c>
      <c r="O189">
        <v>3</v>
      </c>
      <c r="P189" t="s">
        <v>218</v>
      </c>
      <c r="Q189" t="s">
        <v>218</v>
      </c>
    </row>
    <row r="190" spans="1:17" x14ac:dyDescent="0.25">
      <c r="A190" t="s">
        <v>101</v>
      </c>
      <c r="B190" s="1">
        <v>43640</v>
      </c>
      <c r="C190" s="2">
        <v>175</v>
      </c>
      <c r="D190">
        <v>1</v>
      </c>
      <c r="E190">
        <v>4</v>
      </c>
      <c r="F190" t="s">
        <v>173</v>
      </c>
      <c r="G190" t="s">
        <v>175</v>
      </c>
      <c r="H190" t="s">
        <v>176</v>
      </c>
      <c r="I190">
        <f>0.01/6</f>
        <v>1.6666666666666668E-3</v>
      </c>
      <c r="J190">
        <f>0.031/6</f>
        <v>5.1666666666666666E-3</v>
      </c>
      <c r="K190" t="s">
        <v>187</v>
      </c>
      <c r="L190" t="s">
        <v>187</v>
      </c>
      <c r="M190" t="s">
        <v>177</v>
      </c>
      <c r="N190" t="s">
        <v>186</v>
      </c>
      <c r="O190">
        <v>2</v>
      </c>
      <c r="P190">
        <v>148.19999999999999</v>
      </c>
      <c r="Q190">
        <v>140.5</v>
      </c>
    </row>
    <row r="191" spans="1:17" x14ac:dyDescent="0.25">
      <c r="A191" t="s">
        <v>101</v>
      </c>
      <c r="B191" s="1">
        <v>43640</v>
      </c>
      <c r="C191" s="2">
        <v>175</v>
      </c>
      <c r="D191">
        <v>2</v>
      </c>
      <c r="E191">
        <v>4</v>
      </c>
      <c r="F191" t="s">
        <v>173</v>
      </c>
      <c r="G191" t="s">
        <v>175</v>
      </c>
      <c r="H191" t="s">
        <v>176</v>
      </c>
      <c r="I191">
        <f t="shared" ref="I191:I195" si="42">0.01/6</f>
        <v>1.6666666666666668E-3</v>
      </c>
      <c r="J191">
        <f t="shared" ref="J191:J195" si="43">0.031/6</f>
        <v>5.1666666666666666E-3</v>
      </c>
      <c r="K191" t="s">
        <v>187</v>
      </c>
      <c r="L191" t="s">
        <v>187</v>
      </c>
      <c r="M191" t="s">
        <v>177</v>
      </c>
      <c r="N191" t="s">
        <v>186</v>
      </c>
      <c r="O191">
        <v>2</v>
      </c>
      <c r="P191">
        <v>148.19999999999999</v>
      </c>
      <c r="Q191">
        <v>140.5</v>
      </c>
    </row>
    <row r="192" spans="1:17" x14ac:dyDescent="0.25">
      <c r="A192" t="s">
        <v>101</v>
      </c>
      <c r="B192" s="1">
        <v>43640</v>
      </c>
      <c r="C192" s="2">
        <v>175</v>
      </c>
      <c r="D192">
        <v>3</v>
      </c>
      <c r="E192">
        <v>4</v>
      </c>
      <c r="F192" t="s">
        <v>173</v>
      </c>
      <c r="G192" t="s">
        <v>175</v>
      </c>
      <c r="H192" t="s">
        <v>176</v>
      </c>
      <c r="I192">
        <f t="shared" si="42"/>
        <v>1.6666666666666668E-3</v>
      </c>
      <c r="J192">
        <f t="shared" si="43"/>
        <v>5.1666666666666666E-3</v>
      </c>
      <c r="K192" t="s">
        <v>187</v>
      </c>
      <c r="L192" t="s">
        <v>187</v>
      </c>
      <c r="M192" t="s">
        <v>177</v>
      </c>
      <c r="N192" t="s">
        <v>186</v>
      </c>
      <c r="O192">
        <v>2</v>
      </c>
      <c r="P192">
        <v>148.19999999999999</v>
      </c>
      <c r="Q192">
        <v>140.5</v>
      </c>
    </row>
    <row r="193" spans="1:17" x14ac:dyDescent="0.25">
      <c r="A193" t="s">
        <v>101</v>
      </c>
      <c r="B193" s="1">
        <v>43640</v>
      </c>
      <c r="C193" s="2">
        <v>175</v>
      </c>
      <c r="D193">
        <v>4</v>
      </c>
      <c r="E193">
        <v>4</v>
      </c>
      <c r="F193" t="s">
        <v>173</v>
      </c>
      <c r="G193" t="s">
        <v>175</v>
      </c>
      <c r="H193" t="s">
        <v>176</v>
      </c>
      <c r="I193">
        <f t="shared" si="42"/>
        <v>1.6666666666666668E-3</v>
      </c>
      <c r="J193">
        <f t="shared" si="43"/>
        <v>5.1666666666666666E-3</v>
      </c>
      <c r="K193" t="s">
        <v>187</v>
      </c>
      <c r="L193" t="s">
        <v>187</v>
      </c>
      <c r="M193" t="s">
        <v>177</v>
      </c>
      <c r="N193" t="s">
        <v>186</v>
      </c>
      <c r="O193">
        <v>2</v>
      </c>
      <c r="P193">
        <v>148.19999999999999</v>
      </c>
      <c r="Q193">
        <v>140.5</v>
      </c>
    </row>
    <row r="194" spans="1:17" x14ac:dyDescent="0.25">
      <c r="A194" t="s">
        <v>101</v>
      </c>
      <c r="B194" s="1">
        <v>43640</v>
      </c>
      <c r="C194" s="2">
        <v>175</v>
      </c>
      <c r="D194">
        <v>5</v>
      </c>
      <c r="E194">
        <v>4</v>
      </c>
      <c r="F194" t="s">
        <v>173</v>
      </c>
      <c r="G194" t="s">
        <v>175</v>
      </c>
      <c r="H194" t="s">
        <v>176</v>
      </c>
      <c r="I194">
        <f t="shared" si="42"/>
        <v>1.6666666666666668E-3</v>
      </c>
      <c r="J194">
        <f t="shared" si="43"/>
        <v>5.1666666666666666E-3</v>
      </c>
      <c r="K194" t="s">
        <v>187</v>
      </c>
      <c r="L194" t="s">
        <v>187</v>
      </c>
      <c r="M194" t="s">
        <v>177</v>
      </c>
      <c r="N194" t="s">
        <v>186</v>
      </c>
      <c r="O194">
        <v>2</v>
      </c>
      <c r="P194">
        <v>148.19999999999999</v>
      </c>
      <c r="Q194">
        <v>140.5</v>
      </c>
    </row>
    <row r="195" spans="1:17" x14ac:dyDescent="0.25">
      <c r="A195" t="s">
        <v>101</v>
      </c>
      <c r="B195" s="1">
        <v>43640</v>
      </c>
      <c r="C195" s="2">
        <v>175</v>
      </c>
      <c r="D195">
        <v>6</v>
      </c>
      <c r="E195">
        <v>4</v>
      </c>
      <c r="F195" t="s">
        <v>173</v>
      </c>
      <c r="G195" t="s">
        <v>175</v>
      </c>
      <c r="H195" t="s">
        <v>176</v>
      </c>
      <c r="I195">
        <f t="shared" si="42"/>
        <v>1.6666666666666668E-3</v>
      </c>
      <c r="J195">
        <f t="shared" si="43"/>
        <v>5.1666666666666666E-3</v>
      </c>
      <c r="K195" t="s">
        <v>187</v>
      </c>
      <c r="L195" t="s">
        <v>187</v>
      </c>
      <c r="M195" t="s">
        <v>177</v>
      </c>
      <c r="N195" t="s">
        <v>186</v>
      </c>
      <c r="O195">
        <v>2</v>
      </c>
      <c r="P195">
        <v>148.19999999999999</v>
      </c>
      <c r="Q195">
        <v>140.5</v>
      </c>
    </row>
    <row r="196" spans="1:17" x14ac:dyDescent="0.25">
      <c r="A196" t="s">
        <v>74</v>
      </c>
      <c r="B196" s="1">
        <v>43640</v>
      </c>
      <c r="C196" s="2">
        <v>175</v>
      </c>
      <c r="D196">
        <v>1</v>
      </c>
      <c r="F196" t="s">
        <v>173</v>
      </c>
      <c r="G196" t="s">
        <v>175</v>
      </c>
      <c r="H196" t="s">
        <v>176</v>
      </c>
      <c r="I196">
        <f>0.005/5</f>
        <v>1E-3</v>
      </c>
      <c r="J196">
        <f>0.022/5</f>
        <v>4.3999999999999994E-3</v>
      </c>
      <c r="K196" t="s">
        <v>187</v>
      </c>
      <c r="L196" t="s">
        <v>187</v>
      </c>
      <c r="M196" t="s">
        <v>177</v>
      </c>
      <c r="N196" t="s">
        <v>196</v>
      </c>
      <c r="O196">
        <v>3</v>
      </c>
      <c r="P196">
        <v>181.2</v>
      </c>
      <c r="Q196">
        <v>171.8</v>
      </c>
    </row>
    <row r="197" spans="1:17" x14ac:dyDescent="0.25">
      <c r="A197" t="s">
        <v>74</v>
      </c>
      <c r="B197" s="1">
        <v>43640</v>
      </c>
      <c r="C197" s="2">
        <v>175</v>
      </c>
      <c r="D197">
        <v>2</v>
      </c>
      <c r="F197" t="s">
        <v>173</v>
      </c>
      <c r="G197" t="s">
        <v>175</v>
      </c>
      <c r="H197" t="s">
        <v>176</v>
      </c>
      <c r="I197">
        <f t="shared" ref="I197:I200" si="44">0.005/5</f>
        <v>1E-3</v>
      </c>
      <c r="J197">
        <f t="shared" ref="J197:J200" si="45">0.022/5</f>
        <v>4.3999999999999994E-3</v>
      </c>
      <c r="K197" t="s">
        <v>187</v>
      </c>
      <c r="L197" t="s">
        <v>187</v>
      </c>
      <c r="M197" t="s">
        <v>177</v>
      </c>
      <c r="N197" t="s">
        <v>196</v>
      </c>
      <c r="O197">
        <v>3</v>
      </c>
      <c r="P197">
        <v>181.2</v>
      </c>
      <c r="Q197">
        <v>171.8</v>
      </c>
    </row>
    <row r="198" spans="1:17" x14ac:dyDescent="0.25">
      <c r="A198" t="s">
        <v>74</v>
      </c>
      <c r="B198" s="1">
        <v>43640</v>
      </c>
      <c r="C198" s="2">
        <v>175</v>
      </c>
      <c r="D198">
        <v>3</v>
      </c>
      <c r="F198" t="s">
        <v>173</v>
      </c>
      <c r="G198" t="s">
        <v>175</v>
      </c>
      <c r="H198" t="s">
        <v>176</v>
      </c>
      <c r="I198">
        <f t="shared" si="44"/>
        <v>1E-3</v>
      </c>
      <c r="J198">
        <f t="shared" si="45"/>
        <v>4.3999999999999994E-3</v>
      </c>
      <c r="K198" t="s">
        <v>187</v>
      </c>
      <c r="L198" t="s">
        <v>187</v>
      </c>
      <c r="M198" t="s">
        <v>177</v>
      </c>
      <c r="N198" t="s">
        <v>196</v>
      </c>
      <c r="O198">
        <v>3</v>
      </c>
      <c r="P198">
        <v>181.2</v>
      </c>
      <c r="Q198">
        <v>171.8</v>
      </c>
    </row>
    <row r="199" spans="1:17" x14ac:dyDescent="0.25">
      <c r="A199" t="s">
        <v>74</v>
      </c>
      <c r="B199" s="1">
        <v>43640</v>
      </c>
      <c r="C199" s="2">
        <v>175</v>
      </c>
      <c r="D199">
        <v>4</v>
      </c>
      <c r="F199" t="s">
        <v>173</v>
      </c>
      <c r="G199" t="s">
        <v>175</v>
      </c>
      <c r="H199" t="s">
        <v>176</v>
      </c>
      <c r="I199">
        <f t="shared" si="44"/>
        <v>1E-3</v>
      </c>
      <c r="J199">
        <f t="shared" si="45"/>
        <v>4.3999999999999994E-3</v>
      </c>
      <c r="K199" t="s">
        <v>187</v>
      </c>
      <c r="L199" t="s">
        <v>187</v>
      </c>
      <c r="M199" t="s">
        <v>177</v>
      </c>
      <c r="N199" t="s">
        <v>196</v>
      </c>
      <c r="O199">
        <v>3</v>
      </c>
      <c r="P199">
        <v>181.2</v>
      </c>
      <c r="Q199">
        <v>171.8</v>
      </c>
    </row>
    <row r="200" spans="1:17" x14ac:dyDescent="0.25">
      <c r="A200" t="s">
        <v>74</v>
      </c>
      <c r="B200" s="1">
        <v>43640</v>
      </c>
      <c r="C200" s="2">
        <v>175</v>
      </c>
      <c r="D200">
        <v>5</v>
      </c>
      <c r="F200" t="s">
        <v>173</v>
      </c>
      <c r="G200" t="s">
        <v>175</v>
      </c>
      <c r="H200" t="s">
        <v>176</v>
      </c>
      <c r="I200">
        <f t="shared" si="44"/>
        <v>1E-3</v>
      </c>
      <c r="J200">
        <f t="shared" si="45"/>
        <v>4.3999999999999994E-3</v>
      </c>
      <c r="K200" t="s">
        <v>187</v>
      </c>
      <c r="L200" t="s">
        <v>187</v>
      </c>
      <c r="M200" t="s">
        <v>177</v>
      </c>
      <c r="N200" t="s">
        <v>196</v>
      </c>
      <c r="O200">
        <v>3</v>
      </c>
      <c r="P200">
        <v>181.2</v>
      </c>
      <c r="Q200">
        <v>171.8</v>
      </c>
    </row>
    <row r="201" spans="1:17" x14ac:dyDescent="0.25">
      <c r="A201" t="s">
        <v>99</v>
      </c>
      <c r="B201" s="1">
        <v>43640</v>
      </c>
      <c r="C201" s="2">
        <v>175</v>
      </c>
      <c r="D201">
        <v>1</v>
      </c>
      <c r="F201" t="s">
        <v>173</v>
      </c>
      <c r="G201" t="s">
        <v>175</v>
      </c>
      <c r="H201" t="s">
        <v>176</v>
      </c>
      <c r="I201">
        <f>0.008/6</f>
        <v>1.3333333333333333E-3</v>
      </c>
      <c r="J201">
        <f>0.026/6</f>
        <v>4.3333333333333331E-3</v>
      </c>
      <c r="K201">
        <v>2.9580000000000002</v>
      </c>
      <c r="L201">
        <v>2.7309999999999999</v>
      </c>
      <c r="M201" t="s">
        <v>177</v>
      </c>
      <c r="N201" t="s">
        <v>186</v>
      </c>
      <c r="O201">
        <v>2</v>
      </c>
      <c r="P201">
        <v>159.6</v>
      </c>
      <c r="Q201">
        <v>140.80000000000001</v>
      </c>
    </row>
    <row r="202" spans="1:17" x14ac:dyDescent="0.25">
      <c r="A202" t="s">
        <v>99</v>
      </c>
      <c r="B202" s="1">
        <v>43640</v>
      </c>
      <c r="C202" s="2">
        <v>175</v>
      </c>
      <c r="D202">
        <v>2</v>
      </c>
      <c r="F202" t="s">
        <v>173</v>
      </c>
      <c r="G202" t="s">
        <v>175</v>
      </c>
      <c r="H202" t="s">
        <v>176</v>
      </c>
      <c r="I202">
        <f t="shared" ref="I202:I204" si="46">0.008/6</f>
        <v>1.3333333333333333E-3</v>
      </c>
      <c r="J202">
        <f t="shared" ref="J202:J204" si="47">0.026/6</f>
        <v>4.3333333333333331E-3</v>
      </c>
      <c r="K202">
        <v>3.3519999999999999</v>
      </c>
      <c r="L202">
        <v>2.6349999999999998</v>
      </c>
      <c r="M202" t="s">
        <v>177</v>
      </c>
      <c r="N202" t="s">
        <v>186</v>
      </c>
      <c r="O202">
        <v>2</v>
      </c>
      <c r="P202">
        <v>159.6</v>
      </c>
      <c r="Q202">
        <v>140.80000000000001</v>
      </c>
    </row>
    <row r="203" spans="1:17" x14ac:dyDescent="0.25">
      <c r="A203" t="s">
        <v>99</v>
      </c>
      <c r="B203" s="1">
        <v>43640</v>
      </c>
      <c r="C203" s="2">
        <v>175</v>
      </c>
      <c r="D203">
        <v>3</v>
      </c>
      <c r="F203" t="s">
        <v>173</v>
      </c>
      <c r="G203" t="s">
        <v>175</v>
      </c>
      <c r="H203" t="s">
        <v>176</v>
      </c>
      <c r="I203">
        <f t="shared" si="46"/>
        <v>1.3333333333333333E-3</v>
      </c>
      <c r="J203">
        <f t="shared" si="47"/>
        <v>4.3333333333333331E-3</v>
      </c>
      <c r="K203">
        <v>2.2410000000000001</v>
      </c>
      <c r="L203">
        <v>2.2410000000000001</v>
      </c>
      <c r="M203" t="s">
        <v>177</v>
      </c>
      <c r="N203" t="s">
        <v>186</v>
      </c>
      <c r="O203">
        <v>2</v>
      </c>
      <c r="P203">
        <v>159.6</v>
      </c>
      <c r="Q203">
        <v>140.80000000000001</v>
      </c>
    </row>
    <row r="204" spans="1:17" x14ac:dyDescent="0.25">
      <c r="A204" t="s">
        <v>99</v>
      </c>
      <c r="B204" s="1">
        <v>43640</v>
      </c>
      <c r="C204" s="2">
        <v>175</v>
      </c>
      <c r="D204">
        <v>4</v>
      </c>
      <c r="F204" t="s">
        <v>173</v>
      </c>
      <c r="G204" t="s">
        <v>175</v>
      </c>
      <c r="H204" t="s">
        <v>176</v>
      </c>
      <c r="I204">
        <f t="shared" si="46"/>
        <v>1.3333333333333333E-3</v>
      </c>
      <c r="J204">
        <f t="shared" si="47"/>
        <v>4.3333333333333331E-3</v>
      </c>
      <c r="K204">
        <v>3.1080000000000001</v>
      </c>
      <c r="L204">
        <v>2.3719999999999999</v>
      </c>
      <c r="M204" t="s">
        <v>177</v>
      </c>
      <c r="N204" t="s">
        <v>186</v>
      </c>
      <c r="O204">
        <v>2</v>
      </c>
      <c r="P204">
        <v>159.6</v>
      </c>
      <c r="Q204">
        <v>140.80000000000001</v>
      </c>
    </row>
    <row r="205" spans="1:17" x14ac:dyDescent="0.25">
      <c r="A205" t="s">
        <v>97</v>
      </c>
      <c r="B205" s="1">
        <v>43630</v>
      </c>
      <c r="C205" s="2">
        <v>165</v>
      </c>
      <c r="D205">
        <v>1</v>
      </c>
      <c r="F205" t="s">
        <v>173</v>
      </c>
      <c r="G205" t="s">
        <v>175</v>
      </c>
      <c r="H205" t="s">
        <v>176</v>
      </c>
      <c r="I205">
        <f>0.018/12</f>
        <v>1.4999999999999998E-3</v>
      </c>
      <c r="J205">
        <f>0.04/12</f>
        <v>3.3333333333333335E-3</v>
      </c>
      <c r="K205" t="s">
        <v>187</v>
      </c>
      <c r="L205" t="s">
        <v>187</v>
      </c>
      <c r="M205" t="s">
        <v>177</v>
      </c>
      <c r="N205" t="s">
        <v>185</v>
      </c>
      <c r="O205">
        <v>4</v>
      </c>
      <c r="P205">
        <v>145.9</v>
      </c>
      <c r="Q205">
        <v>127.6</v>
      </c>
    </row>
    <row r="206" spans="1:17" x14ac:dyDescent="0.25">
      <c r="A206" t="s">
        <v>97</v>
      </c>
      <c r="B206" s="1">
        <v>43630</v>
      </c>
      <c r="C206" s="2">
        <v>165</v>
      </c>
      <c r="D206">
        <v>2</v>
      </c>
      <c r="F206" t="s">
        <v>173</v>
      </c>
      <c r="G206" t="s">
        <v>175</v>
      </c>
      <c r="H206" t="s">
        <v>176</v>
      </c>
      <c r="I206">
        <f t="shared" ref="I206:I208" si="48">0.018/12</f>
        <v>1.4999999999999998E-3</v>
      </c>
      <c r="J206">
        <f t="shared" ref="J206:J208" si="49">0.04/12</f>
        <v>3.3333333333333335E-3</v>
      </c>
      <c r="K206" t="s">
        <v>187</v>
      </c>
      <c r="L206" t="s">
        <v>187</v>
      </c>
      <c r="M206" t="s">
        <v>177</v>
      </c>
      <c r="N206" t="s">
        <v>185</v>
      </c>
      <c r="O206">
        <v>4</v>
      </c>
      <c r="P206">
        <v>145.9</v>
      </c>
      <c r="Q206">
        <v>127.6</v>
      </c>
    </row>
    <row r="207" spans="1:17" x14ac:dyDescent="0.25">
      <c r="A207" t="s">
        <v>97</v>
      </c>
      <c r="B207" s="1">
        <v>43630</v>
      </c>
      <c r="C207" s="2">
        <v>165</v>
      </c>
      <c r="D207">
        <v>3</v>
      </c>
      <c r="F207" t="s">
        <v>173</v>
      </c>
      <c r="G207" t="s">
        <v>175</v>
      </c>
      <c r="H207" t="s">
        <v>176</v>
      </c>
      <c r="I207">
        <f t="shared" si="48"/>
        <v>1.4999999999999998E-3</v>
      </c>
      <c r="J207">
        <f t="shared" si="49"/>
        <v>3.3333333333333335E-3</v>
      </c>
      <c r="K207" t="s">
        <v>187</v>
      </c>
      <c r="L207" t="s">
        <v>187</v>
      </c>
      <c r="M207" t="s">
        <v>177</v>
      </c>
      <c r="N207" t="s">
        <v>185</v>
      </c>
      <c r="O207">
        <v>4</v>
      </c>
      <c r="P207">
        <v>145.9</v>
      </c>
      <c r="Q207">
        <v>127.6</v>
      </c>
    </row>
    <row r="208" spans="1:17" x14ac:dyDescent="0.25">
      <c r="A208" t="s">
        <v>97</v>
      </c>
      <c r="B208" s="1">
        <v>43630</v>
      </c>
      <c r="C208" s="2">
        <v>165</v>
      </c>
      <c r="D208">
        <v>4</v>
      </c>
      <c r="F208" t="s">
        <v>173</v>
      </c>
      <c r="G208" t="s">
        <v>175</v>
      </c>
      <c r="H208" t="s">
        <v>176</v>
      </c>
      <c r="I208">
        <f t="shared" si="48"/>
        <v>1.4999999999999998E-3</v>
      </c>
      <c r="J208">
        <f t="shared" si="49"/>
        <v>3.3333333333333335E-3</v>
      </c>
      <c r="K208" t="s">
        <v>187</v>
      </c>
      <c r="L208" t="s">
        <v>187</v>
      </c>
      <c r="M208" t="s">
        <v>177</v>
      </c>
      <c r="N208" t="s">
        <v>185</v>
      </c>
      <c r="O208">
        <v>4</v>
      </c>
      <c r="P208">
        <v>145.9</v>
      </c>
      <c r="Q208">
        <v>127.6</v>
      </c>
    </row>
    <row r="209" spans="1:17" x14ac:dyDescent="0.25">
      <c r="A209" t="s">
        <v>205</v>
      </c>
      <c r="B209" s="1">
        <v>43630</v>
      </c>
      <c r="C209" s="2">
        <v>165</v>
      </c>
      <c r="D209">
        <v>1</v>
      </c>
      <c r="F209" t="s">
        <v>173</v>
      </c>
      <c r="G209" t="s">
        <v>175</v>
      </c>
      <c r="H209" t="s">
        <v>176</v>
      </c>
      <c r="I209">
        <f>0.021/8</f>
        <v>2.6250000000000002E-3</v>
      </c>
      <c r="J209">
        <f>0.0465/8</f>
        <v>5.8125E-3</v>
      </c>
      <c r="K209" t="s">
        <v>187</v>
      </c>
      <c r="L209" t="s">
        <v>187</v>
      </c>
      <c r="M209" t="s">
        <v>177</v>
      </c>
      <c r="N209" t="s">
        <v>185</v>
      </c>
      <c r="O209">
        <v>4</v>
      </c>
      <c r="P209">
        <v>123.9</v>
      </c>
      <c r="Q209">
        <v>113.1</v>
      </c>
    </row>
    <row r="210" spans="1:17" x14ac:dyDescent="0.25">
      <c r="A210" t="s">
        <v>205</v>
      </c>
      <c r="B210" s="1">
        <v>43630</v>
      </c>
      <c r="C210" s="2">
        <v>165</v>
      </c>
      <c r="D210">
        <v>2</v>
      </c>
      <c r="F210" t="s">
        <v>173</v>
      </c>
      <c r="G210" t="s">
        <v>175</v>
      </c>
      <c r="H210" t="s">
        <v>176</v>
      </c>
      <c r="I210">
        <f t="shared" ref="I210:I212" si="50">0.021/8</f>
        <v>2.6250000000000002E-3</v>
      </c>
      <c r="J210">
        <f t="shared" ref="J210:J212" si="51">0.0465/8</f>
        <v>5.8125E-3</v>
      </c>
      <c r="K210" t="s">
        <v>187</v>
      </c>
      <c r="L210" t="s">
        <v>187</v>
      </c>
      <c r="M210" t="s">
        <v>177</v>
      </c>
      <c r="N210" t="s">
        <v>185</v>
      </c>
      <c r="O210">
        <v>4</v>
      </c>
      <c r="P210">
        <v>123.9</v>
      </c>
      <c r="Q210">
        <v>113.1</v>
      </c>
    </row>
    <row r="211" spans="1:17" x14ac:dyDescent="0.25">
      <c r="A211" t="s">
        <v>205</v>
      </c>
      <c r="B211" s="1">
        <v>43630</v>
      </c>
      <c r="C211" s="2">
        <v>165</v>
      </c>
      <c r="D211">
        <v>3</v>
      </c>
      <c r="F211" t="s">
        <v>173</v>
      </c>
      <c r="G211" t="s">
        <v>175</v>
      </c>
      <c r="H211" t="s">
        <v>176</v>
      </c>
      <c r="I211">
        <f t="shared" si="50"/>
        <v>2.6250000000000002E-3</v>
      </c>
      <c r="J211">
        <f t="shared" si="51"/>
        <v>5.8125E-3</v>
      </c>
      <c r="K211" t="s">
        <v>187</v>
      </c>
      <c r="L211" t="s">
        <v>187</v>
      </c>
      <c r="M211" t="s">
        <v>177</v>
      </c>
      <c r="N211" t="s">
        <v>185</v>
      </c>
      <c r="O211">
        <v>4</v>
      </c>
      <c r="P211">
        <v>123.9</v>
      </c>
      <c r="Q211">
        <v>113.1</v>
      </c>
    </row>
    <row r="212" spans="1:17" x14ac:dyDescent="0.25">
      <c r="A212" t="s">
        <v>205</v>
      </c>
      <c r="B212" s="1">
        <v>43630</v>
      </c>
      <c r="C212" s="2">
        <v>165</v>
      </c>
      <c r="D212">
        <v>4</v>
      </c>
      <c r="F212" t="s">
        <v>173</v>
      </c>
      <c r="G212" t="s">
        <v>175</v>
      </c>
      <c r="H212" t="s">
        <v>176</v>
      </c>
      <c r="I212">
        <f t="shared" si="50"/>
        <v>2.6250000000000002E-3</v>
      </c>
      <c r="J212">
        <f t="shared" si="51"/>
        <v>5.8125E-3</v>
      </c>
      <c r="K212" t="s">
        <v>187</v>
      </c>
      <c r="L212" t="s">
        <v>187</v>
      </c>
      <c r="M212" t="s">
        <v>177</v>
      </c>
      <c r="N212" t="s">
        <v>185</v>
      </c>
      <c r="O212">
        <v>4</v>
      </c>
      <c r="P212">
        <v>123.9</v>
      </c>
      <c r="Q212">
        <v>113.1</v>
      </c>
    </row>
  </sheetData>
  <autoFilter ref="B1:S212" xr:uid="{D986FFCA-42A8-49DD-9912-55F9269E2544}">
    <filterColumn colId="4">
      <filters>
        <filter val="Spiraea alba"/>
      </filters>
    </filterColumn>
  </autoFilter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40E16A-6A45-4C34-B5DE-8934C713DD5F}">
  <dimension ref="A1:Q61"/>
  <sheetViews>
    <sheetView workbookViewId="0">
      <selection activeCell="A31" sqref="A31"/>
    </sheetView>
  </sheetViews>
  <sheetFormatPr defaultRowHeight="15" x14ac:dyDescent="0.25"/>
  <cols>
    <col min="1" max="1" width="12.85546875" bestFit="1" customWidth="1"/>
    <col min="2" max="2" width="12.85546875" style="2" customWidth="1"/>
    <col min="3" max="3" width="15.42578125" bestFit="1" customWidth="1"/>
    <col min="4" max="4" width="6.5703125" bestFit="1" customWidth="1"/>
    <col min="5" max="5" width="22.5703125" bestFit="1" customWidth="1"/>
    <col min="6" max="6" width="15.140625" bestFit="1" customWidth="1"/>
    <col min="7" max="7" width="11.7109375" bestFit="1" customWidth="1"/>
    <col min="8" max="8" width="12" bestFit="1" customWidth="1"/>
    <col min="9" max="9" width="17.140625" bestFit="1" customWidth="1"/>
    <col min="10" max="10" width="18.85546875" bestFit="1" customWidth="1"/>
    <col min="11" max="11" width="16" bestFit="1" customWidth="1"/>
    <col min="12" max="12" width="19.7109375" bestFit="1" customWidth="1"/>
    <col min="13" max="13" width="16.7109375" bestFit="1" customWidth="1"/>
    <col min="14" max="14" width="17.5703125" bestFit="1" customWidth="1"/>
    <col min="15" max="15" width="14.5703125" bestFit="1" customWidth="1"/>
    <col min="16" max="16" width="18.85546875" bestFit="1" customWidth="1"/>
    <col min="17" max="17" width="18.42578125" bestFit="1" customWidth="1"/>
  </cols>
  <sheetData>
    <row r="1" spans="1:17" x14ac:dyDescent="0.25">
      <c r="A1" t="s">
        <v>3</v>
      </c>
      <c r="B1" s="2" t="s">
        <v>199</v>
      </c>
      <c r="C1" t="s">
        <v>0</v>
      </c>
      <c r="D1" t="s">
        <v>191</v>
      </c>
      <c r="E1" t="s">
        <v>1</v>
      </c>
      <c r="F1" t="s">
        <v>2</v>
      </c>
      <c r="G1" t="s">
        <v>181</v>
      </c>
      <c r="H1" t="s">
        <v>194</v>
      </c>
      <c r="I1" t="s">
        <v>6</v>
      </c>
      <c r="J1" t="s">
        <v>7</v>
      </c>
      <c r="K1" t="s">
        <v>8</v>
      </c>
      <c r="L1" t="s">
        <v>10</v>
      </c>
      <c r="M1" t="s">
        <v>9</v>
      </c>
      <c r="N1" t="s">
        <v>11</v>
      </c>
      <c r="O1" t="s">
        <v>13</v>
      </c>
      <c r="P1" t="s">
        <v>14</v>
      </c>
      <c r="Q1" t="s">
        <v>15</v>
      </c>
    </row>
    <row r="2" spans="1:17" x14ac:dyDescent="0.25">
      <c r="A2" s="1">
        <v>43633</v>
      </c>
      <c r="B2" s="2">
        <v>168</v>
      </c>
      <c r="C2" t="s">
        <v>59</v>
      </c>
      <c r="D2">
        <v>1</v>
      </c>
      <c r="E2" t="s">
        <v>193</v>
      </c>
      <c r="F2" t="s">
        <v>176</v>
      </c>
      <c r="G2">
        <v>6.0000000000000001E-3</v>
      </c>
      <c r="H2">
        <v>3.7999999999999999E-2</v>
      </c>
      <c r="I2">
        <v>2.573</v>
      </c>
      <c r="J2">
        <v>2.589</v>
      </c>
      <c r="N2" t="s">
        <v>195</v>
      </c>
      <c r="O2" t="s">
        <v>196</v>
      </c>
    </row>
    <row r="3" spans="1:17" x14ac:dyDescent="0.25">
      <c r="A3" s="1">
        <v>43633</v>
      </c>
      <c r="B3" s="2">
        <v>168</v>
      </c>
      <c r="C3" t="s">
        <v>59</v>
      </c>
      <c r="D3">
        <v>2</v>
      </c>
      <c r="E3" t="s">
        <v>193</v>
      </c>
      <c r="F3" t="s">
        <v>176</v>
      </c>
      <c r="G3">
        <v>4.0000000000000001E-3</v>
      </c>
      <c r="H3">
        <v>4.1000000000000002E-2</v>
      </c>
      <c r="I3">
        <v>2.496</v>
      </c>
      <c r="J3">
        <v>2.6040000000000001</v>
      </c>
      <c r="N3" t="s">
        <v>195</v>
      </c>
      <c r="O3" t="s">
        <v>196</v>
      </c>
    </row>
    <row r="4" spans="1:17" x14ac:dyDescent="0.25">
      <c r="A4" s="1">
        <v>43633</v>
      </c>
      <c r="B4" s="2">
        <v>168</v>
      </c>
      <c r="C4" t="s">
        <v>59</v>
      </c>
      <c r="D4">
        <v>3</v>
      </c>
      <c r="E4" t="s">
        <v>193</v>
      </c>
      <c r="F4" t="s">
        <v>176</v>
      </c>
      <c r="G4">
        <v>8.0000000000000002E-3</v>
      </c>
      <c r="H4">
        <v>3.9E-2</v>
      </c>
      <c r="I4">
        <v>2.5</v>
      </c>
      <c r="J4">
        <v>2.516</v>
      </c>
      <c r="N4" t="s">
        <v>195</v>
      </c>
      <c r="O4" t="s">
        <v>196</v>
      </c>
    </row>
    <row r="5" spans="1:17" x14ac:dyDescent="0.25">
      <c r="A5" s="1">
        <v>43633</v>
      </c>
      <c r="B5" s="2">
        <v>168</v>
      </c>
      <c r="C5" t="s">
        <v>59</v>
      </c>
      <c r="D5">
        <v>4</v>
      </c>
      <c r="E5" t="s">
        <v>193</v>
      </c>
      <c r="F5" t="s">
        <v>176</v>
      </c>
      <c r="G5">
        <v>3.0000000000000001E-3</v>
      </c>
      <c r="H5">
        <v>4.1000000000000002E-2</v>
      </c>
      <c r="I5">
        <v>2.6280000000000001</v>
      </c>
      <c r="J5">
        <v>2.3570000000000002</v>
      </c>
      <c r="N5" t="s">
        <v>195</v>
      </c>
      <c r="O5" t="s">
        <v>196</v>
      </c>
    </row>
    <row r="6" spans="1:17" x14ac:dyDescent="0.25">
      <c r="A6" s="1">
        <v>43633</v>
      </c>
      <c r="B6" s="2">
        <v>168</v>
      </c>
      <c r="C6" t="s">
        <v>197</v>
      </c>
      <c r="D6">
        <v>1</v>
      </c>
      <c r="E6" t="s">
        <v>193</v>
      </c>
      <c r="F6" t="s">
        <v>176</v>
      </c>
      <c r="G6">
        <v>6.0000000000000001E-3</v>
      </c>
      <c r="H6">
        <v>3.7999999999999999E-2</v>
      </c>
      <c r="I6">
        <v>2.5840000000000001</v>
      </c>
      <c r="J6">
        <v>2.6150000000000002</v>
      </c>
      <c r="N6" t="s">
        <v>195</v>
      </c>
      <c r="O6" t="s">
        <v>196</v>
      </c>
    </row>
    <row r="7" spans="1:17" x14ac:dyDescent="0.25">
      <c r="A7" s="1">
        <v>43633</v>
      </c>
      <c r="B7" s="2">
        <v>168</v>
      </c>
      <c r="C7" t="s">
        <v>197</v>
      </c>
      <c r="D7">
        <v>2</v>
      </c>
      <c r="E7" t="s">
        <v>193</v>
      </c>
      <c r="F7" t="s">
        <v>176</v>
      </c>
      <c r="G7">
        <v>7.0000000000000001E-3</v>
      </c>
      <c r="H7">
        <v>3.4000000000000002E-2</v>
      </c>
      <c r="I7">
        <v>2.6280000000000001</v>
      </c>
      <c r="J7">
        <v>2.669</v>
      </c>
      <c r="N7" t="s">
        <v>195</v>
      </c>
      <c r="O7" t="s">
        <v>196</v>
      </c>
    </row>
    <row r="8" spans="1:17" x14ac:dyDescent="0.25">
      <c r="A8" s="1">
        <v>43633</v>
      </c>
      <c r="B8" s="2">
        <v>168</v>
      </c>
      <c r="C8" t="s">
        <v>197</v>
      </c>
      <c r="D8">
        <v>3</v>
      </c>
      <c r="E8" t="s">
        <v>193</v>
      </c>
      <c r="F8" t="s">
        <v>176</v>
      </c>
      <c r="G8">
        <v>4.0000000000000001E-3</v>
      </c>
      <c r="H8">
        <v>3.5000000000000003E-2</v>
      </c>
      <c r="I8">
        <v>2.4710000000000001</v>
      </c>
      <c r="J8">
        <v>2.573</v>
      </c>
      <c r="N8" t="s">
        <v>195</v>
      </c>
      <c r="O8" t="s">
        <v>196</v>
      </c>
    </row>
    <row r="9" spans="1:17" x14ac:dyDescent="0.25">
      <c r="A9" s="1">
        <v>43633</v>
      </c>
      <c r="B9" s="2">
        <v>168</v>
      </c>
      <c r="C9" t="s">
        <v>197</v>
      </c>
      <c r="D9">
        <v>4</v>
      </c>
      <c r="E9" t="s">
        <v>193</v>
      </c>
      <c r="F9" t="s">
        <v>176</v>
      </c>
      <c r="G9">
        <v>5.0000000000000001E-3</v>
      </c>
      <c r="H9">
        <v>0.04</v>
      </c>
      <c r="I9">
        <v>2.5670000000000002</v>
      </c>
      <c r="J9">
        <v>2.6539999999999999</v>
      </c>
      <c r="N9" t="s">
        <v>195</v>
      </c>
      <c r="O9" t="s">
        <v>196</v>
      </c>
    </row>
    <row r="10" spans="1:17" x14ac:dyDescent="0.25">
      <c r="A10" s="1">
        <v>43633</v>
      </c>
      <c r="B10" s="2">
        <v>168</v>
      </c>
      <c r="C10" t="s">
        <v>197</v>
      </c>
      <c r="D10">
        <v>5</v>
      </c>
      <c r="E10" t="s">
        <v>193</v>
      </c>
      <c r="F10" t="s">
        <v>176</v>
      </c>
      <c r="G10">
        <v>6.7000000000000002E-3</v>
      </c>
      <c r="H10">
        <v>3.5999999999999997E-2</v>
      </c>
      <c r="I10">
        <v>2.5510000000000002</v>
      </c>
      <c r="J10">
        <v>2.5110000000000001</v>
      </c>
      <c r="N10" t="s">
        <v>195</v>
      </c>
      <c r="O10" t="s">
        <v>196</v>
      </c>
    </row>
    <row r="11" spans="1:17" x14ac:dyDescent="0.25">
      <c r="A11" s="1">
        <v>43633</v>
      </c>
      <c r="B11" s="2">
        <v>168</v>
      </c>
      <c r="C11" t="s">
        <v>64</v>
      </c>
      <c r="D11">
        <v>1</v>
      </c>
      <c r="E11" t="s">
        <v>193</v>
      </c>
      <c r="F11" t="s">
        <v>176</v>
      </c>
      <c r="G11">
        <v>5.0000000000000001E-3</v>
      </c>
      <c r="H11">
        <v>2.9000000000000001E-2</v>
      </c>
      <c r="I11">
        <v>2.4489999999999998</v>
      </c>
      <c r="J11">
        <v>2.4649999999999999</v>
      </c>
      <c r="N11" t="s">
        <v>195</v>
      </c>
      <c r="O11" t="s">
        <v>196</v>
      </c>
    </row>
    <row r="12" spans="1:17" x14ac:dyDescent="0.25">
      <c r="A12" s="1">
        <v>43633</v>
      </c>
      <c r="B12" s="2">
        <v>168</v>
      </c>
      <c r="C12" t="s">
        <v>64</v>
      </c>
      <c r="D12">
        <v>2</v>
      </c>
      <c r="E12" t="s">
        <v>193</v>
      </c>
      <c r="F12" t="s">
        <v>176</v>
      </c>
      <c r="G12">
        <v>2E-3</v>
      </c>
      <c r="H12">
        <v>2.5999999999999999E-2</v>
      </c>
      <c r="I12">
        <v>2.3959999999999999</v>
      </c>
      <c r="J12">
        <v>2.2890000000000001</v>
      </c>
      <c r="N12" t="s">
        <v>195</v>
      </c>
      <c r="O12" t="s">
        <v>196</v>
      </c>
    </row>
    <row r="13" spans="1:17" x14ac:dyDescent="0.25">
      <c r="A13" s="1">
        <v>43633</v>
      </c>
      <c r="B13" s="2">
        <v>168</v>
      </c>
      <c r="C13" t="s">
        <v>64</v>
      </c>
      <c r="D13">
        <v>3</v>
      </c>
      <c r="E13" t="s">
        <v>193</v>
      </c>
      <c r="F13" t="s">
        <v>176</v>
      </c>
      <c r="G13">
        <v>8.9999999999999993E-3</v>
      </c>
      <c r="H13">
        <v>4.2000000000000003E-2</v>
      </c>
      <c r="I13">
        <v>2.7210000000000001</v>
      </c>
      <c r="J13">
        <v>2.6779999999999999</v>
      </c>
      <c r="N13" t="s">
        <v>195</v>
      </c>
      <c r="O13" t="s">
        <v>196</v>
      </c>
    </row>
    <row r="14" spans="1:17" x14ac:dyDescent="0.25">
      <c r="A14" s="1">
        <v>43633</v>
      </c>
      <c r="B14" s="2">
        <v>168</v>
      </c>
      <c r="C14" t="s">
        <v>64</v>
      </c>
      <c r="D14">
        <v>4</v>
      </c>
      <c r="E14" t="s">
        <v>193</v>
      </c>
      <c r="F14" t="s">
        <v>176</v>
      </c>
      <c r="G14">
        <v>8.0000000000000002E-3</v>
      </c>
      <c r="H14">
        <v>3.6999999999999998E-2</v>
      </c>
      <c r="I14">
        <v>2.3540000000000001</v>
      </c>
      <c r="J14">
        <v>2.4060000000000001</v>
      </c>
      <c r="N14" t="s">
        <v>195</v>
      </c>
      <c r="O14" t="s">
        <v>196</v>
      </c>
    </row>
    <row r="15" spans="1:17" x14ac:dyDescent="0.25">
      <c r="A15" s="1">
        <v>43633</v>
      </c>
      <c r="B15" s="2">
        <v>168</v>
      </c>
      <c r="C15" t="s">
        <v>64</v>
      </c>
      <c r="D15">
        <v>5</v>
      </c>
      <c r="E15" t="s">
        <v>193</v>
      </c>
      <c r="F15" t="s">
        <v>176</v>
      </c>
      <c r="G15">
        <v>3.0000000000000001E-3</v>
      </c>
      <c r="H15">
        <v>2.9000000000000001E-2</v>
      </c>
      <c r="I15">
        <v>2.4340000000000002</v>
      </c>
      <c r="J15">
        <v>2.4489999999999998</v>
      </c>
      <c r="N15" t="s">
        <v>195</v>
      </c>
      <c r="O15" t="s">
        <v>196</v>
      </c>
    </row>
    <row r="16" spans="1:17" x14ac:dyDescent="0.25">
      <c r="A16" s="1">
        <v>43633</v>
      </c>
      <c r="B16" s="2">
        <v>168</v>
      </c>
      <c r="C16" t="s">
        <v>65</v>
      </c>
      <c r="D16">
        <v>1</v>
      </c>
      <c r="E16" t="s">
        <v>193</v>
      </c>
      <c r="F16" t="s">
        <v>176</v>
      </c>
      <c r="G16">
        <v>4.0000000000000001E-3</v>
      </c>
      <c r="H16">
        <v>2.4E-2</v>
      </c>
      <c r="I16">
        <v>2.246</v>
      </c>
      <c r="J16">
        <v>2.2610000000000001</v>
      </c>
      <c r="N16" t="s">
        <v>195</v>
      </c>
      <c r="O16" t="s">
        <v>196</v>
      </c>
    </row>
    <row r="17" spans="1:15" x14ac:dyDescent="0.25">
      <c r="A17" s="1">
        <v>43633</v>
      </c>
      <c r="B17" s="2">
        <v>168</v>
      </c>
      <c r="C17" t="s">
        <v>65</v>
      </c>
      <c r="D17">
        <v>2</v>
      </c>
      <c r="E17" t="s">
        <v>193</v>
      </c>
      <c r="F17" t="s">
        <v>176</v>
      </c>
      <c r="G17">
        <v>3.0000000000000001E-3</v>
      </c>
      <c r="H17">
        <v>3.2000000000000001E-2</v>
      </c>
      <c r="I17">
        <v>2.4460000000000002</v>
      </c>
      <c r="J17">
        <v>2.5099999999999998</v>
      </c>
      <c r="N17" t="s">
        <v>195</v>
      </c>
      <c r="O17" t="s">
        <v>196</v>
      </c>
    </row>
    <row r="18" spans="1:15" x14ac:dyDescent="0.25">
      <c r="A18" s="1">
        <v>43633</v>
      </c>
      <c r="B18" s="2">
        <v>168</v>
      </c>
      <c r="C18" t="s">
        <v>65</v>
      </c>
      <c r="D18">
        <v>3</v>
      </c>
      <c r="E18" t="s">
        <v>193</v>
      </c>
      <c r="F18" t="s">
        <v>176</v>
      </c>
      <c r="G18">
        <v>3.0000000000000001E-3</v>
      </c>
      <c r="H18">
        <v>2.8000000000000001E-2</v>
      </c>
      <c r="I18">
        <v>2.4470000000000001</v>
      </c>
      <c r="J18">
        <v>2.3069999999999999</v>
      </c>
      <c r="N18" t="s">
        <v>195</v>
      </c>
      <c r="O18" t="s">
        <v>196</v>
      </c>
    </row>
    <row r="19" spans="1:15" x14ac:dyDescent="0.25">
      <c r="A19" s="1">
        <v>43633</v>
      </c>
      <c r="B19" s="2">
        <v>168</v>
      </c>
      <c r="C19" t="s">
        <v>65</v>
      </c>
      <c r="D19">
        <v>4</v>
      </c>
      <c r="E19" t="s">
        <v>193</v>
      </c>
      <c r="F19" t="s">
        <v>176</v>
      </c>
      <c r="G19">
        <v>8.9999999999999993E-3</v>
      </c>
      <c r="H19">
        <v>0.03</v>
      </c>
      <c r="I19">
        <v>2.585</v>
      </c>
      <c r="J19">
        <v>2.5099999999999998</v>
      </c>
      <c r="N19" t="s">
        <v>195</v>
      </c>
      <c r="O19" t="s">
        <v>196</v>
      </c>
    </row>
    <row r="20" spans="1:15" x14ac:dyDescent="0.25">
      <c r="A20" s="1">
        <v>43633</v>
      </c>
      <c r="B20" s="2">
        <v>168</v>
      </c>
      <c r="C20" t="s">
        <v>65</v>
      </c>
      <c r="D20">
        <v>5</v>
      </c>
      <c r="E20" t="s">
        <v>193</v>
      </c>
      <c r="F20" t="s">
        <v>176</v>
      </c>
      <c r="G20">
        <v>0.01</v>
      </c>
      <c r="H20">
        <v>2.7E-2</v>
      </c>
      <c r="I20">
        <v>2.4860000000000002</v>
      </c>
      <c r="J20">
        <v>2.423</v>
      </c>
      <c r="N20" t="s">
        <v>195</v>
      </c>
      <c r="O20" t="s">
        <v>196</v>
      </c>
    </row>
    <row r="21" spans="1:15" x14ac:dyDescent="0.25">
      <c r="A21" s="1">
        <v>43633</v>
      </c>
      <c r="B21" s="2">
        <v>168</v>
      </c>
      <c r="C21" t="s">
        <v>66</v>
      </c>
      <c r="D21">
        <v>1</v>
      </c>
      <c r="E21" t="s">
        <v>193</v>
      </c>
      <c r="F21" t="s">
        <v>176</v>
      </c>
      <c r="G21">
        <v>2E-3</v>
      </c>
      <c r="H21">
        <v>3.7999999999999999E-2</v>
      </c>
      <c r="I21">
        <v>2.5710000000000002</v>
      </c>
      <c r="J21">
        <v>2.6880000000000002</v>
      </c>
      <c r="N21" t="s">
        <v>195</v>
      </c>
      <c r="O21" t="s">
        <v>196</v>
      </c>
    </row>
    <row r="22" spans="1:15" x14ac:dyDescent="0.25">
      <c r="A22" s="1">
        <v>43633</v>
      </c>
      <c r="B22" s="2">
        <v>168</v>
      </c>
      <c r="C22" t="s">
        <v>66</v>
      </c>
      <c r="D22">
        <v>2</v>
      </c>
      <c r="E22" t="s">
        <v>193</v>
      </c>
      <c r="F22" t="s">
        <v>176</v>
      </c>
      <c r="G22">
        <v>0.01</v>
      </c>
      <c r="H22">
        <v>4.4999999999999998E-2</v>
      </c>
      <c r="I22">
        <v>2.7450000000000001</v>
      </c>
      <c r="J22">
        <v>2.6459999999999999</v>
      </c>
      <c r="N22" t="s">
        <v>195</v>
      </c>
      <c r="O22" t="s">
        <v>196</v>
      </c>
    </row>
    <row r="23" spans="1:15" x14ac:dyDescent="0.25">
      <c r="A23" s="1">
        <v>43633</v>
      </c>
      <c r="B23" s="2">
        <v>168</v>
      </c>
      <c r="C23" t="s">
        <v>66</v>
      </c>
      <c r="D23">
        <v>3</v>
      </c>
      <c r="E23" t="s">
        <v>193</v>
      </c>
      <c r="F23" t="s">
        <v>176</v>
      </c>
      <c r="G23">
        <v>6.0000000000000001E-3</v>
      </c>
      <c r="H23">
        <v>3.5000000000000003E-2</v>
      </c>
      <c r="I23">
        <v>2.6040000000000001</v>
      </c>
      <c r="J23">
        <v>2.573</v>
      </c>
      <c r="N23" t="s">
        <v>195</v>
      </c>
      <c r="O23" t="s">
        <v>196</v>
      </c>
    </row>
    <row r="24" spans="1:15" x14ac:dyDescent="0.25">
      <c r="A24" s="1">
        <v>43633</v>
      </c>
      <c r="B24" s="2">
        <v>168</v>
      </c>
      <c r="C24" t="s">
        <v>66</v>
      </c>
      <c r="D24">
        <v>4</v>
      </c>
      <c r="E24" t="s">
        <v>193</v>
      </c>
      <c r="F24" t="s">
        <v>176</v>
      </c>
      <c r="G24">
        <v>7.0000000000000001E-3</v>
      </c>
      <c r="H24">
        <v>4.5999999999999999E-2</v>
      </c>
      <c r="I24">
        <v>2.6150000000000002</v>
      </c>
      <c r="J24">
        <v>2.625</v>
      </c>
      <c r="N24" t="s">
        <v>195</v>
      </c>
      <c r="O24" t="s">
        <v>196</v>
      </c>
    </row>
    <row r="25" spans="1:15" x14ac:dyDescent="0.25">
      <c r="A25" s="1">
        <v>43633</v>
      </c>
      <c r="B25" s="2">
        <v>168</v>
      </c>
      <c r="C25" t="s">
        <v>66</v>
      </c>
      <c r="D25">
        <v>5</v>
      </c>
      <c r="E25" t="s">
        <v>193</v>
      </c>
      <c r="F25" t="s">
        <v>176</v>
      </c>
      <c r="G25">
        <v>1.2E-2</v>
      </c>
      <c r="H25">
        <v>0.04</v>
      </c>
      <c r="I25">
        <v>2.6110000000000002</v>
      </c>
      <c r="J25">
        <v>2.68</v>
      </c>
      <c r="N25" t="s">
        <v>195</v>
      </c>
      <c r="O25" t="s">
        <v>196</v>
      </c>
    </row>
    <row r="26" spans="1:15" x14ac:dyDescent="0.25">
      <c r="A26" s="1">
        <v>43633</v>
      </c>
      <c r="B26" s="2">
        <v>168</v>
      </c>
      <c r="C26" t="s">
        <v>67</v>
      </c>
      <c r="D26">
        <v>1</v>
      </c>
      <c r="E26" t="s">
        <v>193</v>
      </c>
      <c r="F26" t="s">
        <v>176</v>
      </c>
      <c r="G26">
        <v>3.0000000000000001E-3</v>
      </c>
      <c r="H26">
        <v>2.7E-2</v>
      </c>
      <c r="I26">
        <v>2.5449999999999999</v>
      </c>
      <c r="J26">
        <v>2.339</v>
      </c>
      <c r="N26" t="s">
        <v>195</v>
      </c>
      <c r="O26" t="s">
        <v>196</v>
      </c>
    </row>
    <row r="27" spans="1:15" x14ac:dyDescent="0.25">
      <c r="A27" s="1">
        <v>43633</v>
      </c>
      <c r="B27" s="2">
        <v>168</v>
      </c>
      <c r="C27" t="s">
        <v>67</v>
      </c>
      <c r="D27">
        <v>2</v>
      </c>
      <c r="E27" t="s">
        <v>193</v>
      </c>
      <c r="F27" t="s">
        <v>176</v>
      </c>
      <c r="G27">
        <v>8.9999999999999993E-3</v>
      </c>
      <c r="H27">
        <v>3.2000000000000001E-2</v>
      </c>
      <c r="I27">
        <v>2.508</v>
      </c>
      <c r="J27">
        <v>2.456</v>
      </c>
      <c r="N27" t="s">
        <v>195</v>
      </c>
      <c r="O27" t="s">
        <v>196</v>
      </c>
    </row>
    <row r="28" spans="1:15" x14ac:dyDescent="0.25">
      <c r="A28" s="1">
        <v>43633</v>
      </c>
      <c r="B28" s="2">
        <v>168</v>
      </c>
      <c r="C28" t="s">
        <v>67</v>
      </c>
      <c r="D28">
        <v>3</v>
      </c>
      <c r="E28" t="s">
        <v>193</v>
      </c>
      <c r="F28" t="s">
        <v>176</v>
      </c>
      <c r="G28">
        <v>8.9999999999999993E-3</v>
      </c>
      <c r="H28">
        <v>3.1E-2</v>
      </c>
      <c r="I28">
        <v>2.4590000000000001</v>
      </c>
      <c r="J28">
        <v>2.23</v>
      </c>
      <c r="N28" t="s">
        <v>195</v>
      </c>
      <c r="O28" t="s">
        <v>196</v>
      </c>
    </row>
    <row r="29" spans="1:15" x14ac:dyDescent="0.25">
      <c r="A29" s="1">
        <v>43633</v>
      </c>
      <c r="B29" s="2">
        <v>168</v>
      </c>
      <c r="C29" t="s">
        <v>67</v>
      </c>
      <c r="D29">
        <v>4</v>
      </c>
      <c r="E29" t="s">
        <v>193</v>
      </c>
      <c r="F29" t="s">
        <v>176</v>
      </c>
      <c r="G29">
        <v>5.0000000000000001E-3</v>
      </c>
      <c r="H29">
        <v>2.9000000000000001E-2</v>
      </c>
      <c r="I29">
        <v>2.6480000000000001</v>
      </c>
      <c r="J29">
        <v>2.399</v>
      </c>
      <c r="N29" t="s">
        <v>195</v>
      </c>
      <c r="O29" t="s">
        <v>196</v>
      </c>
    </row>
    <row r="30" spans="1:15" x14ac:dyDescent="0.25">
      <c r="A30" s="1">
        <v>43633</v>
      </c>
      <c r="B30" s="2">
        <v>168</v>
      </c>
      <c r="C30" t="s">
        <v>67</v>
      </c>
      <c r="D30">
        <v>5</v>
      </c>
      <c r="E30" t="s">
        <v>193</v>
      </c>
      <c r="F30" t="s">
        <v>176</v>
      </c>
      <c r="G30">
        <v>7.0000000000000001E-3</v>
      </c>
      <c r="H30">
        <v>4.1000000000000002E-2</v>
      </c>
      <c r="I30">
        <v>2.5249999999999999</v>
      </c>
      <c r="J30">
        <v>2.476</v>
      </c>
      <c r="N30" t="s">
        <v>195</v>
      </c>
      <c r="O30" t="s">
        <v>196</v>
      </c>
    </row>
    <row r="31" spans="1:15" x14ac:dyDescent="0.25">
      <c r="A31" s="1"/>
    </row>
    <row r="56" spans="1:1" x14ac:dyDescent="0.25">
      <c r="A56" s="1"/>
    </row>
    <row r="61" spans="1:1" x14ac:dyDescent="0.25">
      <c r="A61" s="1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3088F-649B-4866-B1FA-2D3E8C217B8C}">
  <dimension ref="A1:C153"/>
  <sheetViews>
    <sheetView workbookViewId="0">
      <selection activeCell="D24" sqref="D24"/>
    </sheetView>
  </sheetViews>
  <sheetFormatPr defaultRowHeight="15" x14ac:dyDescent="0.25"/>
  <cols>
    <col min="1" max="1" width="16.140625" bestFit="1" customWidth="1"/>
    <col min="2" max="2" width="19.7109375" bestFit="1" customWidth="1"/>
    <col min="3" max="3" width="10.7109375" bestFit="1" customWidth="1"/>
  </cols>
  <sheetData>
    <row r="1" spans="1:3" x14ac:dyDescent="0.25">
      <c r="A1" t="s">
        <v>0</v>
      </c>
      <c r="B1" t="s">
        <v>16</v>
      </c>
      <c r="C1" t="s">
        <v>198</v>
      </c>
    </row>
    <row r="2" spans="1:3" x14ac:dyDescent="0.25">
      <c r="A2" t="s">
        <v>18</v>
      </c>
      <c r="B2" t="s">
        <v>169</v>
      </c>
    </row>
    <row r="3" spans="1:3" x14ac:dyDescent="0.25">
      <c r="A3" t="s">
        <v>19</v>
      </c>
      <c r="B3" t="s">
        <v>169</v>
      </c>
    </row>
    <row r="4" spans="1:3" x14ac:dyDescent="0.25">
      <c r="A4" t="s">
        <v>20</v>
      </c>
      <c r="B4" t="s">
        <v>169</v>
      </c>
    </row>
    <row r="5" spans="1:3" x14ac:dyDescent="0.25">
      <c r="A5" t="s">
        <v>21</v>
      </c>
      <c r="B5" t="s">
        <v>169</v>
      </c>
    </row>
    <row r="6" spans="1:3" x14ac:dyDescent="0.25">
      <c r="A6" t="s">
        <v>22</v>
      </c>
      <c r="B6" t="s">
        <v>169</v>
      </c>
    </row>
    <row r="7" spans="1:3" x14ac:dyDescent="0.25">
      <c r="A7" t="s">
        <v>23</v>
      </c>
      <c r="B7" t="s">
        <v>169</v>
      </c>
    </row>
    <row r="8" spans="1:3" x14ac:dyDescent="0.25">
      <c r="A8" t="s">
        <v>24</v>
      </c>
      <c r="B8" t="s">
        <v>169</v>
      </c>
    </row>
    <row r="9" spans="1:3" x14ac:dyDescent="0.25">
      <c r="A9" t="s">
        <v>17</v>
      </c>
      <c r="B9" t="s">
        <v>169</v>
      </c>
    </row>
    <row r="10" spans="1:3" x14ac:dyDescent="0.25">
      <c r="A10" t="s">
        <v>25</v>
      </c>
      <c r="B10" t="s">
        <v>170</v>
      </c>
    </row>
    <row r="11" spans="1:3" x14ac:dyDescent="0.25">
      <c r="A11" t="s">
        <v>26</v>
      </c>
      <c r="B11" t="s">
        <v>170</v>
      </c>
    </row>
    <row r="12" spans="1:3" x14ac:dyDescent="0.25">
      <c r="A12" t="s">
        <v>27</v>
      </c>
      <c r="B12" t="s">
        <v>170</v>
      </c>
    </row>
    <row r="13" spans="1:3" x14ac:dyDescent="0.25">
      <c r="A13" t="s">
        <v>28</v>
      </c>
      <c r="B13" t="s">
        <v>170</v>
      </c>
    </row>
    <row r="14" spans="1:3" x14ac:dyDescent="0.25">
      <c r="A14" t="s">
        <v>29</v>
      </c>
      <c r="B14" t="s">
        <v>170</v>
      </c>
    </row>
    <row r="15" spans="1:3" x14ac:dyDescent="0.25">
      <c r="A15" t="s">
        <v>30</v>
      </c>
      <c r="B15" t="s">
        <v>170</v>
      </c>
    </row>
    <row r="16" spans="1:3" x14ac:dyDescent="0.25">
      <c r="A16" t="s">
        <v>31</v>
      </c>
      <c r="B16" t="s">
        <v>170</v>
      </c>
    </row>
    <row r="17" spans="1:2" x14ac:dyDescent="0.25">
      <c r="A17" t="s">
        <v>32</v>
      </c>
      <c r="B17" t="s">
        <v>170</v>
      </c>
    </row>
    <row r="18" spans="1:2" x14ac:dyDescent="0.25">
      <c r="A18" t="s">
        <v>33</v>
      </c>
      <c r="B18" t="s">
        <v>170</v>
      </c>
    </row>
    <row r="19" spans="1:2" x14ac:dyDescent="0.25">
      <c r="A19" t="s">
        <v>34</v>
      </c>
      <c r="B19" t="s">
        <v>170</v>
      </c>
    </row>
    <row r="20" spans="1:2" x14ac:dyDescent="0.25">
      <c r="A20" t="s">
        <v>35</v>
      </c>
      <c r="B20" t="s">
        <v>170</v>
      </c>
    </row>
    <row r="21" spans="1:2" x14ac:dyDescent="0.25">
      <c r="A21" t="s">
        <v>36</v>
      </c>
      <c r="B21" t="s">
        <v>170</v>
      </c>
    </row>
    <row r="22" spans="1:2" x14ac:dyDescent="0.25">
      <c r="A22" t="s">
        <v>37</v>
      </c>
      <c r="B22" t="s">
        <v>170</v>
      </c>
    </row>
    <row r="23" spans="1:2" x14ac:dyDescent="0.25">
      <c r="A23" t="s">
        <v>38</v>
      </c>
      <c r="B23" t="s">
        <v>170</v>
      </c>
    </row>
    <row r="24" spans="1:2" x14ac:dyDescent="0.25">
      <c r="A24" t="s">
        <v>39</v>
      </c>
      <c r="B24" t="s">
        <v>170</v>
      </c>
    </row>
    <row r="25" spans="1:2" x14ac:dyDescent="0.25">
      <c r="A25" t="s">
        <v>40</v>
      </c>
      <c r="B25" t="s">
        <v>171</v>
      </c>
    </row>
    <row r="26" spans="1:2" x14ac:dyDescent="0.25">
      <c r="A26" t="s">
        <v>41</v>
      </c>
      <c r="B26" t="s">
        <v>171</v>
      </c>
    </row>
    <row r="27" spans="1:2" x14ac:dyDescent="0.25">
      <c r="A27" t="s">
        <v>42</v>
      </c>
      <c r="B27" t="s">
        <v>171</v>
      </c>
    </row>
    <row r="28" spans="1:2" x14ac:dyDescent="0.25">
      <c r="A28" t="s">
        <v>43</v>
      </c>
      <c r="B28" t="s">
        <v>171</v>
      </c>
    </row>
    <row r="29" spans="1:2" x14ac:dyDescent="0.25">
      <c r="A29" t="s">
        <v>44</v>
      </c>
      <c r="B29" t="s">
        <v>171</v>
      </c>
    </row>
    <row r="30" spans="1:2" x14ac:dyDescent="0.25">
      <c r="A30" t="s">
        <v>45</v>
      </c>
      <c r="B30" t="s">
        <v>171</v>
      </c>
    </row>
    <row r="31" spans="1:2" x14ac:dyDescent="0.25">
      <c r="A31" t="s">
        <v>46</v>
      </c>
      <c r="B31" t="s">
        <v>171</v>
      </c>
    </row>
    <row r="32" spans="1:2" x14ac:dyDescent="0.25">
      <c r="A32" t="s">
        <v>47</v>
      </c>
      <c r="B32" t="s">
        <v>171</v>
      </c>
    </row>
    <row r="33" spans="1:2" x14ac:dyDescent="0.25">
      <c r="A33" t="s">
        <v>48</v>
      </c>
      <c r="B33" t="s">
        <v>171</v>
      </c>
    </row>
    <row r="34" spans="1:2" x14ac:dyDescent="0.25">
      <c r="A34" t="s">
        <v>49</v>
      </c>
      <c r="B34" t="s">
        <v>171</v>
      </c>
    </row>
    <row r="35" spans="1:2" x14ac:dyDescent="0.25">
      <c r="A35" t="s">
        <v>50</v>
      </c>
      <c r="B35" t="s">
        <v>171</v>
      </c>
    </row>
    <row r="36" spans="1:2" x14ac:dyDescent="0.25">
      <c r="A36" t="s">
        <v>51</v>
      </c>
      <c r="B36" t="s">
        <v>171</v>
      </c>
    </row>
    <row r="37" spans="1:2" x14ac:dyDescent="0.25">
      <c r="A37" t="s">
        <v>52</v>
      </c>
      <c r="B37" t="s">
        <v>171</v>
      </c>
    </row>
    <row r="38" spans="1:2" x14ac:dyDescent="0.25">
      <c r="A38" t="s">
        <v>53</v>
      </c>
      <c r="B38" t="s">
        <v>171</v>
      </c>
    </row>
    <row r="39" spans="1:2" x14ac:dyDescent="0.25">
      <c r="A39" t="s">
        <v>54</v>
      </c>
      <c r="B39" t="s">
        <v>171</v>
      </c>
    </row>
    <row r="40" spans="1:2" x14ac:dyDescent="0.25">
      <c r="A40" t="s">
        <v>55</v>
      </c>
      <c r="B40" t="s">
        <v>171</v>
      </c>
    </row>
    <row r="41" spans="1:2" x14ac:dyDescent="0.25">
      <c r="A41" t="s">
        <v>56</v>
      </c>
      <c r="B41" t="s">
        <v>171</v>
      </c>
    </row>
    <row r="42" spans="1:2" x14ac:dyDescent="0.25">
      <c r="A42" t="s">
        <v>57</v>
      </c>
      <c r="B42" t="s">
        <v>171</v>
      </c>
    </row>
    <row r="43" spans="1:2" x14ac:dyDescent="0.25">
      <c r="A43" t="s">
        <v>58</v>
      </c>
      <c r="B43" t="s">
        <v>172</v>
      </c>
    </row>
    <row r="44" spans="1:2" x14ac:dyDescent="0.25">
      <c r="A44" t="s">
        <v>59</v>
      </c>
      <c r="B44" t="s">
        <v>172</v>
      </c>
    </row>
    <row r="45" spans="1:2" x14ac:dyDescent="0.25">
      <c r="A45" t="s">
        <v>61</v>
      </c>
      <c r="B45" t="s">
        <v>172</v>
      </c>
    </row>
    <row r="46" spans="1:2" x14ac:dyDescent="0.25">
      <c r="A46" t="s">
        <v>62</v>
      </c>
      <c r="B46" t="s">
        <v>172</v>
      </c>
    </row>
    <row r="47" spans="1:2" x14ac:dyDescent="0.25">
      <c r="A47" t="s">
        <v>60</v>
      </c>
      <c r="B47" t="s">
        <v>172</v>
      </c>
    </row>
    <row r="48" spans="1:2" x14ac:dyDescent="0.25">
      <c r="A48" t="s">
        <v>63</v>
      </c>
      <c r="B48" t="s">
        <v>172</v>
      </c>
    </row>
    <row r="49" spans="1:2" x14ac:dyDescent="0.25">
      <c r="A49" t="s">
        <v>64</v>
      </c>
      <c r="B49" t="s">
        <v>172</v>
      </c>
    </row>
    <row r="50" spans="1:2" x14ac:dyDescent="0.25">
      <c r="A50" t="s">
        <v>65</v>
      </c>
      <c r="B50" t="s">
        <v>172</v>
      </c>
    </row>
    <row r="51" spans="1:2" x14ac:dyDescent="0.25">
      <c r="A51" t="s">
        <v>66</v>
      </c>
      <c r="B51" t="s">
        <v>172</v>
      </c>
    </row>
    <row r="52" spans="1:2" x14ac:dyDescent="0.25">
      <c r="A52" t="s">
        <v>67</v>
      </c>
      <c r="B52" t="s">
        <v>172</v>
      </c>
    </row>
    <row r="53" spans="1:2" x14ac:dyDescent="0.25">
      <c r="A53" t="s">
        <v>68</v>
      </c>
      <c r="B53" t="s">
        <v>172</v>
      </c>
    </row>
    <row r="54" spans="1:2" x14ac:dyDescent="0.25">
      <c r="A54" t="s">
        <v>69</v>
      </c>
      <c r="B54" t="s">
        <v>172</v>
      </c>
    </row>
    <row r="55" spans="1:2" x14ac:dyDescent="0.25">
      <c r="A55" t="s">
        <v>70</v>
      </c>
      <c r="B55" t="s">
        <v>172</v>
      </c>
    </row>
    <row r="56" spans="1:2" x14ac:dyDescent="0.25">
      <c r="A56" t="s">
        <v>71</v>
      </c>
      <c r="B56" t="s">
        <v>172</v>
      </c>
    </row>
    <row r="57" spans="1:2" x14ac:dyDescent="0.25">
      <c r="A57" t="s">
        <v>72</v>
      </c>
      <c r="B57" t="s">
        <v>172</v>
      </c>
    </row>
    <row r="58" spans="1:2" x14ac:dyDescent="0.25">
      <c r="A58" t="s">
        <v>73</v>
      </c>
      <c r="B58" t="s">
        <v>172</v>
      </c>
    </row>
    <row r="59" spans="1:2" x14ac:dyDescent="0.25">
      <c r="A59" t="s">
        <v>74</v>
      </c>
      <c r="B59" t="s">
        <v>173</v>
      </c>
    </row>
    <row r="60" spans="1:2" x14ac:dyDescent="0.25">
      <c r="A60" t="s">
        <v>75</v>
      </c>
      <c r="B60" t="s">
        <v>173</v>
      </c>
    </row>
    <row r="61" spans="1:2" x14ac:dyDescent="0.25">
      <c r="A61" t="s">
        <v>76</v>
      </c>
      <c r="B61" t="s">
        <v>173</v>
      </c>
    </row>
    <row r="62" spans="1:2" x14ac:dyDescent="0.25">
      <c r="A62" t="s">
        <v>77</v>
      </c>
      <c r="B62" t="s">
        <v>173</v>
      </c>
    </row>
    <row r="63" spans="1:2" x14ac:dyDescent="0.25">
      <c r="A63" t="s">
        <v>78</v>
      </c>
      <c r="B63" t="s">
        <v>173</v>
      </c>
    </row>
    <row r="64" spans="1:2" x14ac:dyDescent="0.25">
      <c r="A64" t="s">
        <v>79</v>
      </c>
      <c r="B64" t="s">
        <v>173</v>
      </c>
    </row>
    <row r="65" spans="1:2" x14ac:dyDescent="0.25">
      <c r="A65" t="s">
        <v>81</v>
      </c>
      <c r="B65" t="s">
        <v>173</v>
      </c>
    </row>
    <row r="66" spans="1:2" x14ac:dyDescent="0.25">
      <c r="A66" t="s">
        <v>80</v>
      </c>
      <c r="B66" t="s">
        <v>173</v>
      </c>
    </row>
    <row r="67" spans="1:2" x14ac:dyDescent="0.25">
      <c r="A67" t="s">
        <v>82</v>
      </c>
      <c r="B67" t="s">
        <v>173</v>
      </c>
    </row>
    <row r="68" spans="1:2" x14ac:dyDescent="0.25">
      <c r="A68" t="s">
        <v>83</v>
      </c>
      <c r="B68" t="s">
        <v>173</v>
      </c>
    </row>
    <row r="69" spans="1:2" x14ac:dyDescent="0.25">
      <c r="A69" t="s">
        <v>84</v>
      </c>
      <c r="B69" t="s">
        <v>173</v>
      </c>
    </row>
    <row r="70" spans="1:2" x14ac:dyDescent="0.25">
      <c r="A70" t="s">
        <v>85</v>
      </c>
      <c r="B70" t="s">
        <v>173</v>
      </c>
    </row>
    <row r="71" spans="1:2" x14ac:dyDescent="0.25">
      <c r="A71" t="s">
        <v>89</v>
      </c>
      <c r="B71" t="s">
        <v>173</v>
      </c>
    </row>
    <row r="72" spans="1:2" x14ac:dyDescent="0.25">
      <c r="A72" t="s">
        <v>86</v>
      </c>
      <c r="B72" t="s">
        <v>173</v>
      </c>
    </row>
    <row r="73" spans="1:2" x14ac:dyDescent="0.25">
      <c r="A73" t="s">
        <v>91</v>
      </c>
      <c r="B73" t="s">
        <v>173</v>
      </c>
    </row>
    <row r="74" spans="1:2" x14ac:dyDescent="0.25">
      <c r="A74" t="s">
        <v>87</v>
      </c>
      <c r="B74" t="s">
        <v>173</v>
      </c>
    </row>
    <row r="75" spans="1:2" x14ac:dyDescent="0.25">
      <c r="A75" t="s">
        <v>88</v>
      </c>
      <c r="B75" t="s">
        <v>173</v>
      </c>
    </row>
    <row r="76" spans="1:2" x14ac:dyDescent="0.25">
      <c r="A76" t="s">
        <v>90</v>
      </c>
      <c r="B76" t="s">
        <v>173</v>
      </c>
    </row>
    <row r="77" spans="1:2" x14ac:dyDescent="0.25">
      <c r="A77" t="s">
        <v>92</v>
      </c>
      <c r="B77" t="s">
        <v>173</v>
      </c>
    </row>
    <row r="78" spans="1:2" x14ac:dyDescent="0.25">
      <c r="A78" t="s">
        <v>93</v>
      </c>
      <c r="B78" t="s">
        <v>173</v>
      </c>
    </row>
    <row r="79" spans="1:2" x14ac:dyDescent="0.25">
      <c r="A79" t="s">
        <v>94</v>
      </c>
      <c r="B79" t="s">
        <v>173</v>
      </c>
    </row>
    <row r="80" spans="1:2" x14ac:dyDescent="0.25">
      <c r="A80" t="s">
        <v>95</v>
      </c>
      <c r="B80" t="s">
        <v>173</v>
      </c>
    </row>
    <row r="81" spans="1:2" x14ac:dyDescent="0.25">
      <c r="A81" t="s">
        <v>96</v>
      </c>
      <c r="B81" t="s">
        <v>173</v>
      </c>
    </row>
    <row r="82" spans="1:2" x14ac:dyDescent="0.25">
      <c r="A82" t="s">
        <v>97</v>
      </c>
      <c r="B82" t="s">
        <v>173</v>
      </c>
    </row>
    <row r="83" spans="1:2" x14ac:dyDescent="0.25">
      <c r="A83" t="s">
        <v>98</v>
      </c>
      <c r="B83" t="s">
        <v>173</v>
      </c>
    </row>
    <row r="84" spans="1:2" x14ac:dyDescent="0.25">
      <c r="A84" t="s">
        <v>99</v>
      </c>
      <c r="B84" t="s">
        <v>173</v>
      </c>
    </row>
    <row r="85" spans="1:2" x14ac:dyDescent="0.25">
      <c r="A85" t="s">
        <v>100</v>
      </c>
      <c r="B85" t="s">
        <v>173</v>
      </c>
    </row>
    <row r="86" spans="1:2" x14ac:dyDescent="0.25">
      <c r="A86" t="s">
        <v>101</v>
      </c>
      <c r="B86" t="s">
        <v>173</v>
      </c>
    </row>
    <row r="87" spans="1:2" x14ac:dyDescent="0.25">
      <c r="A87" t="s">
        <v>102</v>
      </c>
      <c r="B87" t="s">
        <v>173</v>
      </c>
    </row>
    <row r="88" spans="1:2" x14ac:dyDescent="0.25">
      <c r="A88" t="s">
        <v>103</v>
      </c>
      <c r="B88" t="s">
        <v>173</v>
      </c>
    </row>
    <row r="89" spans="1:2" x14ac:dyDescent="0.25">
      <c r="A89" t="s">
        <v>104</v>
      </c>
      <c r="B89" t="s">
        <v>173</v>
      </c>
    </row>
    <row r="90" spans="1:2" x14ac:dyDescent="0.25">
      <c r="A90" t="s">
        <v>105</v>
      </c>
      <c r="B90" t="s">
        <v>173</v>
      </c>
    </row>
    <row r="91" spans="1:2" x14ac:dyDescent="0.25">
      <c r="A91" t="s">
        <v>106</v>
      </c>
      <c r="B91" t="s">
        <v>173</v>
      </c>
    </row>
    <row r="92" spans="1:2" x14ac:dyDescent="0.25">
      <c r="A92" t="s">
        <v>109</v>
      </c>
      <c r="B92" t="s">
        <v>173</v>
      </c>
    </row>
    <row r="93" spans="1:2" x14ac:dyDescent="0.25">
      <c r="A93" t="s">
        <v>107</v>
      </c>
      <c r="B93" t="s">
        <v>173</v>
      </c>
    </row>
    <row r="94" spans="1:2" x14ac:dyDescent="0.25">
      <c r="A94" t="s">
        <v>108</v>
      </c>
      <c r="B94" t="s">
        <v>173</v>
      </c>
    </row>
    <row r="95" spans="1:2" x14ac:dyDescent="0.25">
      <c r="A95" t="s">
        <v>110</v>
      </c>
      <c r="B95" t="s">
        <v>173</v>
      </c>
    </row>
    <row r="96" spans="1:2" x14ac:dyDescent="0.25">
      <c r="A96" t="s">
        <v>111</v>
      </c>
      <c r="B96" t="s">
        <v>174</v>
      </c>
    </row>
    <row r="97" spans="1:2" x14ac:dyDescent="0.25">
      <c r="A97" t="s">
        <v>112</v>
      </c>
      <c r="B97" t="s">
        <v>174</v>
      </c>
    </row>
    <row r="98" spans="1:2" x14ac:dyDescent="0.25">
      <c r="A98" t="s">
        <v>113</v>
      </c>
      <c r="B98" t="s">
        <v>174</v>
      </c>
    </row>
    <row r="99" spans="1:2" x14ac:dyDescent="0.25">
      <c r="A99" t="s">
        <v>114</v>
      </c>
      <c r="B99" t="s">
        <v>174</v>
      </c>
    </row>
    <row r="100" spans="1:2" x14ac:dyDescent="0.25">
      <c r="A100" t="s">
        <v>115</v>
      </c>
      <c r="B100" t="s">
        <v>174</v>
      </c>
    </row>
    <row r="101" spans="1:2" x14ac:dyDescent="0.25">
      <c r="A101" t="s">
        <v>116</v>
      </c>
      <c r="B101" t="s">
        <v>174</v>
      </c>
    </row>
    <row r="102" spans="1:2" x14ac:dyDescent="0.25">
      <c r="A102" t="s">
        <v>117</v>
      </c>
      <c r="B102" t="s">
        <v>174</v>
      </c>
    </row>
    <row r="103" spans="1:2" x14ac:dyDescent="0.25">
      <c r="A103" t="s">
        <v>118</v>
      </c>
      <c r="B103" t="s">
        <v>174</v>
      </c>
    </row>
    <row r="104" spans="1:2" x14ac:dyDescent="0.25">
      <c r="A104" t="s">
        <v>119</v>
      </c>
      <c r="B104" t="s">
        <v>174</v>
      </c>
    </row>
    <row r="105" spans="1:2" x14ac:dyDescent="0.25">
      <c r="A105" t="s">
        <v>120</v>
      </c>
      <c r="B105" t="s">
        <v>174</v>
      </c>
    </row>
    <row r="106" spans="1:2" x14ac:dyDescent="0.25">
      <c r="A106" t="s">
        <v>121</v>
      </c>
      <c r="B106" t="s">
        <v>174</v>
      </c>
    </row>
    <row r="107" spans="1:2" x14ac:dyDescent="0.25">
      <c r="A107" t="s">
        <v>122</v>
      </c>
      <c r="B107" t="s">
        <v>174</v>
      </c>
    </row>
    <row r="108" spans="1:2" x14ac:dyDescent="0.25">
      <c r="A108" t="s">
        <v>123</v>
      </c>
      <c r="B108" t="s">
        <v>174</v>
      </c>
    </row>
    <row r="109" spans="1:2" x14ac:dyDescent="0.25">
      <c r="A109" t="s">
        <v>124</v>
      </c>
      <c r="B109" t="s">
        <v>174</v>
      </c>
    </row>
    <row r="110" spans="1:2" x14ac:dyDescent="0.25">
      <c r="A110" t="s">
        <v>125</v>
      </c>
      <c r="B110" t="s">
        <v>174</v>
      </c>
    </row>
    <row r="111" spans="1:2" x14ac:dyDescent="0.25">
      <c r="A111" t="s">
        <v>126</v>
      </c>
      <c r="B111" t="s">
        <v>174</v>
      </c>
    </row>
    <row r="112" spans="1:2" x14ac:dyDescent="0.25">
      <c r="A112" t="s">
        <v>127</v>
      </c>
      <c r="B112" t="s">
        <v>174</v>
      </c>
    </row>
    <row r="113" spans="1:2" x14ac:dyDescent="0.25">
      <c r="A113" t="s">
        <v>128</v>
      </c>
      <c r="B113" t="s">
        <v>174</v>
      </c>
    </row>
    <row r="114" spans="1:2" x14ac:dyDescent="0.25">
      <c r="A114" t="s">
        <v>129</v>
      </c>
      <c r="B114" t="s">
        <v>174</v>
      </c>
    </row>
    <row r="115" spans="1:2" x14ac:dyDescent="0.25">
      <c r="A115" t="s">
        <v>130</v>
      </c>
      <c r="B115" t="s">
        <v>174</v>
      </c>
    </row>
    <row r="116" spans="1:2" x14ac:dyDescent="0.25">
      <c r="A116" t="s">
        <v>131</v>
      </c>
      <c r="B116" t="s">
        <v>174</v>
      </c>
    </row>
    <row r="117" spans="1:2" x14ac:dyDescent="0.25">
      <c r="A117" t="s">
        <v>132</v>
      </c>
      <c r="B117" t="s">
        <v>174</v>
      </c>
    </row>
    <row r="118" spans="1:2" x14ac:dyDescent="0.25">
      <c r="A118" t="s">
        <v>133</v>
      </c>
      <c r="B118" t="s">
        <v>174</v>
      </c>
    </row>
    <row r="119" spans="1:2" x14ac:dyDescent="0.25">
      <c r="A119" t="s">
        <v>134</v>
      </c>
      <c r="B119" t="s">
        <v>174</v>
      </c>
    </row>
    <row r="120" spans="1:2" x14ac:dyDescent="0.25">
      <c r="A120" t="s">
        <v>135</v>
      </c>
      <c r="B120" t="s">
        <v>174</v>
      </c>
    </row>
    <row r="121" spans="1:2" x14ac:dyDescent="0.25">
      <c r="A121" t="s">
        <v>136</v>
      </c>
      <c r="B121" t="s">
        <v>174</v>
      </c>
    </row>
    <row r="122" spans="1:2" x14ac:dyDescent="0.25">
      <c r="A122" t="s">
        <v>137</v>
      </c>
      <c r="B122" t="s">
        <v>174</v>
      </c>
    </row>
    <row r="123" spans="1:2" x14ac:dyDescent="0.25">
      <c r="A123" t="s">
        <v>138</v>
      </c>
      <c r="B123" t="s">
        <v>174</v>
      </c>
    </row>
    <row r="124" spans="1:2" x14ac:dyDescent="0.25">
      <c r="A124" t="s">
        <v>139</v>
      </c>
      <c r="B124" t="s">
        <v>174</v>
      </c>
    </row>
    <row r="125" spans="1:2" x14ac:dyDescent="0.25">
      <c r="A125" t="s">
        <v>140</v>
      </c>
      <c r="B125" t="s">
        <v>174</v>
      </c>
    </row>
    <row r="126" spans="1:2" x14ac:dyDescent="0.25">
      <c r="A126" t="s">
        <v>141</v>
      </c>
      <c r="B126" t="s">
        <v>174</v>
      </c>
    </row>
    <row r="127" spans="1:2" x14ac:dyDescent="0.25">
      <c r="A127" t="s">
        <v>143</v>
      </c>
      <c r="B127" t="s">
        <v>189</v>
      </c>
    </row>
    <row r="128" spans="1:2" x14ac:dyDescent="0.25">
      <c r="A128" t="s">
        <v>142</v>
      </c>
      <c r="B128" t="s">
        <v>189</v>
      </c>
    </row>
    <row r="129" spans="1:2" x14ac:dyDescent="0.25">
      <c r="A129" t="s">
        <v>144</v>
      </c>
      <c r="B129" t="s">
        <v>189</v>
      </c>
    </row>
    <row r="130" spans="1:2" x14ac:dyDescent="0.25">
      <c r="A130" t="s">
        <v>145</v>
      </c>
      <c r="B130" t="s">
        <v>189</v>
      </c>
    </row>
    <row r="131" spans="1:2" x14ac:dyDescent="0.25">
      <c r="A131" t="s">
        <v>146</v>
      </c>
      <c r="B131" t="s">
        <v>189</v>
      </c>
    </row>
    <row r="132" spans="1:2" x14ac:dyDescent="0.25">
      <c r="A132" t="s">
        <v>147</v>
      </c>
      <c r="B132" t="s">
        <v>189</v>
      </c>
    </row>
    <row r="133" spans="1:2" x14ac:dyDescent="0.25">
      <c r="A133" t="s">
        <v>148</v>
      </c>
      <c r="B133" t="s">
        <v>189</v>
      </c>
    </row>
    <row r="134" spans="1:2" x14ac:dyDescent="0.25">
      <c r="A134" t="s">
        <v>149</v>
      </c>
      <c r="B134" t="s">
        <v>189</v>
      </c>
    </row>
    <row r="135" spans="1:2" x14ac:dyDescent="0.25">
      <c r="A135" t="s">
        <v>150</v>
      </c>
      <c r="B135" t="s">
        <v>189</v>
      </c>
    </row>
    <row r="136" spans="1:2" x14ac:dyDescent="0.25">
      <c r="A136" t="s">
        <v>151</v>
      </c>
      <c r="B136" t="s">
        <v>189</v>
      </c>
    </row>
    <row r="137" spans="1:2" x14ac:dyDescent="0.25">
      <c r="A137" t="s">
        <v>152</v>
      </c>
      <c r="B137" t="s">
        <v>189</v>
      </c>
    </row>
    <row r="138" spans="1:2" x14ac:dyDescent="0.25">
      <c r="A138" t="s">
        <v>153</v>
      </c>
      <c r="B138" t="s">
        <v>189</v>
      </c>
    </row>
    <row r="139" spans="1:2" x14ac:dyDescent="0.25">
      <c r="A139" t="s">
        <v>154</v>
      </c>
      <c r="B139" t="s">
        <v>189</v>
      </c>
    </row>
    <row r="140" spans="1:2" x14ac:dyDescent="0.25">
      <c r="A140" t="s">
        <v>155</v>
      </c>
      <c r="B140" t="s">
        <v>189</v>
      </c>
    </row>
    <row r="141" spans="1:2" x14ac:dyDescent="0.25">
      <c r="A141" t="s">
        <v>156</v>
      </c>
      <c r="B141" t="s">
        <v>189</v>
      </c>
    </row>
    <row r="142" spans="1:2" x14ac:dyDescent="0.25">
      <c r="A142" t="s">
        <v>157</v>
      </c>
      <c r="B142" t="s">
        <v>189</v>
      </c>
    </row>
    <row r="143" spans="1:2" x14ac:dyDescent="0.25">
      <c r="A143" t="s">
        <v>158</v>
      </c>
      <c r="B143" t="s">
        <v>189</v>
      </c>
    </row>
    <row r="144" spans="1:2" x14ac:dyDescent="0.25">
      <c r="A144" t="s">
        <v>159</v>
      </c>
      <c r="B144" t="s">
        <v>189</v>
      </c>
    </row>
    <row r="145" spans="1:2" x14ac:dyDescent="0.25">
      <c r="A145" t="s">
        <v>160</v>
      </c>
      <c r="B145" t="s">
        <v>189</v>
      </c>
    </row>
    <row r="146" spans="1:2" x14ac:dyDescent="0.25">
      <c r="A146" t="s">
        <v>161</v>
      </c>
      <c r="B146" t="s">
        <v>189</v>
      </c>
    </row>
    <row r="147" spans="1:2" x14ac:dyDescent="0.25">
      <c r="A147" t="s">
        <v>162</v>
      </c>
      <c r="B147" t="s">
        <v>189</v>
      </c>
    </row>
    <row r="148" spans="1:2" x14ac:dyDescent="0.25">
      <c r="A148" t="s">
        <v>163</v>
      </c>
      <c r="B148" t="s">
        <v>189</v>
      </c>
    </row>
    <row r="149" spans="1:2" x14ac:dyDescent="0.25">
      <c r="A149" t="s">
        <v>164</v>
      </c>
      <c r="B149" t="s">
        <v>189</v>
      </c>
    </row>
    <row r="150" spans="1:2" x14ac:dyDescent="0.25">
      <c r="A150" t="s">
        <v>166</v>
      </c>
      <c r="B150" t="s">
        <v>189</v>
      </c>
    </row>
    <row r="151" spans="1:2" x14ac:dyDescent="0.25">
      <c r="A151" t="s">
        <v>165</v>
      </c>
      <c r="B151" t="s">
        <v>189</v>
      </c>
    </row>
    <row r="152" spans="1:2" x14ac:dyDescent="0.25">
      <c r="A152" t="s">
        <v>167</v>
      </c>
      <c r="B152" t="s">
        <v>189</v>
      </c>
    </row>
    <row r="153" spans="1:2" x14ac:dyDescent="0.25">
      <c r="A153" t="s">
        <v>168</v>
      </c>
      <c r="B153" t="s">
        <v>189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Flower Data 2019</vt:lpstr>
      <vt:lpstr>Fruit and Seed Data 2019</vt:lpstr>
      <vt:lpstr>List of Individuals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Erin Wright</dc:creator>
  <cp:lastModifiedBy>Erin Wright</cp:lastModifiedBy>
  <dcterms:created xsi:type="dcterms:W3CDTF">2019-05-30T19:35:31Z</dcterms:created>
  <dcterms:modified xsi:type="dcterms:W3CDTF">2019-07-03T20:33:25Z</dcterms:modified>
</cp:coreProperties>
</file>