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roch\Desktop\"/>
    </mc:Choice>
  </mc:AlternateContent>
  <xr:revisionPtr revIDLastSave="0" documentId="8_{13FCEE93-5B2C-4E5E-8F79-EF984EE46585}" xr6:coauthVersionLast="47" xr6:coauthVersionMax="47" xr10:uidLastSave="{00000000-0000-0000-0000-000000000000}"/>
  <bookViews>
    <workbookView xWindow="-120" yWindow="-120" windowWidth="20730" windowHeight="11160" xr2:uid="{F2E8B800-4FCA-4F68-935E-012A5D73D1DB}"/>
  </bookViews>
  <sheets>
    <sheet name="Planilha1" sheetId="1" r:id="rId1"/>
    <sheet name="Planilha2" sheetId="2" r:id="rId2"/>
  </sheets>
  <definedNames>
    <definedName name="aporte">Planilha1!$D$12</definedName>
    <definedName name="patrimonio">Planilha1!$D$15</definedName>
    <definedName name="qtd_anos">Planilha1!$D$13</definedName>
    <definedName name="rendimento_carteira">Planilha1!$D$6</definedName>
    <definedName name="taxa_mensal">Planilha1!$D$14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5" i="1" s="1"/>
  <c r="D16" i="1" s="1"/>
  <c r="B16" i="2"/>
  <c r="B17" i="2"/>
  <c r="B18" i="2"/>
  <c r="B19" i="2"/>
  <c r="B20" i="2"/>
  <c r="B15" i="2"/>
  <c r="B10" i="2"/>
  <c r="B11" i="2"/>
  <c r="B12" i="2"/>
  <c r="B13" i="2"/>
  <c r="B14" i="2"/>
  <c r="B9" i="2"/>
  <c r="B4" i="2"/>
  <c r="C32" i="1" s="1"/>
  <c r="B5" i="2"/>
  <c r="C33" i="1" s="1"/>
  <c r="B6" i="2"/>
  <c r="C34" i="1" s="1"/>
  <c r="B7" i="2"/>
  <c r="B8" i="2"/>
  <c r="B3" i="2"/>
  <c r="C30" i="1" s="1"/>
  <c r="D9" i="1"/>
  <c r="C22" i="1" l="1"/>
  <c r="D22" i="1" s="1"/>
  <c r="C21" i="1"/>
  <c r="D21" i="1" s="1"/>
  <c r="C26" i="1"/>
  <c r="D34" i="1" s="1"/>
  <c r="C19" i="1"/>
  <c r="D19" i="1" s="1"/>
  <c r="C20" i="1"/>
  <c r="D20" i="1" s="1"/>
  <c r="C23" i="1"/>
  <c r="D23" i="1" s="1"/>
  <c r="C29" i="1"/>
  <c r="C31" i="1"/>
  <c r="D32" i="1" l="1"/>
  <c r="D33" i="1"/>
  <c r="D30" i="1"/>
  <c r="D31" i="1"/>
  <c r="D29" i="1"/>
  <c r="D35" i="1" s="1"/>
</calcChain>
</file>

<file path=xl/sharedStrings.xml><?xml version="1.0" encoding="utf-8"?>
<sst xmlns="http://schemas.openxmlformats.org/spreadsheetml/2006/main" count="72" uniqueCount="37">
  <si>
    <t>Por quantos Anos?</t>
  </si>
  <si>
    <t>Dividendos Mensais?</t>
  </si>
  <si>
    <t>Patrimônio Acumulado?</t>
  </si>
  <si>
    <t>Taxa de Rendimento mensal ?</t>
  </si>
  <si>
    <t>Quanto em 2 Anos?</t>
  </si>
  <si>
    <t>Quanto em 5 Anos?</t>
  </si>
  <si>
    <t>Quanto em 10 Anos?</t>
  </si>
  <si>
    <t>Quanto em 20 Anos?</t>
  </si>
  <si>
    <t>Quanto em 30 Anos?</t>
  </si>
  <si>
    <t>Sálario</t>
  </si>
  <si>
    <t>Rendimento Carteira</t>
  </si>
  <si>
    <t>Sugestão de Investimento</t>
  </si>
  <si>
    <t>CONFIGURAÇÕES</t>
  </si>
  <si>
    <t>CENÁRIOS</t>
  </si>
  <si>
    <t>DIVIDENDOS</t>
  </si>
  <si>
    <t>INVESTIMENTOS MENSAL</t>
  </si>
  <si>
    <t>% que desejo investir do salário</t>
  </si>
  <si>
    <t>Perfil</t>
  </si>
  <si>
    <t>AGRESSIVO</t>
  </si>
  <si>
    <t>CONSERVADOR</t>
  </si>
  <si>
    <t>MODERADO</t>
  </si>
  <si>
    <t>Valor a ser Investir por Mês ?</t>
  </si>
  <si>
    <t>TIPOS DE FII</t>
  </si>
  <si>
    <t>PAPEL</t>
  </si>
  <si>
    <t>TIJOLO</t>
  </si>
  <si>
    <t>HIBRIDOS</t>
  </si>
  <si>
    <t>FOFs</t>
  </si>
  <si>
    <t>DESENVOLVIMENTO</t>
  </si>
  <si>
    <t>HOTELARIAS</t>
  </si>
  <si>
    <t>Percentual Sugerido</t>
  </si>
  <si>
    <t>Valores</t>
  </si>
  <si>
    <t>%</t>
  </si>
  <si>
    <t xml:space="preserve">  INVESTIR FÁCIL</t>
  </si>
  <si>
    <t>CHAVE</t>
  </si>
  <si>
    <t>PERFIL</t>
  </si>
  <si>
    <t>TIPO FII</t>
  </si>
  <si>
    <t>Quanto vou Investir por Mês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</si>
</sst>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48"/>
      <color theme="0"/>
      <name val="Bauhaus 93"/>
      <family val="5"/>
    </font>
    <font>
      <b/>
      <sz val="12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0.14996795556505021"/>
      </right>
      <top/>
      <bottom/>
      <diagonal/>
    </border>
    <border>
      <left/>
      <right style="medium">
        <color theme="0" tint="-0.1499679555650502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0" tint="-0.1499679555650502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0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Border="1"/>
    <xf numFmtId="0" fontId="6" fillId="3" borderId="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indent="4"/>
    </xf>
    <xf numFmtId="0" fontId="8" fillId="4" borderId="21" xfId="0" applyFont="1" applyFill="1" applyBorder="1" applyAlignment="1">
      <alignment horizontal="left" indent="4"/>
    </xf>
    <xf numFmtId="0" fontId="8" fillId="4" borderId="4" xfId="0" applyFont="1" applyFill="1" applyBorder="1" applyAlignment="1">
      <alignment horizontal="left" indent="4"/>
    </xf>
    <xf numFmtId="0" fontId="8" fillId="4" borderId="22" xfId="0" applyFont="1" applyFill="1" applyBorder="1" applyAlignment="1">
      <alignment horizontal="left" indent="4"/>
    </xf>
    <xf numFmtId="8" fontId="5" fillId="4" borderId="10" xfId="0" applyNumberFormat="1" applyFont="1" applyFill="1" applyBorder="1" applyAlignment="1">
      <alignment horizontal="left"/>
    </xf>
    <xf numFmtId="167" fontId="5" fillId="0" borderId="13" xfId="1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/>
    </xf>
    <xf numFmtId="10" fontId="5" fillId="0" borderId="25" xfId="0" applyNumberFormat="1" applyFont="1" applyBorder="1" applyAlignment="1">
      <alignment horizontal="left"/>
    </xf>
    <xf numFmtId="8" fontId="5" fillId="4" borderId="9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167" fontId="7" fillId="3" borderId="39" xfId="0" applyNumberFormat="1" applyFont="1" applyFill="1" applyBorder="1" applyAlignment="1">
      <alignment horizontal="center" vertical="center"/>
    </xf>
    <xf numFmtId="0" fontId="0" fillId="0" borderId="41" xfId="0" applyBorder="1"/>
    <xf numFmtId="0" fontId="7" fillId="3" borderId="43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4" fillId="3" borderId="39" xfId="2" applyFont="1" applyFill="1" applyBorder="1"/>
    <xf numFmtId="0" fontId="7" fillId="3" borderId="37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11" fillId="4" borderId="56" xfId="0" applyFont="1" applyFill="1" applyBorder="1"/>
    <xf numFmtId="0" fontId="12" fillId="4" borderId="56" xfId="0" applyFont="1" applyFill="1" applyBorder="1" applyAlignment="1">
      <alignment horizontal="left" indent="4"/>
    </xf>
    <xf numFmtId="0" fontId="11" fillId="4" borderId="48" xfId="0" applyFont="1" applyFill="1" applyBorder="1"/>
    <xf numFmtId="0" fontId="12" fillId="4" borderId="48" xfId="0" applyFont="1" applyFill="1" applyBorder="1" applyAlignment="1">
      <alignment horizontal="left" indent="4"/>
    </xf>
    <xf numFmtId="0" fontId="11" fillId="4" borderId="49" xfId="0" applyFont="1" applyFill="1" applyBorder="1"/>
    <xf numFmtId="0" fontId="12" fillId="4" borderId="49" xfId="0" applyFont="1" applyFill="1" applyBorder="1" applyAlignment="1">
      <alignment horizontal="left" indent="4"/>
    </xf>
    <xf numFmtId="0" fontId="11" fillId="5" borderId="47" xfId="0" applyFont="1" applyFill="1" applyBorder="1"/>
    <xf numFmtId="0" fontId="12" fillId="5" borderId="47" xfId="0" applyFont="1" applyFill="1" applyBorder="1" applyAlignment="1">
      <alignment horizontal="left" indent="4"/>
    </xf>
    <xf numFmtId="0" fontId="11" fillId="5" borderId="48" xfId="0" applyFont="1" applyFill="1" applyBorder="1"/>
    <xf numFmtId="0" fontId="12" fillId="5" borderId="48" xfId="0" applyFont="1" applyFill="1" applyBorder="1" applyAlignment="1">
      <alignment horizontal="left" indent="4"/>
    </xf>
    <xf numFmtId="0" fontId="11" fillId="5" borderId="59" xfId="0" applyFont="1" applyFill="1" applyBorder="1"/>
    <xf numFmtId="0" fontId="12" fillId="5" borderId="59" xfId="0" applyFont="1" applyFill="1" applyBorder="1" applyAlignment="1">
      <alignment horizontal="left" indent="4"/>
    </xf>
    <xf numFmtId="0" fontId="3" fillId="6" borderId="56" xfId="0" applyFont="1" applyFill="1" applyBorder="1"/>
    <xf numFmtId="0" fontId="10" fillId="6" borderId="56" xfId="0" applyFont="1" applyFill="1" applyBorder="1" applyAlignment="1">
      <alignment horizontal="left" indent="4"/>
    </xf>
    <xf numFmtId="0" fontId="3" fillId="6" borderId="48" xfId="0" applyFont="1" applyFill="1" applyBorder="1"/>
    <xf numFmtId="0" fontId="10" fillId="6" borderId="48" xfId="0" applyFont="1" applyFill="1" applyBorder="1" applyAlignment="1">
      <alignment horizontal="left" indent="4"/>
    </xf>
    <xf numFmtId="0" fontId="3" fillId="6" borderId="49" xfId="0" applyFont="1" applyFill="1" applyBorder="1"/>
    <xf numFmtId="0" fontId="10" fillId="6" borderId="49" xfId="0" applyFont="1" applyFill="1" applyBorder="1" applyAlignment="1">
      <alignment horizontal="left" indent="4"/>
    </xf>
    <xf numFmtId="0" fontId="11" fillId="4" borderId="57" xfId="0" applyFont="1" applyFill="1" applyBorder="1" applyAlignment="1">
      <alignment horizontal="center"/>
    </xf>
    <xf numFmtId="0" fontId="11" fillId="4" borderId="51" xfId="0" applyFont="1" applyFill="1" applyBorder="1" applyAlignment="1">
      <alignment horizontal="center"/>
    </xf>
    <xf numFmtId="0" fontId="11" fillId="4" borderId="54" xfId="0" applyFont="1" applyFill="1" applyBorder="1" applyAlignment="1">
      <alignment horizontal="center"/>
    </xf>
    <xf numFmtId="0" fontId="11" fillId="5" borderId="50" xfId="0" applyFont="1" applyFill="1" applyBorder="1" applyAlignment="1">
      <alignment horizontal="center"/>
    </xf>
    <xf numFmtId="0" fontId="11" fillId="5" borderId="51" xfId="0" applyFont="1" applyFill="1" applyBorder="1" applyAlignment="1">
      <alignment horizontal="center"/>
    </xf>
    <xf numFmtId="0" fontId="11" fillId="5" borderId="60" xfId="0" applyFont="1" applyFill="1" applyBorder="1" applyAlignment="1">
      <alignment horizontal="center"/>
    </xf>
    <xf numFmtId="0" fontId="3" fillId="6" borderId="57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9" fontId="13" fillId="4" borderId="58" xfId="0" applyNumberFormat="1" applyFont="1" applyFill="1" applyBorder="1" applyAlignment="1">
      <alignment horizontal="center"/>
    </xf>
    <xf numFmtId="9" fontId="13" fillId="4" borderId="53" xfId="0" applyNumberFormat="1" applyFont="1" applyFill="1" applyBorder="1" applyAlignment="1">
      <alignment horizontal="center"/>
    </xf>
    <xf numFmtId="9" fontId="13" fillId="4" borderId="55" xfId="0" applyNumberFormat="1" applyFont="1" applyFill="1" applyBorder="1" applyAlignment="1">
      <alignment horizontal="center"/>
    </xf>
    <xf numFmtId="9" fontId="13" fillId="5" borderId="52" xfId="0" applyNumberFormat="1" applyFont="1" applyFill="1" applyBorder="1" applyAlignment="1">
      <alignment horizontal="center"/>
    </xf>
    <xf numFmtId="9" fontId="13" fillId="5" borderId="53" xfId="0" applyNumberFormat="1" applyFont="1" applyFill="1" applyBorder="1" applyAlignment="1">
      <alignment horizontal="center"/>
    </xf>
    <xf numFmtId="9" fontId="13" fillId="5" borderId="61" xfId="0" applyNumberFormat="1" applyFont="1" applyFill="1" applyBorder="1" applyAlignment="1">
      <alignment horizontal="center"/>
    </xf>
    <xf numFmtId="9" fontId="7" fillId="6" borderId="58" xfId="0" applyNumberFormat="1" applyFont="1" applyFill="1" applyBorder="1" applyAlignment="1">
      <alignment horizontal="center"/>
    </xf>
    <xf numFmtId="9" fontId="7" fillId="6" borderId="53" xfId="0" applyNumberFormat="1" applyFont="1" applyFill="1" applyBorder="1" applyAlignment="1">
      <alignment horizontal="center"/>
    </xf>
    <xf numFmtId="9" fontId="7" fillId="6" borderId="55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left" indent="4"/>
    </xf>
    <xf numFmtId="0" fontId="8" fillId="0" borderId="12" xfId="0" applyFont="1" applyBorder="1" applyAlignment="1">
      <alignment horizontal="left" indent="4"/>
    </xf>
    <xf numFmtId="0" fontId="8" fillId="0" borderId="23" xfId="0" applyFont="1" applyBorder="1" applyAlignment="1">
      <alignment horizontal="left" indent="4"/>
    </xf>
    <xf numFmtId="0" fontId="8" fillId="0" borderId="24" xfId="0" applyFont="1" applyBorder="1" applyAlignment="1">
      <alignment horizontal="left" indent="4"/>
    </xf>
    <xf numFmtId="0" fontId="8" fillId="0" borderId="28" xfId="0" applyFont="1" applyBorder="1" applyAlignment="1">
      <alignment horizontal="left" indent="4"/>
    </xf>
    <xf numFmtId="0" fontId="8" fillId="0" borderId="29" xfId="0" applyFont="1" applyBorder="1" applyAlignment="1">
      <alignment horizontal="left" indent="4"/>
    </xf>
    <xf numFmtId="0" fontId="8" fillId="0" borderId="26" xfId="0" applyFont="1" applyBorder="1" applyAlignment="1">
      <alignment horizontal="left" indent="4"/>
    </xf>
    <xf numFmtId="0" fontId="8" fillId="0" borderId="27" xfId="0" applyFont="1" applyBorder="1" applyAlignment="1">
      <alignment horizontal="left" indent="4"/>
    </xf>
    <xf numFmtId="167" fontId="5" fillId="0" borderId="13" xfId="0" applyNumberFormat="1" applyFont="1" applyBorder="1" applyAlignment="1">
      <alignment horizontal="left"/>
    </xf>
    <xf numFmtId="9" fontId="5" fillId="0" borderId="31" xfId="0" applyNumberFormat="1" applyFont="1" applyBorder="1" applyAlignment="1">
      <alignment horizontal="left"/>
    </xf>
    <xf numFmtId="0" fontId="8" fillId="0" borderId="28" xfId="0" applyFont="1" applyBorder="1" applyAlignment="1">
      <alignment horizontal="left" indent="4"/>
    </xf>
    <xf numFmtId="0" fontId="8" fillId="0" borderId="29" xfId="0" applyFont="1" applyBorder="1" applyAlignment="1">
      <alignment horizontal="left" indent="4"/>
    </xf>
    <xf numFmtId="0" fontId="8" fillId="0" borderId="11" xfId="0" applyFont="1" applyBorder="1" applyAlignment="1">
      <alignment horizontal="left" indent="4"/>
    </xf>
    <xf numFmtId="167" fontId="5" fillId="4" borderId="15" xfId="1" applyNumberFormat="1" applyFont="1" applyFill="1" applyBorder="1" applyAlignment="1">
      <alignment horizontal="left"/>
    </xf>
    <xf numFmtId="167" fontId="5" fillId="4" borderId="16" xfId="1" applyNumberFormat="1" applyFont="1" applyFill="1" applyBorder="1" applyAlignment="1">
      <alignment horizontal="left"/>
    </xf>
    <xf numFmtId="0" fontId="8" fillId="0" borderId="8" xfId="0" applyFont="1" applyBorder="1" applyAlignment="1">
      <alignment horizontal="left" indent="4"/>
    </xf>
    <xf numFmtId="167" fontId="5" fillId="4" borderId="17" xfId="1" applyNumberFormat="1" applyFont="1" applyFill="1" applyBorder="1" applyAlignment="1">
      <alignment horizontal="left"/>
    </xf>
    <xf numFmtId="167" fontId="5" fillId="4" borderId="18" xfId="1" applyNumberFormat="1" applyFont="1" applyFill="1" applyBorder="1" applyAlignment="1">
      <alignment horizontal="left"/>
    </xf>
    <xf numFmtId="0" fontId="8" fillId="0" borderId="26" xfId="0" applyFont="1" applyBorder="1" applyAlignment="1">
      <alignment horizontal="left" indent="4"/>
    </xf>
    <xf numFmtId="167" fontId="5" fillId="4" borderId="19" xfId="1" applyNumberFormat="1" applyFont="1" applyFill="1" applyBorder="1" applyAlignment="1">
      <alignment horizontal="left"/>
    </xf>
    <xf numFmtId="167" fontId="5" fillId="4" borderId="20" xfId="1" applyNumberFormat="1" applyFont="1" applyFill="1" applyBorder="1" applyAlignment="1">
      <alignment horizontal="left"/>
    </xf>
    <xf numFmtId="0" fontId="8" fillId="0" borderId="44" xfId="0" applyFont="1" applyBorder="1" applyAlignment="1">
      <alignment horizontal="left" indent="4"/>
    </xf>
    <xf numFmtId="167" fontId="8" fillId="0" borderId="42" xfId="0" applyNumberFormat="1" applyFont="1" applyBorder="1" applyAlignment="1">
      <alignment horizontal="center"/>
    </xf>
    <xf numFmtId="0" fontId="8" fillId="0" borderId="33" xfId="0" applyFont="1" applyBorder="1" applyAlignment="1">
      <alignment horizontal="left" indent="4"/>
    </xf>
    <xf numFmtId="9" fontId="5" fillId="0" borderId="7" xfId="0" applyNumberFormat="1" applyFont="1" applyBorder="1" applyAlignment="1">
      <alignment horizontal="center"/>
    </xf>
    <xf numFmtId="167" fontId="5" fillId="4" borderId="45" xfId="1" applyNumberFormat="1" applyFont="1" applyFill="1" applyBorder="1" applyAlignment="1">
      <alignment horizontal="left"/>
    </xf>
    <xf numFmtId="0" fontId="8" fillId="0" borderId="34" xfId="0" applyFont="1" applyBorder="1" applyAlignment="1">
      <alignment horizontal="left" indent="4"/>
    </xf>
    <xf numFmtId="167" fontId="5" fillId="4" borderId="40" xfId="1" applyNumberFormat="1" applyFont="1" applyFill="1" applyBorder="1" applyAlignment="1">
      <alignment horizontal="left"/>
    </xf>
    <xf numFmtId="0" fontId="8" fillId="0" borderId="35" xfId="0" applyFont="1" applyBorder="1" applyAlignment="1">
      <alignment horizontal="left" indent="4"/>
    </xf>
    <xf numFmtId="167" fontId="5" fillId="4" borderId="36" xfId="1" applyNumberFormat="1" applyFont="1" applyFill="1" applyBorder="1" applyAlignment="1">
      <alignment horizontal="left"/>
    </xf>
    <xf numFmtId="167" fontId="5" fillId="0" borderId="31" xfId="0" applyNumberFormat="1" applyFont="1" applyBorder="1" applyAlignment="1">
      <alignment horizontal="left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C671AFB-D5D4-4369-8CFF-578A4A72AE51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FAFE9C85-6BEB-4E85-98E4-CF1BFED0551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59-4867-AF9B-5683C31004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246D04-558E-41DC-B4E0-8AD10BD5D1C2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0F7980A2-9163-4F04-8F34-29FAE714569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59-4867-AF9B-5683C31004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74A626-3714-490E-B4AE-5BAC61B8F5FC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2EEC5067-09E6-4BD4-B896-066CEE3499D9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59-4867-AF9B-5683C31004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141626-5006-411B-AAE6-5FC3B2D341B8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B443B32B-F7FE-4FA7-B541-B9931CBE830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59-4867-AF9B-5683C31004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07A669-9611-4537-B072-3E24E4A82E40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8A94D396-98F3-4AFB-9871-B5795E28E9E5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859-4867-AF9B-5683C31004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382897-715B-4F38-9DD3-63B2C31C5846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0CEEFB33-A9D2-46FA-8345-700DD2E4C7E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859-4867-AF9B-5683C31004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Planilha1!$B$29:$B$34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Planilha1!$D$29:$D$34</c:f>
              <c:numCache>
                <c:formatCode>"R$"\ #,##0.00</c:formatCode>
                <c:ptCount val="6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Planilha1!$C$29:$C$34</c15:f>
                <c15:dlblRangeCache>
                  <c:ptCount val="6"/>
                  <c:pt idx="0">
                    <c:v>50%</c:v>
                  </c:pt>
                  <c:pt idx="1">
                    <c:v>10%</c:v>
                  </c:pt>
                  <c:pt idx="2">
                    <c:v>5%</c:v>
                  </c:pt>
                  <c:pt idx="3">
                    <c:v>5%</c:v>
                  </c:pt>
                  <c:pt idx="4">
                    <c:v>20%</c:v>
                  </c:pt>
                  <c:pt idx="5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859-4867-AF9B-5683C310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904719"/>
        <c:axId val="4999162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Planilha1!$B$29:$B$34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HIBRIDOS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Planilha1!$C$29:$C$34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</c:v>
                      </c:pt>
                      <c:pt idx="1">
                        <c:v>0.1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0.2</c:v>
                      </c:pt>
                      <c:pt idx="5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859-4867-AF9B-5683C31004E4}"/>
                  </c:ext>
                </c:extLst>
              </c15:ser>
            </c15:filteredBarSeries>
          </c:ext>
        </c:extLst>
      </c:barChart>
      <c:catAx>
        <c:axId val="49990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916239"/>
        <c:crosses val="autoZero"/>
        <c:auto val="1"/>
        <c:lblAlgn val="ctr"/>
        <c:lblOffset val="100"/>
        <c:noMultiLvlLbl val="0"/>
      </c:catAx>
      <c:valAx>
        <c:axId val="49991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R$&quot;\ #,##0.00" sourceLinked="1"/>
        <c:majorTickMark val="none"/>
        <c:minorTickMark val="none"/>
        <c:tickLblPos val="nextTo"/>
        <c:crossAx val="49990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534320323014805E-2"/>
          <c:y val="2.34375E-2"/>
          <c:w val="0.96052041274113953"/>
          <c:h val="0.94270833333333337"/>
        </c:manualLayout>
      </c:layout>
      <c:barChart>
        <c:barDir val="bar"/>
        <c:grouping val="clustered"/>
        <c:varyColors val="0"/>
        <c:ser>
          <c:idx val="0"/>
          <c:order val="0"/>
          <c:tx>
            <c:v>ACUMULADO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Planilha1!$B$19:$B$23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Planilha1!$C$19:$C$23</c:f>
              <c:numCache>
                <c:formatCode>"R$"\ #,##0.00</c:formatCode>
                <c:ptCount val="5"/>
                <c:pt idx="0">
                  <c:v>2722.7627297645217</c:v>
                </c:pt>
                <c:pt idx="1">
                  <c:v>8377.6913998487635</c:v>
                </c:pt>
                <c:pt idx="2">
                  <c:v>24328.421253017219</c:v>
                </c:pt>
                <c:pt idx="3">
                  <c:v>112519.84000970806</c:v>
                </c:pt>
                <c:pt idx="4">
                  <c:v>432216.96550047147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9-4BDC-9862-785B254F93DA}"/>
            </c:ext>
          </c:extLst>
        </c:ser>
        <c:ser>
          <c:idx val="1"/>
          <c:order val="1"/>
          <c:tx>
            <c:v>DIVIDENDOS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Planilha1!$B$19:$B$23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Planilha1!$D$19:$D$23</c:f>
              <c:numCache>
                <c:formatCode>"R$"\ #,##0.00</c:formatCode>
                <c:ptCount val="5"/>
                <c:pt idx="0">
                  <c:v>26.955351024668769</c:v>
                </c:pt>
                <c:pt idx="1">
                  <c:v>82.939144858502772</c:v>
                </c:pt>
                <c:pt idx="2">
                  <c:v>240.85137040487049</c:v>
                </c:pt>
                <c:pt idx="3">
                  <c:v>1113.9464160961099</c:v>
                </c:pt>
                <c:pt idx="4">
                  <c:v>4278.947958454668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9-4BDC-9862-785B254F9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9901359"/>
        <c:axId val="499900879"/>
      </c:barChart>
      <c:catAx>
        <c:axId val="4999013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900879"/>
        <c:crossesAt val="0"/>
        <c:auto val="1"/>
        <c:lblAlgn val="ctr"/>
        <c:lblOffset val="100"/>
        <c:noMultiLvlLbl val="0"/>
      </c:catAx>
      <c:valAx>
        <c:axId val="499900879"/>
        <c:scaling>
          <c:orientation val="minMax"/>
        </c:scaling>
        <c:delete val="0"/>
        <c:axPos val="b"/>
        <c:numFmt formatCode="&quot;R$&quot;\ #,##0.00" sourceLinked="1"/>
        <c:majorTickMark val="out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90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0</xdr:row>
      <xdr:rowOff>0</xdr:rowOff>
    </xdr:from>
    <xdr:to>
      <xdr:col>1</xdr:col>
      <xdr:colOff>1714500</xdr:colOff>
      <xdr:row>3</xdr:row>
      <xdr:rowOff>19050</xdr:rowOff>
    </xdr:to>
    <xdr:pic>
      <xdr:nvPicPr>
        <xdr:cNvPr id="3" name="Gráfico 2" descr="Cofrinho com preenchimento sólido">
          <a:extLst>
            <a:ext uri="{FF2B5EF4-FFF2-40B4-BE49-F238E27FC236}">
              <a16:creationId xmlns:a16="http://schemas.microsoft.com/office/drawing/2014/main" id="{E0E9134A-2996-AE18-E103-E008DA792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299" y="0"/>
          <a:ext cx="1800226" cy="1743075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0</xdr:row>
      <xdr:rowOff>62516</xdr:rowOff>
    </xdr:from>
    <xdr:to>
      <xdr:col>4</xdr:col>
      <xdr:colOff>123825</xdr:colOff>
      <xdr:row>2</xdr:row>
      <xdr:rowOff>180975</xdr:rowOff>
    </xdr:to>
    <xdr:pic>
      <xdr:nvPicPr>
        <xdr:cNvPr id="5" name="Gráfico 4" descr="Tendência ascendente com preenchimento sólido">
          <a:extLst>
            <a:ext uri="{FF2B5EF4-FFF2-40B4-BE49-F238E27FC236}">
              <a16:creationId xmlns:a16="http://schemas.microsoft.com/office/drawing/2014/main" id="{C70E2C5B-F6CC-92F6-2642-7C65E039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876925" y="62516"/>
          <a:ext cx="1514475" cy="1642459"/>
        </a:xfrm>
        <a:prstGeom prst="rect">
          <a:avLst/>
        </a:prstGeom>
      </xdr:spPr>
    </xdr:pic>
    <xdr:clientData/>
  </xdr:twoCellAnchor>
  <xdr:twoCellAnchor>
    <xdr:from>
      <xdr:col>1</xdr:col>
      <xdr:colOff>47624</xdr:colOff>
      <xdr:row>35</xdr:row>
      <xdr:rowOff>19050</xdr:rowOff>
    </xdr:from>
    <xdr:to>
      <xdr:col>3</xdr:col>
      <xdr:colOff>1857374</xdr:colOff>
      <xdr:row>44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ECB424-5B06-2AD4-EABB-D9779E599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23</xdr:row>
      <xdr:rowOff>76201</xdr:rowOff>
    </xdr:from>
    <xdr:to>
      <xdr:col>4</xdr:col>
      <xdr:colOff>28575</xdr:colOff>
      <xdr:row>23</xdr:row>
      <xdr:rowOff>1962150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095F76-F8E9-3F09-AA24-73EA1FC95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FF0000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3571-4A0F-4E34-BFA7-ABF484E22F73}">
  <dimension ref="A1:E41"/>
  <sheetViews>
    <sheetView showGridLines="0" tabSelected="1" topLeftCell="A27" workbookViewId="0">
      <selection activeCell="D13" sqref="D13"/>
    </sheetView>
  </sheetViews>
  <sheetFormatPr defaultColWidth="0" defaultRowHeight="15" x14ac:dyDescent="0.25"/>
  <cols>
    <col min="1" max="1" width="3" bestFit="1" customWidth="1"/>
    <col min="2" max="2" width="50.7109375" customWidth="1"/>
    <col min="3" max="3" width="27.42578125" bestFit="1" customWidth="1"/>
    <col min="4" max="4" width="27.85546875" customWidth="1"/>
    <col min="5" max="5" width="7" customWidth="1"/>
    <col min="6" max="8" width="9.140625" hidden="1" customWidth="1"/>
    <col min="9" max="16384" width="9.140625" hidden="1"/>
  </cols>
  <sheetData>
    <row r="1" spans="2:4" ht="15.75" thickBot="1" x14ac:dyDescent="0.3"/>
    <row r="2" spans="2:4" ht="104.25" customHeight="1" thickBot="1" x14ac:dyDescent="0.3">
      <c r="B2" s="19" t="s">
        <v>32</v>
      </c>
      <c r="C2" s="20"/>
      <c r="D2" s="21"/>
    </row>
    <row r="3" spans="2:4" ht="15.75" thickBot="1" x14ac:dyDescent="0.3">
      <c r="B3" s="5"/>
    </row>
    <row r="4" spans="2:4" ht="27" thickBot="1" x14ac:dyDescent="0.3">
      <c r="B4" s="6" t="s">
        <v>12</v>
      </c>
      <c r="C4" s="7"/>
      <c r="D4" s="8"/>
    </row>
    <row r="5" spans="2:4" ht="19.5" thickBot="1" x14ac:dyDescent="0.35">
      <c r="B5" s="69" t="s">
        <v>9</v>
      </c>
      <c r="C5" s="70"/>
      <c r="D5" s="77">
        <v>5000</v>
      </c>
    </row>
    <row r="6" spans="2:4" ht="19.5" thickBot="1" x14ac:dyDescent="0.35">
      <c r="B6" s="71" t="s">
        <v>10</v>
      </c>
      <c r="C6" s="72"/>
      <c r="D6" s="16">
        <v>9.9000000000000008E-3</v>
      </c>
    </row>
    <row r="7" spans="2:4" ht="19.5" thickBot="1" x14ac:dyDescent="0.35">
      <c r="B7" s="73" t="s">
        <v>16</v>
      </c>
      <c r="C7" s="74"/>
      <c r="D7" s="78">
        <v>0.3</v>
      </c>
    </row>
    <row r="8" spans="2:4" ht="19.5" thickBot="1" x14ac:dyDescent="0.35">
      <c r="B8" s="73" t="s">
        <v>36</v>
      </c>
      <c r="C8" s="74"/>
      <c r="D8" s="99">
        <v>100</v>
      </c>
    </row>
    <row r="9" spans="2:4" ht="19.5" thickBot="1" x14ac:dyDescent="0.35">
      <c r="B9" s="75" t="s">
        <v>11</v>
      </c>
      <c r="C9" s="76"/>
      <c r="D9" s="13">
        <f>D5*D7</f>
        <v>1500</v>
      </c>
    </row>
    <row r="10" spans="2:4" ht="15.75" thickBot="1" x14ac:dyDescent="0.3"/>
    <row r="11" spans="2:4" ht="27" thickBot="1" x14ac:dyDescent="0.3">
      <c r="B11" s="6" t="s">
        <v>15</v>
      </c>
      <c r="C11" s="7"/>
      <c r="D11" s="8"/>
    </row>
    <row r="12" spans="2:4" ht="23.25" customHeight="1" thickBot="1" x14ac:dyDescent="0.3">
      <c r="B12" s="69" t="s">
        <v>36</v>
      </c>
      <c r="C12" s="70"/>
      <c r="D12" s="14">
        <f>D8</f>
        <v>100</v>
      </c>
    </row>
    <row r="13" spans="2:4" ht="23.25" customHeight="1" thickBot="1" x14ac:dyDescent="0.35">
      <c r="B13" s="71" t="s">
        <v>0</v>
      </c>
      <c r="C13" s="72"/>
      <c r="D13" s="15">
        <v>5</v>
      </c>
    </row>
    <row r="14" spans="2:4" ht="23.25" customHeight="1" thickBot="1" x14ac:dyDescent="0.35">
      <c r="B14" s="79" t="s">
        <v>3</v>
      </c>
      <c r="C14" s="80"/>
      <c r="D14" s="16">
        <v>1.0789999999999999E-2</v>
      </c>
    </row>
    <row r="15" spans="2:4" ht="23.25" customHeight="1" thickBot="1" x14ac:dyDescent="0.35">
      <c r="B15" s="9" t="s">
        <v>2</v>
      </c>
      <c r="C15" s="10"/>
      <c r="D15" s="17">
        <f>FV(taxa_mensal,qtd_anos*12,aporte*-1)</f>
        <v>8377.6913998487635</v>
      </c>
    </row>
    <row r="16" spans="2:4" ht="23.25" customHeight="1" thickBot="1" x14ac:dyDescent="0.35">
      <c r="B16" s="11" t="s">
        <v>1</v>
      </c>
      <c r="C16" s="12"/>
      <c r="D16" s="13">
        <f>patrimonio*rendimento_carteira</f>
        <v>82.939144858502772</v>
      </c>
    </row>
    <row r="17" spans="1:4" ht="15.75" thickBot="1" x14ac:dyDescent="0.3"/>
    <row r="18" spans="1:4" ht="27" thickBot="1" x14ac:dyDescent="0.3">
      <c r="B18" s="2" t="s">
        <v>13</v>
      </c>
      <c r="C18" s="3"/>
      <c r="D18" s="18" t="s">
        <v>14</v>
      </c>
    </row>
    <row r="19" spans="1:4" ht="19.5" thickBot="1" x14ac:dyDescent="0.35">
      <c r="A19" s="4">
        <v>2</v>
      </c>
      <c r="B19" s="81" t="s">
        <v>4</v>
      </c>
      <c r="C19" s="82">
        <f>FV($D$14,A19*12,$D$12*-1)</f>
        <v>2722.7627297645217</v>
      </c>
      <c r="D19" s="83">
        <f>C19*rendimento_carteira</f>
        <v>26.955351024668769</v>
      </c>
    </row>
    <row r="20" spans="1:4" ht="19.5" thickBot="1" x14ac:dyDescent="0.35">
      <c r="A20" s="4">
        <v>5</v>
      </c>
      <c r="B20" s="84" t="s">
        <v>5</v>
      </c>
      <c r="C20" s="85">
        <f>FV($D$14,A20*12,$D$12*-1)</f>
        <v>8377.6913998487635</v>
      </c>
      <c r="D20" s="86">
        <f>C20*rendimento_carteira</f>
        <v>82.939144858502772</v>
      </c>
    </row>
    <row r="21" spans="1:4" ht="19.5" thickBot="1" x14ac:dyDescent="0.35">
      <c r="A21" s="4">
        <v>10</v>
      </c>
      <c r="B21" s="84" t="s">
        <v>6</v>
      </c>
      <c r="C21" s="85">
        <f>FV($D$14,A21*12,$D$12*-1)</f>
        <v>24328.421253017219</v>
      </c>
      <c r="D21" s="86">
        <f>C21*rendimento_carteira</f>
        <v>240.85137040487049</v>
      </c>
    </row>
    <row r="22" spans="1:4" ht="19.5" thickBot="1" x14ac:dyDescent="0.35">
      <c r="A22" s="4">
        <v>20</v>
      </c>
      <c r="B22" s="84" t="s">
        <v>7</v>
      </c>
      <c r="C22" s="85">
        <f>FV($D$14,A22*12,$D$12*-1)</f>
        <v>112519.84000970806</v>
      </c>
      <c r="D22" s="86">
        <f>C22*rendimento_carteira</f>
        <v>1113.9464160961099</v>
      </c>
    </row>
    <row r="23" spans="1:4" ht="19.5" thickBot="1" x14ac:dyDescent="0.35">
      <c r="A23" s="4">
        <v>30</v>
      </c>
      <c r="B23" s="87" t="s">
        <v>8</v>
      </c>
      <c r="C23" s="88">
        <f>FV($D$14,A23*12,$D$12*-1)</f>
        <v>432216.96550047147</v>
      </c>
      <c r="D23" s="89">
        <f>C23*rendimento_carteira</f>
        <v>4278.947958454668</v>
      </c>
    </row>
    <row r="24" spans="1:4" ht="161.25" customHeight="1" thickBot="1" x14ac:dyDescent="0.3"/>
    <row r="25" spans="1:4" ht="19.5" thickBot="1" x14ac:dyDescent="0.3">
      <c r="B25" s="29" t="s">
        <v>17</v>
      </c>
      <c r="C25" s="29" t="s">
        <v>18</v>
      </c>
      <c r="D25" s="28"/>
    </row>
    <row r="26" spans="1:4" ht="16.5" thickBot="1" x14ac:dyDescent="0.3">
      <c r="B26" s="90" t="s">
        <v>21</v>
      </c>
      <c r="C26" s="91">
        <f>aporte</f>
        <v>100</v>
      </c>
      <c r="D26" s="25"/>
    </row>
    <row r="27" spans="1:4" ht="15.75" thickBot="1" x14ac:dyDescent="0.3"/>
    <row r="28" spans="1:4" ht="19.5" thickBot="1" x14ac:dyDescent="0.3">
      <c r="B28" s="26" t="s">
        <v>22</v>
      </c>
      <c r="C28" s="31" t="s">
        <v>29</v>
      </c>
      <c r="D28" s="27" t="s">
        <v>30</v>
      </c>
    </row>
    <row r="29" spans="1:4" ht="19.5" thickBot="1" x14ac:dyDescent="0.35">
      <c r="B29" s="92" t="s">
        <v>23</v>
      </c>
      <c r="C29" s="93">
        <f>VLOOKUP($C$25&amp;"-"&amp;B29,Planilha2!B1:E21,4,0)</f>
        <v>0.5</v>
      </c>
      <c r="D29" s="94">
        <f>$C$26*C29</f>
        <v>50</v>
      </c>
    </row>
    <row r="30" spans="1:4" ht="19.5" thickBot="1" x14ac:dyDescent="0.35">
      <c r="B30" s="95" t="s">
        <v>24</v>
      </c>
      <c r="C30" s="93">
        <f>VLOOKUP($C$25&amp;"-"&amp;B30,Planilha2!B2:E22,4,0)</f>
        <v>0.1</v>
      </c>
      <c r="D30" s="96">
        <f t="shared" ref="D30:D34" si="0">$C$26*C30</f>
        <v>10</v>
      </c>
    </row>
    <row r="31" spans="1:4" ht="19.5" thickBot="1" x14ac:dyDescent="0.35">
      <c r="B31" s="95" t="s">
        <v>25</v>
      </c>
      <c r="C31" s="93">
        <f>VLOOKUP($C$25&amp;"-"&amp;B31,Planilha2!B3:E23,4,0)</f>
        <v>0.05</v>
      </c>
      <c r="D31" s="96">
        <f t="shared" si="0"/>
        <v>5</v>
      </c>
    </row>
    <row r="32" spans="1:4" ht="19.5" thickBot="1" x14ac:dyDescent="0.35">
      <c r="B32" s="95" t="s">
        <v>26</v>
      </c>
      <c r="C32" s="93">
        <f>VLOOKUP($C$25&amp;"-"&amp;B32,Planilha2!B4:E24,4,0)</f>
        <v>0.05</v>
      </c>
      <c r="D32" s="96">
        <f t="shared" si="0"/>
        <v>5</v>
      </c>
    </row>
    <row r="33" spans="2:4" ht="19.5" thickBot="1" x14ac:dyDescent="0.35">
      <c r="B33" s="95" t="s">
        <v>27</v>
      </c>
      <c r="C33" s="93">
        <f>VLOOKUP($C$25&amp;"-"&amp;B33,Planilha2!B5:E25,4,0)</f>
        <v>0.2</v>
      </c>
      <c r="D33" s="96">
        <f t="shared" si="0"/>
        <v>20</v>
      </c>
    </row>
    <row r="34" spans="2:4" ht="19.5" thickBot="1" x14ac:dyDescent="0.35">
      <c r="B34" s="97" t="s">
        <v>28</v>
      </c>
      <c r="C34" s="93">
        <f>VLOOKUP($C$25&amp;"-"&amp;B34,Planilha2!B6:E26,4,0)</f>
        <v>0.1</v>
      </c>
      <c r="D34" s="98">
        <f t="shared" si="0"/>
        <v>10</v>
      </c>
    </row>
    <row r="35" spans="2:4" ht="19.5" thickBot="1" x14ac:dyDescent="0.3">
      <c r="B35" s="22"/>
      <c r="C35" s="23"/>
      <c r="D35" s="24">
        <f>SUM(D29:D34)</f>
        <v>100</v>
      </c>
    </row>
    <row r="38" spans="2:4" x14ac:dyDescent="0.25">
      <c r="B38" s="5"/>
    </row>
    <row r="39" spans="2:4" x14ac:dyDescent="0.25">
      <c r="B39" s="5"/>
    </row>
    <row r="40" spans="2:4" x14ac:dyDescent="0.25">
      <c r="B40" s="5"/>
    </row>
    <row r="41" spans="2:4" x14ac:dyDescent="0.25">
      <c r="B41" s="5"/>
    </row>
  </sheetData>
  <mergeCells count="13">
    <mergeCell ref="B35:C35"/>
    <mergeCell ref="B9:C9"/>
    <mergeCell ref="B5:C5"/>
    <mergeCell ref="B6:C6"/>
    <mergeCell ref="B11:D11"/>
    <mergeCell ref="B12:C12"/>
    <mergeCell ref="B13:C13"/>
    <mergeCell ref="B14:C14"/>
    <mergeCell ref="B15:C15"/>
    <mergeCell ref="B16:C16"/>
    <mergeCell ref="B18:C18"/>
    <mergeCell ref="B2:D2"/>
    <mergeCell ref="B4:D4"/>
  </mergeCells>
  <dataValidations count="2">
    <dataValidation type="list" allowBlank="1" showInputMessage="1" showErrorMessage="1" sqref="D7" xr:uid="{6495E7BC-506B-479D-92D2-9F499C9F17C8}">
      <formula1>"10%,20%,30%,40%"</formula1>
    </dataValidation>
    <dataValidation type="list" allowBlank="1" showInputMessage="1" showErrorMessage="1" sqref="C25" xr:uid="{3800A110-77F2-487E-A4FC-F350B642814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C017-F153-459B-A6F0-D6115E0871D8}">
  <dimension ref="B1:E20"/>
  <sheetViews>
    <sheetView topLeftCell="A10" workbookViewId="0">
      <selection activeCell="H9" sqref="H9"/>
    </sheetView>
  </sheetViews>
  <sheetFormatPr defaultRowHeight="15" x14ac:dyDescent="0.25"/>
  <cols>
    <col min="1" max="1" width="4" customWidth="1"/>
    <col min="2" max="2" width="31.5703125" customWidth="1"/>
    <col min="3" max="3" width="15.42578125" style="1" bestFit="1" customWidth="1"/>
    <col min="4" max="4" width="25.5703125" bestFit="1" customWidth="1"/>
    <col min="5" max="5" width="6.140625" style="1" bestFit="1" customWidth="1"/>
  </cols>
  <sheetData>
    <row r="1" spans="2:5" ht="15.75" thickBot="1" x14ac:dyDescent="0.3"/>
    <row r="2" spans="2:5" ht="19.5" thickBot="1" x14ac:dyDescent="0.3">
      <c r="B2" s="30" t="s">
        <v>33</v>
      </c>
      <c r="C2" s="32" t="s">
        <v>34</v>
      </c>
      <c r="D2" s="30" t="s">
        <v>35</v>
      </c>
      <c r="E2" s="27" t="s">
        <v>31</v>
      </c>
    </row>
    <row r="3" spans="2:5" ht="18.75" x14ac:dyDescent="0.3">
      <c r="B3" s="33" t="str">
        <f>$C$3&amp;"-"&amp;D3</f>
        <v>CONSERVADOR-PAPEL</v>
      </c>
      <c r="C3" s="51" t="s">
        <v>19</v>
      </c>
      <c r="D3" s="34" t="s">
        <v>23</v>
      </c>
      <c r="E3" s="60">
        <v>0.3</v>
      </c>
    </row>
    <row r="4" spans="2:5" ht="18.75" x14ac:dyDescent="0.3">
      <c r="B4" s="35" t="str">
        <f t="shared" ref="B4:B8" si="0">$C$3&amp;"-"&amp;D4</f>
        <v>CONSERVADOR-TIJOLO</v>
      </c>
      <c r="C4" s="52" t="s">
        <v>19</v>
      </c>
      <c r="D4" s="36" t="s">
        <v>24</v>
      </c>
      <c r="E4" s="61">
        <v>0.5</v>
      </c>
    </row>
    <row r="5" spans="2:5" ht="18.75" x14ac:dyDescent="0.3">
      <c r="B5" s="35" t="str">
        <f t="shared" si="0"/>
        <v>CONSERVADOR-HIBRIDOS</v>
      </c>
      <c r="C5" s="52" t="s">
        <v>19</v>
      </c>
      <c r="D5" s="36" t="s">
        <v>25</v>
      </c>
      <c r="E5" s="61">
        <v>0.1</v>
      </c>
    </row>
    <row r="6" spans="2:5" ht="18.75" x14ac:dyDescent="0.3">
      <c r="B6" s="35" t="str">
        <f t="shared" si="0"/>
        <v>CONSERVADOR-FOFs</v>
      </c>
      <c r="C6" s="52" t="s">
        <v>19</v>
      </c>
      <c r="D6" s="36" t="s">
        <v>26</v>
      </c>
      <c r="E6" s="61">
        <v>0.1</v>
      </c>
    </row>
    <row r="7" spans="2:5" ht="18.75" x14ac:dyDescent="0.3">
      <c r="B7" s="35" t="str">
        <f t="shared" si="0"/>
        <v>CONSERVADOR-DESENVOLVIMENTO</v>
      </c>
      <c r="C7" s="52" t="s">
        <v>19</v>
      </c>
      <c r="D7" s="36" t="s">
        <v>27</v>
      </c>
      <c r="E7" s="61">
        <v>0</v>
      </c>
    </row>
    <row r="8" spans="2:5" ht="19.5" thickBot="1" x14ac:dyDescent="0.35">
      <c r="B8" s="37" t="str">
        <f t="shared" si="0"/>
        <v>CONSERVADOR-HOTELARIAS</v>
      </c>
      <c r="C8" s="53" t="s">
        <v>19</v>
      </c>
      <c r="D8" s="38" t="s">
        <v>28</v>
      </c>
      <c r="E8" s="62">
        <v>0</v>
      </c>
    </row>
    <row r="9" spans="2:5" ht="18.75" x14ac:dyDescent="0.3">
      <c r="B9" s="39" t="str">
        <f>$C$9&amp;"-"&amp;D9</f>
        <v>MODERADO-PAPEL</v>
      </c>
      <c r="C9" s="54" t="s">
        <v>20</v>
      </c>
      <c r="D9" s="40" t="s">
        <v>23</v>
      </c>
      <c r="E9" s="63">
        <v>0.32</v>
      </c>
    </row>
    <row r="10" spans="2:5" ht="18.75" x14ac:dyDescent="0.3">
      <c r="B10" s="41" t="str">
        <f>$C$9&amp;"-"&amp;D10</f>
        <v>MODERADO-TIJOLO</v>
      </c>
      <c r="C10" s="55" t="s">
        <v>20</v>
      </c>
      <c r="D10" s="42" t="s">
        <v>24</v>
      </c>
      <c r="E10" s="64">
        <v>0.4</v>
      </c>
    </row>
    <row r="11" spans="2:5" ht="18.75" x14ac:dyDescent="0.3">
      <c r="B11" s="41" t="str">
        <f>$C$9&amp;"-"&amp;D11</f>
        <v>MODERADO-HIBRIDOS</v>
      </c>
      <c r="C11" s="55" t="s">
        <v>20</v>
      </c>
      <c r="D11" s="42" t="s">
        <v>25</v>
      </c>
      <c r="E11" s="64">
        <v>0.08</v>
      </c>
    </row>
    <row r="12" spans="2:5" ht="18.75" x14ac:dyDescent="0.3">
      <c r="B12" s="41" t="str">
        <f>$C$9&amp;"-"&amp;D12</f>
        <v>MODERADO-FOFs</v>
      </c>
      <c r="C12" s="55" t="s">
        <v>20</v>
      </c>
      <c r="D12" s="42" t="s">
        <v>26</v>
      </c>
      <c r="E12" s="64">
        <v>0.1</v>
      </c>
    </row>
    <row r="13" spans="2:5" ht="18.75" x14ac:dyDescent="0.3">
      <c r="B13" s="41" t="str">
        <f>$C$9&amp;"-"&amp;D13</f>
        <v>MODERADO-DESENVOLVIMENTO</v>
      </c>
      <c r="C13" s="55" t="s">
        <v>20</v>
      </c>
      <c r="D13" s="42" t="s">
        <v>27</v>
      </c>
      <c r="E13" s="64">
        <v>0.1</v>
      </c>
    </row>
    <row r="14" spans="2:5" ht="19.5" thickBot="1" x14ac:dyDescent="0.35">
      <c r="B14" s="43" t="str">
        <f>$C$9&amp;"-"&amp;D14</f>
        <v>MODERADO-HOTELARIAS</v>
      </c>
      <c r="C14" s="56" t="s">
        <v>20</v>
      </c>
      <c r="D14" s="44" t="s">
        <v>28</v>
      </c>
      <c r="E14" s="65">
        <v>0.1</v>
      </c>
    </row>
    <row r="15" spans="2:5" ht="18.75" x14ac:dyDescent="0.3">
      <c r="B15" s="45" t="str">
        <f>$C$15&amp;"-"&amp;D15</f>
        <v>AGRESSIVO-PAPEL</v>
      </c>
      <c r="C15" s="57" t="s">
        <v>18</v>
      </c>
      <c r="D15" s="46" t="s">
        <v>23</v>
      </c>
      <c r="E15" s="66">
        <v>0.5</v>
      </c>
    </row>
    <row r="16" spans="2:5" ht="18.75" x14ac:dyDescent="0.3">
      <c r="B16" s="47" t="str">
        <f t="shared" ref="B16:B20" si="1">$C$15&amp;"-"&amp;D16</f>
        <v>AGRESSIVO-TIJOLO</v>
      </c>
      <c r="C16" s="58" t="s">
        <v>18</v>
      </c>
      <c r="D16" s="48" t="s">
        <v>24</v>
      </c>
      <c r="E16" s="67">
        <v>0.1</v>
      </c>
    </row>
    <row r="17" spans="2:5" ht="18.75" x14ac:dyDescent="0.3">
      <c r="B17" s="47" t="str">
        <f t="shared" si="1"/>
        <v>AGRESSIVO-HIBRIDOS</v>
      </c>
      <c r="C17" s="58" t="s">
        <v>18</v>
      </c>
      <c r="D17" s="48" t="s">
        <v>25</v>
      </c>
      <c r="E17" s="67">
        <v>0.05</v>
      </c>
    </row>
    <row r="18" spans="2:5" ht="18.75" x14ac:dyDescent="0.3">
      <c r="B18" s="47" t="str">
        <f t="shared" si="1"/>
        <v>AGRESSIVO-FOFs</v>
      </c>
      <c r="C18" s="58" t="s">
        <v>18</v>
      </c>
      <c r="D18" s="48" t="s">
        <v>26</v>
      </c>
      <c r="E18" s="67">
        <v>0.05</v>
      </c>
    </row>
    <row r="19" spans="2:5" ht="18.75" x14ac:dyDescent="0.3">
      <c r="B19" s="47" t="str">
        <f t="shared" si="1"/>
        <v>AGRESSIVO-DESENVOLVIMENTO</v>
      </c>
      <c r="C19" s="58" t="s">
        <v>18</v>
      </c>
      <c r="D19" s="48" t="s">
        <v>27</v>
      </c>
      <c r="E19" s="67">
        <v>0.2</v>
      </c>
    </row>
    <row r="20" spans="2:5" ht="19.5" thickBot="1" x14ac:dyDescent="0.35">
      <c r="B20" s="49" t="str">
        <f t="shared" si="1"/>
        <v>AGRESSIVO-HOTELARIAS</v>
      </c>
      <c r="C20" s="59" t="s">
        <v>18</v>
      </c>
      <c r="D20" s="50" t="s">
        <v>28</v>
      </c>
      <c r="E20" s="6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Rocha</dc:creator>
  <cp:lastModifiedBy>Wellington Rocha</cp:lastModifiedBy>
  <dcterms:created xsi:type="dcterms:W3CDTF">2025-05-19T17:05:41Z</dcterms:created>
  <dcterms:modified xsi:type="dcterms:W3CDTF">2025-05-19T21:52:17Z</dcterms:modified>
</cp:coreProperties>
</file>