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6 SDQS" sheetId="1" r:id="rId3"/>
    <sheet state="visible" name="2015" sheetId="2" r:id="rId4"/>
    <sheet state="visible" name="Hoja2" sheetId="3" r:id="rId5"/>
    <sheet state="visible" name="PROCESOS REVISADOS A DAVID" sheetId="4" r:id="rId6"/>
  </sheets>
  <definedNames>
    <definedName hidden="1" localSheetId="1" name="_xlnm._FilterDatabase">'2015'!$A$1:$J$1357</definedName>
  </definedNames>
  <calcPr/>
</workbook>
</file>

<file path=xl/sharedStrings.xml><?xml version="1.0" encoding="utf-8"?>
<sst xmlns="http://schemas.openxmlformats.org/spreadsheetml/2006/main" count="15529" uniqueCount="2051">
  <si>
    <t xml:space="preserve"> A</t>
  </si>
  <si>
    <t>ITEM</t>
  </si>
  <si>
    <t>PROCESO</t>
  </si>
  <si>
    <t>PROFESIONAL</t>
  </si>
  <si>
    <t>ASIGNACIÓN</t>
  </si>
  <si>
    <t>VENCE</t>
  </si>
  <si>
    <t>ESTADO</t>
  </si>
  <si>
    <t>DOCUMENTO</t>
  </si>
  <si>
    <t>RESPUESTA</t>
  </si>
  <si>
    <t>SOLICITUD</t>
  </si>
  <si>
    <t>TIPO DE ELEMENTO</t>
  </si>
  <si>
    <t>FECHA RADICACIÓN</t>
  </si>
  <si>
    <t>CONTRATISTA</t>
  </si>
  <si>
    <t xml:space="preserve">LOCALIDAD </t>
  </si>
  <si>
    <t>LUZ SORAYA PEREZ SANCHEZ</t>
  </si>
  <si>
    <t>FINALIZADO</t>
  </si>
  <si>
    <t>DERECHO DE PETICIÓN</t>
  </si>
  <si>
    <t>ADRIANA ANGELICA LEON BLAN</t>
  </si>
  <si>
    <t>ACTIVIDAD</t>
  </si>
  <si>
    <t xml:space="preserve">EN PROYECCION </t>
  </si>
  <si>
    <t xml:space="preserve">DERECHO PETICION </t>
  </si>
  <si>
    <t>VISITA</t>
  </si>
  <si>
    <t>VALLA DE OBRA</t>
  </si>
  <si>
    <t>NORMA SERRANO</t>
  </si>
  <si>
    <t>MEMORANDO</t>
  </si>
  <si>
    <t>CATALINA CASTAÑO</t>
  </si>
  <si>
    <t>INFORMACION</t>
  </si>
  <si>
    <t xml:space="preserve">VALLA TUBULAR </t>
  </si>
  <si>
    <t xml:space="preserve">ELABORAR 
DOCUMENTO </t>
  </si>
  <si>
    <t>2015IE27005</t>
  </si>
  <si>
    <t xml:space="preserve">QUEJA </t>
  </si>
  <si>
    <t xml:space="preserve">INFORMACIÓN </t>
  </si>
  <si>
    <t>LADY HERNANDEZ</t>
  </si>
  <si>
    <t>FIRMA</t>
  </si>
  <si>
    <t xml:space="preserve"> 2015IE20772</t>
  </si>
  <si>
    <t>ANA LENIS</t>
  </si>
  <si>
    <t>DANIEL MONTENEGRO</t>
  </si>
  <si>
    <t>TRAMITAR</t>
  </si>
  <si>
    <t xml:space="preserve">DERECHO PETICIÓN </t>
  </si>
  <si>
    <t>NELSON ROMERO</t>
  </si>
  <si>
    <t>2015IE23216</t>
  </si>
  <si>
    <t>AVISO EN FACHADA</t>
  </si>
  <si>
    <t>NORMATIVIDAD</t>
  </si>
  <si>
    <t xml:space="preserve"> 2015IE23218</t>
  </si>
  <si>
    <t>2016EE99282</t>
  </si>
  <si>
    <t>ATENDER</t>
  </si>
  <si>
    <t>VENCIDO</t>
  </si>
  <si>
    <t xml:space="preserve">CORRESPONDENCIA </t>
  </si>
  <si>
    <t xml:space="preserve">MOBILIARIO URBANO </t>
  </si>
  <si>
    <t xml:space="preserve">TRAMITE JURIDICO </t>
  </si>
  <si>
    <t>VEHICULO</t>
  </si>
  <si>
    <t>No regulado</t>
  </si>
  <si>
    <t xml:space="preserve"> 2015IE37430</t>
  </si>
  <si>
    <t>EN REPARTO</t>
  </si>
  <si>
    <t>DIANA MAYERLY ALVAREZ VEGA</t>
  </si>
  <si>
    <t>PARA FIRMA</t>
  </si>
  <si>
    <t>MONICA GARCIA</t>
  </si>
  <si>
    <t>QUEJA</t>
  </si>
  <si>
    <t>DESMONTE</t>
  </si>
  <si>
    <t>Pendones y Pasacalles</t>
  </si>
  <si>
    <t>3063725
3059868</t>
  </si>
  <si>
    <t>INDIRA BEJARANO</t>
  </si>
  <si>
    <t xml:space="preserve"> 2015EE13210</t>
  </si>
  <si>
    <t>TRAMITE</t>
  </si>
  <si>
    <t>Aviso separado de fachada</t>
  </si>
  <si>
    <t>2016EE102014</t>
  </si>
  <si>
    <t xml:space="preserve">	2016EE111508</t>
  </si>
  <si>
    <t>INFORMACIÓN</t>
  </si>
  <si>
    <t>OLGA BONILLA</t>
  </si>
  <si>
    <t>LISETH MENDOZA</t>
  </si>
  <si>
    <t>2015EE08146</t>
  </si>
  <si>
    <t>DIANA FLOREZ</t>
  </si>
  <si>
    <t>PERSONERIA D-P</t>
  </si>
  <si>
    <t>2016EE109193</t>
  </si>
  <si>
    <t>2015EE09308</t>
  </si>
  <si>
    <t>2015EE08160</t>
  </si>
  <si>
    <t xml:space="preserve">EN PROYECCIÓN </t>
  </si>
  <si>
    <t>2016EE117868</t>
  </si>
  <si>
    <t>DIRON VEGA</t>
  </si>
  <si>
    <t xml:space="preserve"> 2015EE14418</t>
  </si>
  <si>
    <t>Avisos</t>
  </si>
  <si>
    <t>2016EE118284</t>
  </si>
  <si>
    <t>MARYA GIRALDO</t>
  </si>
  <si>
    <t xml:space="preserve"> 2015EE16724</t>
  </si>
  <si>
    <t>Valla Tubular 
Comercial</t>
  </si>
  <si>
    <t xml:space="preserve">	2016EE118285</t>
  </si>
  <si>
    <t>LUIS FERNANDO</t>
  </si>
  <si>
    <t>2015EE09307</t>
  </si>
  <si>
    <t>JURIDICO</t>
  </si>
  <si>
    <t xml:space="preserve">INFORMACION </t>
  </si>
  <si>
    <t xml:space="preserve"> 2015EE14416</t>
  </si>
  <si>
    <t>JAIRO VLADIMIR SILVA</t>
  </si>
  <si>
    <t>SOLICITUD DE 
INFORMACION</t>
  </si>
  <si>
    <t>2015EE09551</t>
  </si>
  <si>
    <t xml:space="preserve">ANA MARIA SOLANO </t>
  </si>
  <si>
    <t>Jhonatan Lozano Romero</t>
  </si>
  <si>
    <t xml:space="preserve"> 2015EE14407</t>
  </si>
  <si>
    <t>2015EE14389</t>
  </si>
  <si>
    <t xml:space="preserve"> 2015EE14392</t>
  </si>
  <si>
    <t>Daniel Montenegro</t>
  </si>
  <si>
    <t xml:space="preserve"> 2015EE12065</t>
  </si>
  <si>
    <t xml:space="preserve">  2015IE103283</t>
  </si>
  <si>
    <t>IVONNE MELISA MENDEZ</t>
  </si>
  <si>
    <t>WILLIAM MOLANO</t>
  </si>
  <si>
    <t>INSTITUCIONAL</t>
  </si>
  <si>
    <t>ANGELA FERNANDEZ</t>
  </si>
  <si>
    <t>HEIDI CABRA</t>
  </si>
  <si>
    <t>RAUL BELLO</t>
  </si>
  <si>
    <t>LUIS FERNANDO RUIZ</t>
  </si>
  <si>
    <t>HELMAN GONZALEZ</t>
  </si>
  <si>
    <t>Pantalla LED</t>
  </si>
  <si>
    <t>ANA SOLANO</t>
  </si>
  <si>
    <t>2016EE119178</t>
  </si>
  <si>
    <t>DOCUMENTO INFORMATIVO</t>
  </si>
  <si>
    <t>COPIA DERECHO DE
PETCIÓN INFORMATIVO</t>
  </si>
  <si>
    <t xml:space="preserve">	2016EE119180</t>
  </si>
  <si>
    <t>informativo</t>
  </si>
  <si>
    <t>N/A</t>
  </si>
  <si>
    <t>ANDRES ESTUPIÑAN</t>
  </si>
  <si>
    <t>VALLA TUBULAR</t>
  </si>
  <si>
    <t>VALL O MAYORES</t>
  </si>
  <si>
    <t xml:space="preserve"> 2015EE14382</t>
  </si>
  <si>
    <t xml:space="preserve"> 2016EE99766 </t>
  </si>
  <si>
    <t>DANIELA URREA</t>
  </si>
  <si>
    <t>JULY HERNANDEZ</t>
  </si>
  <si>
    <t>2016EE107433</t>
  </si>
  <si>
    <t xml:space="preserve"> 2015EE14396  
 2015EE14399</t>
  </si>
  <si>
    <t>2015EE13215</t>
  </si>
  <si>
    <t>MAYA GIRALDO</t>
  </si>
  <si>
    <t>2016EE109436</t>
  </si>
  <si>
    <t>2015EE19983</t>
  </si>
  <si>
    <t>Paneles</t>
  </si>
  <si>
    <t>2016EE100540</t>
  </si>
  <si>
    <t>2015EE13212</t>
  </si>
  <si>
    <t>urgente</t>
  </si>
  <si>
    <t>Acción Popular</t>
  </si>
  <si>
    <t xml:space="preserve"> 2015EE14406</t>
  </si>
  <si>
    <t>VALLA</t>
  </si>
  <si>
    <t>OLGA YAMILE BONILLA</t>
  </si>
  <si>
    <t>MEMORANDO- URGENTE</t>
  </si>
  <si>
    <t>Valla de Obra</t>
  </si>
  <si>
    <t xml:space="preserve"> 2015EE18542</t>
  </si>
  <si>
    <t>MARIA FERNANDA ESPITIA</t>
  </si>
  <si>
    <t>PERSONERIA</t>
  </si>
  <si>
    <t xml:space="preserve"> 2015EE17455</t>
  </si>
  <si>
    <t>JULIAN MEJIA</t>
  </si>
  <si>
    <t xml:space="preserve"> 2015EE16726</t>
  </si>
  <si>
    <t>LUD KARINA</t>
  </si>
  <si>
    <t xml:space="preserve"> 2015EE14402</t>
  </si>
  <si>
    <t>DIANA PAOLA FLOREZ</t>
  </si>
  <si>
    <t>SOLICITUD DE INFORMACION</t>
  </si>
  <si>
    <t>2015EE12515</t>
  </si>
  <si>
    <t>JOHANA BOHORQUEZ</t>
  </si>
  <si>
    <t xml:space="preserve"> 2015EE17132</t>
  </si>
  <si>
    <t>2015EE12495</t>
  </si>
  <si>
    <t xml:space="preserve"> 2015EE17119</t>
  </si>
  <si>
    <t>Grafitti</t>
  </si>
  <si>
    <t xml:space="preserve"> 2015EE15131</t>
  </si>
  <si>
    <t xml:space="preserve"> 2015EE17102</t>
  </si>
  <si>
    <t>2016EE105739</t>
  </si>
  <si>
    <t xml:space="preserve">2016EE105122	</t>
  </si>
  <si>
    <t>ANA GONZALEZ</t>
  </si>
  <si>
    <t>2015EE14381</t>
  </si>
  <si>
    <t>Afiches</t>
  </si>
  <si>
    <t>2016IE94459</t>
  </si>
  <si>
    <t xml:space="preserve"> 2015EE17106  </t>
  </si>
  <si>
    <t>2016IE59027</t>
  </si>
  <si>
    <t xml:space="preserve"> 2015EE15156
 2015EE15141</t>
  </si>
  <si>
    <t>2016EE110274</t>
  </si>
  <si>
    <t xml:space="preserve"> 2015EE18544</t>
  </si>
  <si>
    <t xml:space="preserve"> 2015EE14386</t>
  </si>
  <si>
    <t>Valla Taxi</t>
  </si>
  <si>
    <t>LUD CARINA PINZON</t>
  </si>
  <si>
    <t xml:space="preserve"> 2015EE19315</t>
  </si>
  <si>
    <t>ya</t>
  </si>
  <si>
    <t xml:space="preserve"> 2015EE15138</t>
  </si>
  <si>
    <t xml:space="preserve"> 2015EE16748</t>
  </si>
  <si>
    <t>Publicidad 
Vehiculos</t>
  </si>
  <si>
    <t>USAQUEN</t>
  </si>
  <si>
    <t xml:space="preserve"> 2015EE19275  </t>
  </si>
  <si>
    <t xml:space="preserve">VALLA </t>
  </si>
  <si>
    <t>MEMORANDO- URGENTE
(CONSOLIDACIÓN DE INFORMACIÓN)
ALCALDIA LOCAL DE PUENTE ARANDA</t>
  </si>
  <si>
    <t>ACCIÓN POPULAR</t>
  </si>
  <si>
    <t xml:space="preserve"> 2015IE18281
 2015IE18627</t>
  </si>
  <si>
    <t>PERSONERIA DISTRITAL</t>
  </si>
  <si>
    <t>CONSOLIDACIÓN 
CAROLINA MARTINEZ</t>
  </si>
  <si>
    <t>CONSOLIDACIÓN 
AIDY CARRILLO</t>
  </si>
  <si>
    <t xml:space="preserve">ANDRES ESTUPIÑAN </t>
  </si>
  <si>
    <t xml:space="preserve"> 2015EE19825</t>
  </si>
  <si>
    <t>DERECHO DE PETICION</t>
  </si>
  <si>
    <t xml:space="preserve"> 2015EE19291  </t>
  </si>
  <si>
    <t>VALLA OBRA</t>
  </si>
  <si>
    <t>AVISO SEPARADO DE FACHADA</t>
  </si>
  <si>
    <t xml:space="preserve"> 2015EE22081</t>
  </si>
  <si>
    <t>PHILL SUESCUN</t>
  </si>
  <si>
    <t xml:space="preserve"> 2015EE22537</t>
  </si>
  <si>
    <t xml:space="preserve"> 2015EE17123</t>
  </si>
  <si>
    <t>ACCION POPULAR</t>
  </si>
  <si>
    <t>19/0172015</t>
  </si>
  <si>
    <t xml:space="preserve"> 2015IE19865</t>
  </si>
  <si>
    <t>CONCEPTO TECNICO</t>
  </si>
  <si>
    <t xml:space="preserve"> 2015IE19118</t>
  </si>
  <si>
    <t xml:space="preserve"> 2015EE14926
 2014EE160509</t>
  </si>
  <si>
    <t xml:space="preserve">DIRECCIÓN DE CONTROL AMBIENTAL </t>
  </si>
  <si>
    <t xml:space="preserve"> 2015EE18546</t>
  </si>
  <si>
    <t xml:space="preserve"> 2015EE22535</t>
  </si>
  <si>
    <t xml:space="preserve"> 2015EE18536
 2015EE18537</t>
  </si>
  <si>
    <t>2015EE24592</t>
  </si>
  <si>
    <t xml:space="preserve"> 2015EE19980</t>
  </si>
  <si>
    <t xml:space="preserve"> 2015EE24730</t>
  </si>
  <si>
    <t xml:space="preserve"> 2015EE18540</t>
  </si>
  <si>
    <t>CATALINA RODRIGUEZ RIFALDO</t>
  </si>
  <si>
    <t xml:space="preserve"> 2015EE22079  </t>
  </si>
  <si>
    <t>JONATHAN LOZANO</t>
  </si>
  <si>
    <t xml:space="preserve"> 2015EE29502
 2015EE29498</t>
  </si>
  <si>
    <t>STEFANY VENCE</t>
  </si>
  <si>
    <t xml:space="preserve"> 2015EE19279</t>
  </si>
  <si>
    <t>VEEDURIA DISTRITAL</t>
  </si>
  <si>
    <t xml:space="preserve"> 2015EE19789</t>
  </si>
  <si>
    <t xml:space="preserve"> 2015EE24334
 2015EE24338</t>
  </si>
  <si>
    <t xml:space="preserve"> 2015EE19289</t>
  </si>
  <si>
    <t xml:space="preserve"> 2015EE22075</t>
  </si>
  <si>
    <t>ASTRID VERA</t>
  </si>
  <si>
    <t>2015EE24345</t>
  </si>
  <si>
    <t>ACCIÓN DE TUTELA</t>
  </si>
  <si>
    <t xml:space="preserve"> 2015EE23334</t>
  </si>
  <si>
    <t xml:space="preserve"> 2015EE26148</t>
  </si>
  <si>
    <t xml:space="preserve"> 2015EE23335</t>
  </si>
  <si>
    <t xml:space="preserve"> 2015EE24816</t>
  </si>
  <si>
    <t xml:space="preserve">DESMONTE </t>
  </si>
  <si>
    <t xml:space="preserve"> 2015EE26145</t>
  </si>
  <si>
    <t xml:space="preserve"> 2015EE26144</t>
  </si>
  <si>
    <t xml:space="preserve"> 2015EE20876
 2015EE20875</t>
  </si>
  <si>
    <t xml:space="preserve"> 2015EE27226</t>
  </si>
  <si>
    <t xml:space="preserve"> 2015EE28810  </t>
  </si>
  <si>
    <t xml:space="preserve"> 2015EE22538</t>
  </si>
  <si>
    <t>ONTRACK</t>
  </si>
  <si>
    <t>CARLA ZAMORA</t>
  </si>
  <si>
    <t xml:space="preserve"> 2015EE26142</t>
  </si>
  <si>
    <t xml:space="preserve"> 2015EE26140</t>
  </si>
  <si>
    <t>OLGA ROSERO</t>
  </si>
  <si>
    <t>2015EE24305</t>
  </si>
  <si>
    <t>2015EE30863</t>
  </si>
  <si>
    <t xml:space="preserve"> 2015EE26153</t>
  </si>
  <si>
    <t>2015EE22135</t>
  </si>
  <si>
    <t>2015EE28106</t>
  </si>
  <si>
    <t xml:space="preserve"> 2015EE30835</t>
  </si>
  <si>
    <t>SANDRA DIAZ</t>
  </si>
  <si>
    <t xml:space="preserve"> 2015EE29504</t>
  </si>
  <si>
    <t xml:space="preserve"> 2015EE30865</t>
  </si>
  <si>
    <t xml:space="preserve"> 2015EE24310  </t>
  </si>
  <si>
    <t xml:space="preserve"> 2015EE24300</t>
  </si>
  <si>
    <t xml:space="preserve"> 2015EE23174</t>
  </si>
  <si>
    <t xml:space="preserve"> 2015EE26151</t>
  </si>
  <si>
    <t>PROCURADURIA</t>
  </si>
  <si>
    <t xml:space="preserve"> 2015EE33802</t>
  </si>
  <si>
    <t xml:space="preserve"> 2015EE26933</t>
  </si>
  <si>
    <t xml:space="preserve"> 2015IE27769</t>
  </si>
  <si>
    <t xml:space="preserve"> 2015IE27712</t>
  </si>
  <si>
    <t xml:space="preserve"> 2015EE29495</t>
  </si>
  <si>
    <t>2015EE35821</t>
  </si>
  <si>
    <t>DIRECCIÓN LEGAL</t>
  </si>
  <si>
    <t xml:space="preserve"> 2015EE33387</t>
  </si>
  <si>
    <t xml:space="preserve"> 2015EE28808</t>
  </si>
  <si>
    <t xml:space="preserve"> 2015EE28806  </t>
  </si>
  <si>
    <t>ANGIE PUERTAS</t>
  </si>
  <si>
    <t xml:space="preserve">AVISO EN FACHADA </t>
  </si>
  <si>
    <t xml:space="preserve">ANGIE PUERTAS </t>
  </si>
  <si>
    <t>2016EE95644</t>
  </si>
  <si>
    <t>TEUSAQUILLO</t>
  </si>
  <si>
    <t>2016EE102687</t>
  </si>
  <si>
    <t>2016EE110289</t>
  </si>
  <si>
    <t>2016EE110373</t>
  </si>
  <si>
    <t>SUBA</t>
  </si>
  <si>
    <t>DANIEL</t>
  </si>
  <si>
    <t xml:space="preserve">BARRIOS UNIDOS </t>
  </si>
  <si>
    <t>VISITAS</t>
  </si>
  <si>
    <t xml:space="preserve">PERSONERIA </t>
  </si>
  <si>
    <t>ON TRACK 7216</t>
  </si>
  <si>
    <t xml:space="preserve">angIE PUERTAS </t>
  </si>
  <si>
    <t>URGENTE</t>
  </si>
  <si>
    <t>ASTID VIVIANA VERA</t>
  </si>
  <si>
    <t>ENLACE AL CONCEJO</t>
  </si>
  <si>
    <t xml:space="preserve"> 2015EE30857  </t>
  </si>
  <si>
    <t>NATALIA TABORDA</t>
  </si>
  <si>
    <t>2015EE35711</t>
  </si>
  <si>
    <t>NATALIA TABORDA/
CATALINA CASTAÑO</t>
  </si>
  <si>
    <t>Jardines Verticales</t>
  </si>
  <si>
    <t xml:space="preserve"> 2015EE32930</t>
  </si>
  <si>
    <t xml:space="preserve"> 2015EE30869</t>
  </si>
  <si>
    <t>2015IE33331</t>
  </si>
  <si>
    <t xml:space="preserve">VEHICULO </t>
  </si>
  <si>
    <t>2015IE33232
2015IE33201</t>
  </si>
  <si>
    <t xml:space="preserve"> 2015EE33389</t>
  </si>
  <si>
    <t xml:space="preserve"> 2015EE30852</t>
  </si>
  <si>
    <t>PERSONERIA DE BOGOTA</t>
  </si>
  <si>
    <t>2015EE37565</t>
  </si>
  <si>
    <t>2015EE35818</t>
  </si>
  <si>
    <t xml:space="preserve"> 2015EE35195</t>
  </si>
  <si>
    <t xml:space="preserve"> 2015EE39547</t>
  </si>
  <si>
    <t xml:space="preserve"> 2015EE35191</t>
  </si>
  <si>
    <t xml:space="preserve"> 2015EE37428</t>
  </si>
  <si>
    <t xml:space="preserve"> 2015EE37608</t>
  </si>
  <si>
    <t xml:space="preserve"> 2015EE32679</t>
  </si>
  <si>
    <t xml:space="preserve"> 2015EE36773</t>
  </si>
  <si>
    <t xml:space="preserve"> 2015EE39842</t>
  </si>
  <si>
    <t xml:space="preserve"> 2015EE39256</t>
  </si>
  <si>
    <t>2015EE35815</t>
  </si>
  <si>
    <t>CATALINA RODRIGUEZ</t>
  </si>
  <si>
    <t xml:space="preserve"> 2015EE39299</t>
  </si>
  <si>
    <t>2015EE35810</t>
  </si>
  <si>
    <t>asTRID VERA</t>
  </si>
  <si>
    <t xml:space="preserve">PROCURADURIA </t>
  </si>
  <si>
    <t xml:space="preserve">YA </t>
  </si>
  <si>
    <t>RECIBIDO 12-14</t>
  </si>
  <si>
    <t>deRECHO DE PETICION</t>
  </si>
  <si>
    <t>INFORMATIVO</t>
  </si>
  <si>
    <t xml:space="preserve">ASTRID VERA </t>
  </si>
  <si>
    <t>LAURA BRICEÑO</t>
  </si>
  <si>
    <t xml:space="preserve"> 2015EE41751</t>
  </si>
  <si>
    <t xml:space="preserve"> 2015EE40129</t>
  </si>
  <si>
    <t xml:space="preserve"> 2015EE40124</t>
  </si>
  <si>
    <t xml:space="preserve"> 2015EE44182</t>
  </si>
  <si>
    <t xml:space="preserve"> 2015EE36770</t>
  </si>
  <si>
    <t>2015EE37605</t>
  </si>
  <si>
    <t>Pendones y 
Pasacalles</t>
  </si>
  <si>
    <t>2015EE35736</t>
  </si>
  <si>
    <t>MEMORANDO - DEMANDA</t>
  </si>
  <si>
    <t xml:space="preserve"> 2015IE39301</t>
  </si>
  <si>
    <t>2015EE39539</t>
  </si>
  <si>
    <t xml:space="preserve"> 2015EE44921</t>
  </si>
  <si>
    <t>2015EE35856</t>
  </si>
  <si>
    <t xml:space="preserve"> 2015EE44226</t>
  </si>
  <si>
    <t xml:space="preserve"> 2015EE41525</t>
  </si>
  <si>
    <t xml:space="preserve"> 2015EE39995</t>
  </si>
  <si>
    <t xml:space="preserve"> 2015EE39750</t>
  </si>
  <si>
    <t xml:space="preserve"> 2015EE44100</t>
  </si>
  <si>
    <t xml:space="preserve">2015EE45119  </t>
  </si>
  <si>
    <t xml:space="preserve"> 2015EE47913</t>
  </si>
  <si>
    <t xml:space="preserve"> 2015EE37601</t>
  </si>
  <si>
    <t>MEMORANDO SDA</t>
  </si>
  <si>
    <t xml:space="preserve">2015EE39994  </t>
  </si>
  <si>
    <t xml:space="preserve"> 2015EE44222</t>
  </si>
  <si>
    <t xml:space="preserve"> 2015EE44218</t>
  </si>
  <si>
    <t>2015EE45118</t>
  </si>
  <si>
    <t xml:space="preserve"> 2015EE41416</t>
  </si>
  <si>
    <t>REALIZAR 
SEGUIMIENTO</t>
  </si>
  <si>
    <t xml:space="preserve"> 2015EE47906</t>
  </si>
  <si>
    <t xml:space="preserve"> 2015EE45390</t>
  </si>
  <si>
    <t xml:space="preserve"> 2015EE44166</t>
  </si>
  <si>
    <t xml:space="preserve"> 2015EE47923  </t>
  </si>
  <si>
    <t xml:space="preserve"> 2015IE45833</t>
  </si>
  <si>
    <t>06/03(2015</t>
  </si>
  <si>
    <t xml:space="preserve"> 2015EE44963</t>
  </si>
  <si>
    <t xml:space="preserve"> 2015EE45737</t>
  </si>
  <si>
    <t>2015EE44183</t>
  </si>
  <si>
    <t xml:space="preserve"> 2015EE46335</t>
  </si>
  <si>
    <t xml:space="preserve"> 2015EE49473  </t>
  </si>
  <si>
    <t xml:space="preserve"> 2015EE51152</t>
  </si>
  <si>
    <t xml:space="preserve"> 2015EE44014</t>
  </si>
  <si>
    <t xml:space="preserve"> 2015EE46752</t>
  </si>
  <si>
    <t xml:space="preserve">  2015IE47205</t>
  </si>
  <si>
    <t xml:space="preserve"> 2015IE65185</t>
  </si>
  <si>
    <t xml:space="preserve"> 2015EE53994</t>
  </si>
  <si>
    <t xml:space="preserve"> 2015EE50573</t>
  </si>
  <si>
    <t xml:space="preserve"> 2015EE49560</t>
  </si>
  <si>
    <t>2015EE46750</t>
  </si>
  <si>
    <t xml:space="preserve"> 2015EE54001</t>
  </si>
  <si>
    <t xml:space="preserve"> 2015EE47898</t>
  </si>
  <si>
    <t xml:space="preserve"> 2015EE49096</t>
  </si>
  <si>
    <t xml:space="preserve"> 2015EE48291</t>
  </si>
  <si>
    <t xml:space="preserve"> 2015EE48466</t>
  </si>
  <si>
    <t xml:space="preserve"> 2015EE53976
 2015EE53974</t>
  </si>
  <si>
    <t xml:space="preserve"> 2015EE46333</t>
  </si>
  <si>
    <t xml:space="preserve"> 2015EE50572</t>
  </si>
  <si>
    <t xml:space="preserve"> 2015EE49091</t>
  </si>
  <si>
    <t xml:space="preserve"> 2015EE53989</t>
  </si>
  <si>
    <t xml:space="preserve"> 2015EE53991</t>
  </si>
  <si>
    <t>DEMANDA</t>
  </si>
  <si>
    <t xml:space="preserve"> 2015EE47826</t>
  </si>
  <si>
    <t xml:space="preserve"> 2015EE46953</t>
  </si>
  <si>
    <t>CAMILO RAMIREZ</t>
  </si>
  <si>
    <t xml:space="preserve"> 2015EE50951</t>
  </si>
  <si>
    <t xml:space="preserve"> 2015EE53073</t>
  </si>
  <si>
    <t xml:space="preserve"> 2015EE53998</t>
  </si>
  <si>
    <t>20/30/2015</t>
  </si>
  <si>
    <t xml:space="preserve"> 2015EE54136</t>
  </si>
  <si>
    <t xml:space="preserve"> 2015EE53379</t>
  </si>
  <si>
    <t xml:space="preserve"> 2015EE54078</t>
  </si>
  <si>
    <t xml:space="preserve"> 2015EE55054</t>
  </si>
  <si>
    <t xml:space="preserve"> 2015EE53986</t>
  </si>
  <si>
    <t xml:space="preserve"> 2015EE58697</t>
  </si>
  <si>
    <t>Avisos y
Valla Tubular 
Comercial</t>
  </si>
  <si>
    <t xml:space="preserve"> 2015EE55052</t>
  </si>
  <si>
    <t xml:space="preserve"> 2015EE60043</t>
  </si>
  <si>
    <t xml:space="preserve"> 2015IE46340</t>
  </si>
  <si>
    <t xml:space="preserve"> 2015EE50570</t>
  </si>
  <si>
    <t xml:space="preserve"> 2015EE49086</t>
  </si>
  <si>
    <t xml:space="preserve"> 2015EE49085</t>
  </si>
  <si>
    <t xml:space="preserve"> 2015EE53072</t>
  </si>
  <si>
    <t xml:space="preserve"> 2015EE56940</t>
  </si>
  <si>
    <t>2015EE58695</t>
  </si>
  <si>
    <t xml:space="preserve"> 2015EE55779</t>
  </si>
  <si>
    <t xml:space="preserve"> 2015EE56939</t>
  </si>
  <si>
    <t xml:space="preserve"> 2015EE53983</t>
  </si>
  <si>
    <t xml:space="preserve"> 2015EE56256</t>
  </si>
  <si>
    <t xml:space="preserve"> 2015EE58692</t>
  </si>
  <si>
    <t xml:space="preserve"> 2015EE53979</t>
  </si>
  <si>
    <t>30/2016/2016</t>
  </si>
  <si>
    <t xml:space="preserve">SAN CRISTOBAL </t>
  </si>
  <si>
    <t>CAROINA MARTINEZ</t>
  </si>
  <si>
    <t>CAROLINA COLMENARES</t>
  </si>
  <si>
    <t xml:space="preserve">	2016EE119175</t>
  </si>
  <si>
    <t>2016EE119173</t>
  </si>
  <si>
    <t xml:space="preserve">	2016EE119163</t>
  </si>
  <si>
    <t>SOL REGISTRO</t>
  </si>
  <si>
    <t>ESTA</t>
  </si>
  <si>
    <t xml:space="preserve">CONTRALORIA </t>
  </si>
  <si>
    <t>VALLE TUBULAR</t>
  </si>
  <si>
    <t>CAROLINA MARTINEZ</t>
  </si>
  <si>
    <t>USME</t>
  </si>
  <si>
    <t xml:space="preserve">SANTA FE </t>
  </si>
  <si>
    <t>SE RECIBE POR EL GRUPO EL DÍA 2016-06-07</t>
  </si>
  <si>
    <t>SE CREA PROCESO PARA DAR ALCANCE</t>
  </si>
  <si>
    <t>2016EE100244</t>
  </si>
  <si>
    <t>2016EE102059</t>
  </si>
  <si>
    <t xml:space="preserve">	2016EE102625	</t>
  </si>
  <si>
    <t xml:space="preserve">MARTIRES </t>
  </si>
  <si>
    <t>2016EE102805</t>
  </si>
  <si>
    <t>2016EE105745</t>
  </si>
  <si>
    <t>2016EE102663</t>
  </si>
  <si>
    <t>2016EE102888</t>
  </si>
  <si>
    <t xml:space="preserve">	2016EE102801</t>
  </si>
  <si>
    <t>2016EE102875</t>
  </si>
  <si>
    <t>2016EE102670</t>
  </si>
  <si>
    <t>2016EE102811</t>
  </si>
  <si>
    <t>2016EE102667</t>
  </si>
  <si>
    <t xml:space="preserve"> 2015EE53228</t>
  </si>
  <si>
    <t xml:space="preserve"> 2015EE53226</t>
  </si>
  <si>
    <t>2015EE56019</t>
  </si>
  <si>
    <t xml:space="preserve"> 2015EE55614</t>
  </si>
  <si>
    <t xml:space="preserve"> 2015EE55633</t>
  </si>
  <si>
    <t>2015IE61617</t>
  </si>
  <si>
    <t>3067609 </t>
  </si>
  <si>
    <t xml:space="preserve"> 2015IE60997</t>
  </si>
  <si>
    <t xml:space="preserve"> 2015IE63845</t>
  </si>
  <si>
    <t>3064588 </t>
  </si>
  <si>
    <t xml:space="preserve"> 2015IE60983</t>
  </si>
  <si>
    <t xml:space="preserve"> 2015EE65211</t>
  </si>
  <si>
    <t>Avisos, Afiches</t>
  </si>
  <si>
    <t xml:space="preserve"> 2015EE56936</t>
  </si>
  <si>
    <t xml:space="preserve"> 2015EE56252</t>
  </si>
  <si>
    <t>Afiches
Grafiti</t>
  </si>
  <si>
    <t>2015EE58691</t>
  </si>
  <si>
    <t xml:space="preserve"> 2015EE65192  </t>
  </si>
  <si>
    <t>2015EE63827</t>
  </si>
  <si>
    <t xml:space="preserve"> 2015EE60934</t>
  </si>
  <si>
    <t xml:space="preserve"> 2015EE60929  </t>
  </si>
  <si>
    <t>2015EE61615</t>
  </si>
  <si>
    <t xml:space="preserve"> 2015EE61885</t>
  </si>
  <si>
    <t xml:space="preserve"> 2015EE61894</t>
  </si>
  <si>
    <t xml:space="preserve"> 2015EE61889</t>
  </si>
  <si>
    <t>2015EE65219</t>
  </si>
  <si>
    <t>PENDONES</t>
  </si>
  <si>
    <t xml:space="preserve"> 2015EE59707</t>
  </si>
  <si>
    <t xml:space="preserve"> 2015EE65228</t>
  </si>
  <si>
    <t xml:space="preserve"> 2015EE61903</t>
  </si>
  <si>
    <t>2016EE102807</t>
  </si>
  <si>
    <t>VEHICULOS</t>
  </si>
  <si>
    <t>2016EE102657</t>
  </si>
  <si>
    <t xml:space="preserve">	2016EE112489	</t>
  </si>
  <si>
    <t>2016EE102666</t>
  </si>
  <si>
    <t>2016EE102660</t>
  </si>
  <si>
    <t>2016EE102652</t>
  </si>
  <si>
    <t>YA</t>
  </si>
  <si>
    <t>FALTA</t>
  </si>
  <si>
    <t>2016EE111386</t>
  </si>
  <si>
    <t>2016EE105749</t>
  </si>
  <si>
    <t>2016EE110316</t>
  </si>
  <si>
    <t>2016EE110277</t>
  </si>
  <si>
    <t>2016EE112241</t>
  </si>
  <si>
    <t>2015EE56937</t>
  </si>
  <si>
    <t xml:space="preserve"> 2015EE65232</t>
  </si>
  <si>
    <t xml:space="preserve"> 2015EE57551</t>
  </si>
  <si>
    <t xml:space="preserve"> 2015EE68158</t>
  </si>
  <si>
    <t xml:space="preserve"> 2015EE65174</t>
  </si>
  <si>
    <t xml:space="preserve"> 2015EE65251</t>
  </si>
  <si>
    <t xml:space="preserve"> 2015EE63824</t>
  </si>
  <si>
    <t>2015EE63823</t>
  </si>
  <si>
    <t xml:space="preserve"> 2015EE63803</t>
  </si>
  <si>
    <t>2015EE59705</t>
  </si>
  <si>
    <t>2015EE68158</t>
  </si>
  <si>
    <t xml:space="preserve"> 2015EE65366</t>
  </si>
  <si>
    <t>2015EE69360</t>
  </si>
  <si>
    <t xml:space="preserve"> 2015EE59168</t>
  </si>
  <si>
    <t xml:space="preserve"> 2015EE66534</t>
  </si>
  <si>
    <t>2015EE59381</t>
  </si>
  <si>
    <t xml:space="preserve"> 2015EE68490</t>
  </si>
  <si>
    <t xml:space="preserve"> 2015EE72031</t>
  </si>
  <si>
    <t xml:space="preserve"> 2015EE68497</t>
  </si>
  <si>
    <t xml:space="preserve"> 2015EE68505</t>
  </si>
  <si>
    <t xml:space="preserve"> 2015EE73198</t>
  </si>
  <si>
    <t xml:space="preserve"> 2015EE66551</t>
  </si>
  <si>
    <t xml:space="preserve"> 2015EE65208</t>
  </si>
  <si>
    <t xml:space="preserve"> 2015EE65206</t>
  </si>
  <si>
    <t xml:space="preserve"> 2015EE73089</t>
  </si>
  <si>
    <t xml:space="preserve"> 2015EE73071</t>
  </si>
  <si>
    <t>2016EE111997</t>
  </si>
  <si>
    <t>2016EE112617</t>
  </si>
  <si>
    <t>2016EE111990</t>
  </si>
  <si>
    <t xml:space="preserve">	2016EE115037</t>
  </si>
  <si>
    <t xml:space="preserve">	2016EE114918</t>
  </si>
  <si>
    <t xml:space="preserve">	2016EE111375	</t>
  </si>
  <si>
    <t xml:space="preserve">	2016EE118025</t>
  </si>
  <si>
    <t xml:space="preserve">	2016EE112547</t>
  </si>
  <si>
    <t>2016EE119335</t>
  </si>
  <si>
    <t>EN PROYECCIÓN</t>
  </si>
  <si>
    <t>BOSA</t>
  </si>
  <si>
    <t xml:space="preserve"> 2015EE68510</t>
  </si>
  <si>
    <t xml:space="preserve"> 2015EE68511</t>
  </si>
  <si>
    <t>2015EE65259</t>
  </si>
  <si>
    <t xml:space="preserve"> 2015EE64799</t>
  </si>
  <si>
    <t xml:space="preserve">
DANIELA URREA</t>
  </si>
  <si>
    <t xml:space="preserve"> 2015EE66798</t>
  </si>
  <si>
    <t xml:space="preserve"> 2015EE67383</t>
  </si>
  <si>
    <t xml:space="preserve">2015EE65241  </t>
  </si>
  <si>
    <t xml:space="preserve"> 2015EE70181</t>
  </si>
  <si>
    <t xml:space="preserve"> 2015EE75236</t>
  </si>
  <si>
    <t xml:space="preserve"> 2015EE65362</t>
  </si>
  <si>
    <t>ANA GLADYS</t>
  </si>
  <si>
    <t>2015EE68503</t>
  </si>
  <si>
    <t xml:space="preserve"> 2015EE66365</t>
  </si>
  <si>
    <t xml:space="preserve"> 2015EE66532</t>
  </si>
  <si>
    <t xml:space="preserve"> 2015EE70187</t>
  </si>
  <si>
    <t xml:space="preserve"> 2015EE66540</t>
  </si>
  <si>
    <t xml:space="preserve"> 2015EE66802</t>
  </si>
  <si>
    <t xml:space="preserve"> 2015EE74856</t>
  </si>
  <si>
    <t xml:space="preserve">SE DEVUELVE PARA CORRECIONES </t>
  </si>
  <si>
    <t>ALCALDE, CIUDAD, FECHA RADICADO REGISTRO, DIRECCIÓN DE LOS HECHOS</t>
  </si>
  <si>
    <t xml:space="preserve">numero oficinas, oficio, fecha, queja???, comillas y puntos, redacción en el parrafo hablale de toda la normatividad PEV y tramite de registro </t>
  </si>
  <si>
    <t xml:space="preserve">DIRECCIÓN MAL , EN LA REFERENCIA </t>
  </si>
  <si>
    <t>REMISIÓN NO, QUITAR NEGRILLA, OJO CON LA REDACIÓN SEGUNDO PARRAFO</t>
  </si>
  <si>
    <t>nombre del sr, telefonos,falta en lo que se pide, redación parrafo dos</t>
  </si>
  <si>
    <t>MURAL</t>
  </si>
  <si>
    <t>PEV ESPACIO PUBLICO</t>
  </si>
  <si>
    <t>2016EE200566</t>
  </si>
  <si>
    <t>OJO FINALIZAR PROCESO 3128332</t>
  </si>
  <si>
    <t>2016EE200570</t>
  </si>
  <si>
    <t>OJO FINALIZAR PROCESO 3128247</t>
  </si>
  <si>
    <t xml:space="preserve"> 2015EE70185  </t>
  </si>
  <si>
    <t xml:space="preserve"> 2015EE68507</t>
  </si>
  <si>
    <t xml:space="preserve"> 2015EE74157</t>
  </si>
  <si>
    <t>Valla 
Institucional</t>
  </si>
  <si>
    <t xml:space="preserve"> 2015EE73196</t>
  </si>
  <si>
    <t>2015EE73083</t>
  </si>
  <si>
    <t xml:space="preserve"> 2015EE73188  </t>
  </si>
  <si>
    <t xml:space="preserve"> 2015EE75219</t>
  </si>
  <si>
    <t xml:space="preserve"> 2015EE75227</t>
  </si>
  <si>
    <t>DIANA ALEJANDRA GUTIERREZ</t>
  </si>
  <si>
    <t xml:space="preserve"> 2015EE76674</t>
  </si>
  <si>
    <t xml:space="preserve"> 2015EE70172</t>
  </si>
  <si>
    <t xml:space="preserve"> 2015EE73186</t>
  </si>
  <si>
    <t xml:space="preserve"> 2015EE75216</t>
  </si>
  <si>
    <t xml:space="preserve"> 2015EE77721</t>
  </si>
  <si>
    <t xml:space="preserve"> 2015EE75220</t>
  </si>
  <si>
    <t>YOLANDA GUTIERREZ</t>
  </si>
  <si>
    <t xml:space="preserve"> 2015EE74149</t>
  </si>
  <si>
    <t xml:space="preserve"> 2015EE75226</t>
  </si>
  <si>
    <t xml:space="preserve"> 2015EE70175</t>
  </si>
  <si>
    <t xml:space="preserve"> 2015EE71404</t>
  </si>
  <si>
    <t>2015EE69685</t>
  </si>
  <si>
    <t xml:space="preserve"> 2015EE73195  </t>
  </si>
  <si>
    <t xml:space="preserve"> 2015EE73076  </t>
  </si>
  <si>
    <t xml:space="preserve"> 2015EE74151  </t>
  </si>
  <si>
    <t xml:space="preserve"> 2015EE75222</t>
  </si>
  <si>
    <t>ALCALDIA MAYOR</t>
  </si>
  <si>
    <t>NA</t>
  </si>
  <si>
    <t xml:space="preserve"> 2015EE73073  </t>
  </si>
  <si>
    <t xml:space="preserve"> 2015EE75658</t>
  </si>
  <si>
    <t>2015EE74858</t>
  </si>
  <si>
    <t xml:space="preserve"> 2015EE74150</t>
  </si>
  <si>
    <t>2016EE201097</t>
  </si>
  <si>
    <t xml:space="preserve">MURAL </t>
  </si>
  <si>
    <t>OJO FINALIZAR PROCESO 3549980</t>
  </si>
  <si>
    <t xml:space="preserve"> 2015EE75230</t>
  </si>
  <si>
    <t>2015EE76889</t>
  </si>
  <si>
    <t>2015EE75224</t>
  </si>
  <si>
    <t>2015EE76677</t>
  </si>
  <si>
    <t xml:space="preserve">DEISSY  GONZALEZ </t>
  </si>
  <si>
    <t xml:space="preserve"> 2015EE75234</t>
  </si>
  <si>
    <t>AFICHES</t>
  </si>
  <si>
    <t xml:space="preserve">PARCIAL </t>
  </si>
  <si>
    <t>2015EE83013</t>
  </si>
  <si>
    <t xml:space="preserve"> 2015EE83476</t>
  </si>
  <si>
    <t xml:space="preserve"> 2015EE75218</t>
  </si>
  <si>
    <t>2015EE83482</t>
  </si>
  <si>
    <t xml:space="preserve"> 2015EE80196</t>
  </si>
  <si>
    <t>LUIS  MARTIN ALBARRACIN</t>
  </si>
  <si>
    <t xml:space="preserve"> 2015EE81739</t>
  </si>
  <si>
    <t>2015EE81734</t>
  </si>
  <si>
    <t>2015EE82748</t>
  </si>
  <si>
    <t>2015EE80591</t>
  </si>
  <si>
    <t xml:space="preserve"> 2015EE84167</t>
  </si>
  <si>
    <t xml:space="preserve"> 2015EE79585</t>
  </si>
  <si>
    <t>TERRAM LIGHT</t>
  </si>
  <si>
    <t xml:space="preserve"> 2015EE87103</t>
  </si>
  <si>
    <t>PANEL</t>
  </si>
  <si>
    <t xml:space="preserve"> 2015EE76696</t>
  </si>
  <si>
    <t xml:space="preserve"> 2015EE81736</t>
  </si>
  <si>
    <t>PARCIAL</t>
  </si>
  <si>
    <t xml:space="preserve">2015EE83018  </t>
  </si>
  <si>
    <t xml:space="preserve"> 2015EE79582</t>
  </si>
  <si>
    <t xml:space="preserve"> 2015EE75221</t>
  </si>
  <si>
    <t xml:space="preserve"> 2015EE78083  </t>
  </si>
  <si>
    <t>ADRIANA  BARON</t>
  </si>
  <si>
    <t xml:space="preserve"> 2015EE87495</t>
  </si>
  <si>
    <t xml:space="preserve"> 2015EE76681</t>
  </si>
  <si>
    <t xml:space="preserve"> 2015IE81504</t>
  </si>
  <si>
    <t xml:space="preserve"> 2015EE80200
 2015EE80198</t>
  </si>
  <si>
    <t xml:space="preserve"> 2015EE75655</t>
  </si>
  <si>
    <t xml:space="preserve"> 2015EE76888</t>
  </si>
  <si>
    <t xml:space="preserve"> 2015EE82121</t>
  </si>
  <si>
    <t>2015EE83020</t>
  </si>
  <si>
    <t xml:space="preserve"> 2015EE83014</t>
  </si>
  <si>
    <t xml:space="preserve"> 2015EE83467</t>
  </si>
  <si>
    <t xml:space="preserve"> 2015EE82256</t>
  </si>
  <si>
    <t xml:space="preserve"> 2015EE80472</t>
  </si>
  <si>
    <t xml:space="preserve"> 2015EE80215</t>
  </si>
  <si>
    <t xml:space="preserve"> 2015EE83478</t>
  </si>
  <si>
    <t xml:space="preserve"> 2015EE80238</t>
  </si>
  <si>
    <t xml:space="preserve"> 2015EE87100</t>
  </si>
  <si>
    <t>MOGADORES</t>
  </si>
  <si>
    <t xml:space="preserve"> 2015EE84146</t>
  </si>
  <si>
    <t xml:space="preserve"> 2015EE84150</t>
  </si>
  <si>
    <t>RECIBIDO 12-19</t>
  </si>
  <si>
    <t xml:space="preserve"> 2015EE87106</t>
  </si>
  <si>
    <t>ACCION DE NULIDAD</t>
  </si>
  <si>
    <t xml:space="preserve"> 2015IE79590</t>
  </si>
  <si>
    <t xml:space="preserve"> 2015IE94671</t>
  </si>
  <si>
    <t>AVISOS</t>
  </si>
  <si>
    <t xml:space="preserve"> 2015EE80289
 2015EE79582</t>
  </si>
  <si>
    <t xml:space="preserve"> 2015EE87110</t>
  </si>
  <si>
    <t xml:space="preserve"> 2015EE84197</t>
  </si>
  <si>
    <t xml:space="preserve"> 2015EE80589</t>
  </si>
  <si>
    <t xml:space="preserve"> 2015EE87591</t>
  </si>
  <si>
    <t>Avisos
afiches
Pendones y Pasacalles</t>
  </si>
  <si>
    <t xml:space="preserve"> 2015EE81729</t>
  </si>
  <si>
    <t xml:space="preserve"> 2015EE86138</t>
  </si>
  <si>
    <t xml:space="preserve"> 2015EE83850</t>
  </si>
  <si>
    <t xml:space="preserve"> 2015EE81731</t>
  </si>
  <si>
    <t xml:space="preserve"> 2015EE83462  </t>
  </si>
  <si>
    <t xml:space="preserve"> 2015EE78550</t>
  </si>
  <si>
    <t xml:space="preserve"> 2015EE79587</t>
  </si>
  <si>
    <t>2015EE83460</t>
  </si>
  <si>
    <t xml:space="preserve"> 2015EE81735  </t>
  </si>
  <si>
    <t xml:space="preserve"> 2015EE82042</t>
  </si>
  <si>
    <t xml:space="preserve"> 2015EE82039</t>
  </si>
  <si>
    <t xml:space="preserve"> 2015EE81741</t>
  </si>
  <si>
    <t xml:space="preserve"> 2015EE92345</t>
  </si>
  <si>
    <t xml:space="preserve"> 2015EE88890</t>
  </si>
  <si>
    <t xml:space="preserve"> 2015EE88893</t>
  </si>
  <si>
    <t xml:space="preserve"> 2015EE83820</t>
  </si>
  <si>
    <t xml:space="preserve"> 2015EE91365</t>
  </si>
  <si>
    <t xml:space="preserve"> 2015EE90461</t>
  </si>
  <si>
    <t xml:space="preserve"> 2015EE88262</t>
  </si>
  <si>
    <t xml:space="preserve">CRISTIAN CAMILO CLAVIJO </t>
  </si>
  <si>
    <t xml:space="preserve"> 2015EE90455</t>
  </si>
  <si>
    <t xml:space="preserve"> 2015EE87537</t>
  </si>
  <si>
    <t>Afiches/
Murales</t>
  </si>
  <si>
    <t xml:space="preserve"> 2015IE87509</t>
  </si>
  <si>
    <t>CRISTIAN CAMILO CLAVIJO NIÑO</t>
  </si>
  <si>
    <t>2015EE91373</t>
  </si>
  <si>
    <t xml:space="preserve"> 2015EE82746</t>
  </si>
  <si>
    <t xml:space="preserve"> 2015EE88258</t>
  </si>
  <si>
    <t xml:space="preserve"> 2015EE96585</t>
  </si>
  <si>
    <t xml:space="preserve"> 2015EE92076</t>
  </si>
  <si>
    <t>2016EE102650</t>
  </si>
  <si>
    <t xml:space="preserve"> 2015EE84199</t>
  </si>
  <si>
    <t>2016IE103406</t>
  </si>
  <si>
    <t>GRAFITTI</t>
  </si>
  <si>
    <t xml:space="preserve"> 2015EE88246</t>
  </si>
  <si>
    <t xml:space="preserve"> 2015EE88249</t>
  </si>
  <si>
    <t>BARRIOS UNIDOS</t>
  </si>
  <si>
    <t xml:space="preserve"> 2015EE89168</t>
  </si>
  <si>
    <t xml:space="preserve">FIRMA </t>
  </si>
  <si>
    <t xml:space="preserve"> 2015EE84148</t>
  </si>
  <si>
    <t xml:space="preserve"> 2015EE88266</t>
  </si>
  <si>
    <t>2016EE117143</t>
  </si>
  <si>
    <t xml:space="preserve"> 2015EE92350</t>
  </si>
  <si>
    <t>MARIO CADENA</t>
  </si>
  <si>
    <t xml:space="preserve"> 2015EE95500</t>
  </si>
  <si>
    <t xml:space="preserve"> 2015EE92348</t>
  </si>
  <si>
    <t xml:space="preserve"> 2015EE97981</t>
  </si>
  <si>
    <t>2015EE92377</t>
  </si>
  <si>
    <t xml:space="preserve">DANIELA URREA </t>
  </si>
  <si>
    <t xml:space="preserve">  2015EE103887</t>
  </si>
  <si>
    <t xml:space="preserve">  2015EE103873</t>
  </si>
  <si>
    <t xml:space="preserve"> 2015EE88253  </t>
  </si>
  <si>
    <t xml:space="preserve"> 2015EE88271</t>
  </si>
  <si>
    <t>2015EE98865
 2015EE97896</t>
  </si>
  <si>
    <t>2015EE92338</t>
  </si>
  <si>
    <t>2015EE97202</t>
  </si>
  <si>
    <t>EDNA MONTEALEGRE</t>
  </si>
  <si>
    <t xml:space="preserve"> 
3100576</t>
  </si>
  <si>
    <t xml:space="preserve"> 2015EE92339</t>
  </si>
  <si>
    <t xml:space="preserve"> 2015EE92382</t>
  </si>
  <si>
    <t>AVISOS
GRAFITIS</t>
  </si>
  <si>
    <t xml:space="preserve"> 2015EE94701</t>
  </si>
  <si>
    <t xml:space="preserve">	2016EE117164</t>
  </si>
  <si>
    <t xml:space="preserve"> 2015EE92766</t>
  </si>
  <si>
    <t xml:space="preserve">  2015EE98342</t>
  </si>
  <si>
    <t xml:space="preserve"> 2015EE94421</t>
  </si>
  <si>
    <t>AVISO</t>
  </si>
  <si>
    <t>2015EE96321</t>
  </si>
  <si>
    <t>RADIC DOC ALEX</t>
  </si>
  <si>
    <t xml:space="preserve">2015EE94708  </t>
  </si>
  <si>
    <t xml:space="preserve"> 2015EE96310</t>
  </si>
  <si>
    <t xml:space="preserve"> 2015EE99834</t>
  </si>
  <si>
    <t>KENNEDY</t>
  </si>
  <si>
    <t xml:space="preserve"> 2015EE94419</t>
  </si>
  <si>
    <t xml:space="preserve"> 2015EE94706</t>
  </si>
  <si>
    <t xml:space="preserve"> 2015EE98613</t>
  </si>
  <si>
    <t xml:space="preserve"> 2015EE91385</t>
  </si>
  <si>
    <t xml:space="preserve"> 2015EE98620</t>
  </si>
  <si>
    <t xml:space="preserve">  2015EE102699</t>
  </si>
  <si>
    <t xml:space="preserve"> 2015EE98975</t>
  </si>
  <si>
    <t xml:space="preserve"> 2015EE96317</t>
  </si>
  <si>
    <t xml:space="preserve"> 2015EE93463</t>
  </si>
  <si>
    <t>IVONNE MELISSA MENDEZ</t>
  </si>
  <si>
    <t xml:space="preserve"> 2015EE96312</t>
  </si>
  <si>
    <t xml:space="preserve">  2015EE101736</t>
  </si>
  <si>
    <t xml:space="preserve"> 2015EE94687</t>
  </si>
  <si>
    <t xml:space="preserve"> 2015EE97322</t>
  </si>
  <si>
    <t xml:space="preserve">  2015EE102199</t>
  </si>
  <si>
    <t xml:space="preserve">  2015EE102225</t>
  </si>
  <si>
    <t xml:space="preserve"> 2015EE98625</t>
  </si>
  <si>
    <t xml:space="preserve"> 2015EE97334</t>
  </si>
  <si>
    <t>2015EE100443</t>
  </si>
  <si>
    <t>ON TRACK 7221</t>
  </si>
  <si>
    <t>2015EE100931</t>
  </si>
  <si>
    <t xml:space="preserve">  2015EE102700  </t>
  </si>
  <si>
    <t>2015EE98866</t>
  </si>
  <si>
    <t>PANEL 
PUBLICITARIO</t>
  </si>
  <si>
    <t xml:space="preserve"> 2015EE98976</t>
  </si>
  <si>
    <t xml:space="preserve">  2015EE102259</t>
  </si>
  <si>
    <t xml:space="preserve">PHILL SUESCUN </t>
  </si>
  <si>
    <t xml:space="preserve"> 2015EE100877</t>
  </si>
  <si>
    <t xml:space="preserve"> 2015EE100124</t>
  </si>
  <si>
    <t xml:space="preserve">EDNA MONTEALEGRE </t>
  </si>
  <si>
    <t>JOSE ALBERTO ONZAGA</t>
  </si>
  <si>
    <t xml:space="preserve">  2015EE115134</t>
  </si>
  <si>
    <t xml:space="preserve">  2015EE103260  </t>
  </si>
  <si>
    <t xml:space="preserve"> 2015EE100005</t>
  </si>
  <si>
    <t xml:space="preserve"> 2015EE94652</t>
  </si>
  <si>
    <t>FINALIZADOS INFORMATIVOS</t>
  </si>
  <si>
    <t xml:space="preserve"> 2015EE97987</t>
  </si>
  <si>
    <t xml:space="preserve">2015EE100880  </t>
  </si>
  <si>
    <t>2015EE100873</t>
  </si>
  <si>
    <t>FRANZ GOMEZ</t>
  </si>
  <si>
    <t xml:space="preserve">  2015EE102753</t>
  </si>
  <si>
    <t xml:space="preserve">2015EE102740  </t>
  </si>
  <si>
    <t xml:space="preserve">TRAMITE </t>
  </si>
  <si>
    <t xml:space="preserve">  2015EE102308
2015EE102305</t>
  </si>
  <si>
    <t>2016EE102070</t>
  </si>
  <si>
    <t>2015EE100445</t>
  </si>
  <si>
    <t xml:space="preserve"> 2015EE98868</t>
  </si>
  <si>
    <t xml:space="preserve">FRANZ GOMEZ </t>
  </si>
  <si>
    <t xml:space="preserve">  2015EE10228</t>
  </si>
  <si>
    <t xml:space="preserve">  2015EE102751</t>
  </si>
  <si>
    <t xml:space="preserve"> 2015EE96581</t>
  </si>
  <si>
    <t>HEIDY CABRA</t>
  </si>
  <si>
    <t>2016EE93598</t>
  </si>
  <si>
    <t xml:space="preserve">ENGATIVA </t>
  </si>
  <si>
    <t xml:space="preserve"> 2015EE97865</t>
  </si>
  <si>
    <t xml:space="preserve">  2015EE109589</t>
  </si>
  <si>
    <t>2015EE107003</t>
  </si>
  <si>
    <t>2016EE110271</t>
  </si>
  <si>
    <t xml:space="preserve">FINALIZADO </t>
  </si>
  <si>
    <t xml:space="preserve"> 2015EE97320</t>
  </si>
  <si>
    <t>2016EE112596</t>
  </si>
  <si>
    <t>15/06/201</t>
  </si>
  <si>
    <t>2015EE107005</t>
  </si>
  <si>
    <t>AVISOS
PUBLICIDAD EN VEHICULOS</t>
  </si>
  <si>
    <t>ON TRACK</t>
  </si>
  <si>
    <t>2015EE106290</t>
  </si>
  <si>
    <t>2016IE112902</t>
  </si>
  <si>
    <t xml:space="preserve"> 2015EE104530</t>
  </si>
  <si>
    <t xml:space="preserve">  2015EE107991</t>
  </si>
  <si>
    <t xml:space="preserve">	2016EE117449</t>
  </si>
  <si>
    <t xml:space="preserve">  2015EE100003  </t>
  </si>
  <si>
    <t xml:space="preserve"> 2015EE104791</t>
  </si>
  <si>
    <t xml:space="preserve">  2015EE104177</t>
  </si>
  <si>
    <t>ENGATIVA</t>
  </si>
  <si>
    <t xml:space="preserve">  2015EE109584</t>
  </si>
  <si>
    <t>2015EE109578</t>
  </si>
  <si>
    <t>CHAPINERO</t>
  </si>
  <si>
    <t xml:space="preserve">  2015EE107987</t>
  </si>
  <si>
    <t>INGRID LORENA ORTIZ</t>
  </si>
  <si>
    <t xml:space="preserve">  2015EE108167</t>
  </si>
  <si>
    <t xml:space="preserve">  2015EE107973</t>
  </si>
  <si>
    <t xml:space="preserve">  2015EE107980</t>
  </si>
  <si>
    <t>IVON MELISA</t>
  </si>
  <si>
    <t xml:space="preserve">  2015EE108008</t>
  </si>
  <si>
    <t>2015EE108042</t>
  </si>
  <si>
    <t xml:space="preserve">  2015EE107985</t>
  </si>
  <si>
    <t>KENEDY</t>
  </si>
  <si>
    <t xml:space="preserve">  2015EE107983</t>
  </si>
  <si>
    <t>2015EE108001</t>
  </si>
  <si>
    <t>IVONNE MENDEZ</t>
  </si>
  <si>
    <t xml:space="preserve">  2015EE107997</t>
  </si>
  <si>
    <t xml:space="preserve">KENNEDY </t>
  </si>
  <si>
    <t xml:space="preserve">  2015EE108173</t>
  </si>
  <si>
    <t xml:space="preserve">  2015EE107989</t>
  </si>
  <si>
    <t xml:space="preserve"> 2015EE107006</t>
  </si>
  <si>
    <t xml:space="preserve">  2015EE104528</t>
  </si>
  <si>
    <t xml:space="preserve">  2015EE102573</t>
  </si>
  <si>
    <t xml:space="preserve">  2015EE117359</t>
  </si>
  <si>
    <t>REVISION Y 
CLASIFICACIÓN</t>
  </si>
  <si>
    <t>FINALIZAR</t>
  </si>
  <si>
    <t xml:space="preserve">2016EE105948	</t>
  </si>
  <si>
    <t xml:space="preserve">USAQUEN </t>
  </si>
  <si>
    <t xml:space="preserve">  2015EE108050</t>
  </si>
  <si>
    <t>2016EE106001</t>
  </si>
  <si>
    <t>2016EE110346</t>
  </si>
  <si>
    <t xml:space="preserve">  2015EE102686</t>
  </si>
  <si>
    <t>Pendones y Pasacalles
AVISOS</t>
  </si>
  <si>
    <t xml:space="preserve">  2015EE102571</t>
  </si>
  <si>
    <t xml:space="preserve">  2015EE102535</t>
  </si>
  <si>
    <t xml:space="preserve">  2015EE100172</t>
  </si>
  <si>
    <t xml:space="preserve">  2015EE107979
2015EE107976</t>
  </si>
  <si>
    <t>2016EE120022</t>
  </si>
  <si>
    <t>SANTA FE</t>
  </si>
  <si>
    <t xml:space="preserve">  2015EE104537</t>
  </si>
  <si>
    <t xml:space="preserve">  2015EE109574</t>
  </si>
  <si>
    <t xml:space="preserve">  2015EE110144</t>
  </si>
  <si>
    <t>JHOANA BOHORQUEZ</t>
  </si>
  <si>
    <t xml:space="preserve">  2015EE112011</t>
  </si>
  <si>
    <t xml:space="preserve">  2015EE108004  </t>
  </si>
  <si>
    <t>RAFAEL URIBE URIBE</t>
  </si>
  <si>
    <t xml:space="preserve">lo devuelve el 08 de junio porque se encuentra incapacitada se avanza a phill </t>
  </si>
  <si>
    <t xml:space="preserve">  2015EE110149</t>
  </si>
  <si>
    <t>CARLOS GUZMAN</t>
  </si>
  <si>
    <t xml:space="preserve">DEMANDA 
ACCION DE NULIDAD </t>
  </si>
  <si>
    <t xml:space="preserve">  2015IE108033</t>
  </si>
  <si>
    <t>VARIAS</t>
  </si>
  <si>
    <t>SOLUCIONAR</t>
  </si>
  <si>
    <t>CONCILIACIÓN</t>
  </si>
  <si>
    <t xml:space="preserve">  2015IE112038</t>
  </si>
  <si>
    <t xml:space="preserve">  2015IE110031</t>
  </si>
  <si>
    <t>2016EE101914</t>
  </si>
  <si>
    <t xml:space="preserve">  2015IE110029  </t>
  </si>
  <si>
    <t xml:space="preserve">  2015EE109631</t>
  </si>
  <si>
    <t xml:space="preserve">  2015EE102749</t>
  </si>
  <si>
    <t>2015EE111356</t>
  </si>
  <si>
    <t xml:space="preserve">  2015EE106977</t>
  </si>
  <si>
    <t xml:space="preserve">  2015EE102739</t>
  </si>
  <si>
    <t xml:space="preserve">  2015EE109634</t>
  </si>
  <si>
    <t xml:space="preserve">  2015EE113374</t>
  </si>
  <si>
    <t>TEUSAQUILLIO</t>
  </si>
  <si>
    <t xml:space="preserve">  2015EE113066</t>
  </si>
  <si>
    <t>2015EE111707</t>
  </si>
  <si>
    <t>JOHANNA BOHORQUEZ</t>
  </si>
  <si>
    <t xml:space="preserve">  2015EE105129</t>
  </si>
  <si>
    <t xml:space="preserve">  2015EE109576</t>
  </si>
  <si>
    <t>2015EE113067</t>
  </si>
  <si>
    <t>AVISOS
Valla Tubular 
Comercial</t>
  </si>
  <si>
    <t xml:space="preserve">  2015EE106866</t>
  </si>
  <si>
    <t>CARLOS MOSQUERA</t>
  </si>
  <si>
    <t xml:space="preserve">  2015EE112025</t>
  </si>
  <si>
    <t xml:space="preserve">  2015IE112157</t>
  </si>
  <si>
    <t>GERMAN JIMENEZ</t>
  </si>
  <si>
    <t>JOSE LUIS</t>
  </si>
  <si>
    <t>CONSOLIDACION DE LA INFORMACIÓN</t>
  </si>
  <si>
    <t xml:space="preserve">  2015EE115123</t>
  </si>
  <si>
    <t xml:space="preserve">  2015EE110033</t>
  </si>
  <si>
    <t>2015EE123356</t>
  </si>
  <si>
    <t xml:space="preserve">  2015EE103881</t>
  </si>
  <si>
    <t xml:space="preserve">  2015EE110147</t>
  </si>
  <si>
    <t>Pendones</t>
  </si>
  <si>
    <t xml:space="preserve">CHAPINERO </t>
  </si>
  <si>
    <t>2015EE113983</t>
  </si>
  <si>
    <t>2015EE113095</t>
  </si>
  <si>
    <t xml:space="preserve">  2015EE116666</t>
  </si>
  <si>
    <t xml:space="preserve">  2015EE112030</t>
  </si>
  <si>
    <t>2015EE114018</t>
  </si>
  <si>
    <t xml:space="preserve">  2015EE110148</t>
  </si>
  <si>
    <t xml:space="preserve">  2015EE109637</t>
  </si>
  <si>
    <t xml:space="preserve">  2015EE113150</t>
  </si>
  <si>
    <t xml:space="preserve">  2015EE118249</t>
  </si>
  <si>
    <t xml:space="preserve">  2015IE112153</t>
  </si>
  <si>
    <t xml:space="preserve">  2015EE117092</t>
  </si>
  <si>
    <t xml:space="preserve">  2015EE117091</t>
  </si>
  <si>
    <t>2015EE116346</t>
  </si>
  <si>
    <t xml:space="preserve">  2015EE116624</t>
  </si>
  <si>
    <t xml:space="preserve">  2015EE116268</t>
  </si>
  <si>
    <t xml:space="preserve">  2015EE116369</t>
  </si>
  <si>
    <t>2015EE113136</t>
  </si>
  <si>
    <t xml:space="preserve">  2015EE117096</t>
  </si>
  <si>
    <t xml:space="preserve">  2015EE113371  </t>
  </si>
  <si>
    <t xml:space="preserve">  2015EE119816</t>
  </si>
  <si>
    <t>Pantalla LED
AVISOS</t>
  </si>
  <si>
    <t>2015EE115093</t>
  </si>
  <si>
    <t xml:space="preserve">  2015EE117638</t>
  </si>
  <si>
    <t xml:space="preserve">  2015IE116363</t>
  </si>
  <si>
    <t xml:space="preserve">  2015IE117354</t>
  </si>
  <si>
    <t>LAURA RONCANCIO</t>
  </si>
  <si>
    <t xml:space="preserve">  2015IE119865</t>
  </si>
  <si>
    <t>DRECHO DE PETICIÓN</t>
  </si>
  <si>
    <t xml:space="preserve">  2015EE127867</t>
  </si>
  <si>
    <t xml:space="preserve">Valla de Obra </t>
  </si>
  <si>
    <t xml:space="preserve">  2015EE127887</t>
  </si>
  <si>
    <t xml:space="preserve">  2015EE122376</t>
  </si>
  <si>
    <t>Valla de Obra 
Institucional</t>
  </si>
  <si>
    <t xml:space="preserve">  2015EE120314</t>
  </si>
  <si>
    <t xml:space="preserve">  2015EE117353</t>
  </si>
  <si>
    <t>on track 7212</t>
  </si>
  <si>
    <t xml:space="preserve">  2015EE120152</t>
  </si>
  <si>
    <t xml:space="preserve">  2015EE117095</t>
  </si>
  <si>
    <t xml:space="preserve">2015EE107994 </t>
  </si>
  <si>
    <t>ON TRCK 7232</t>
  </si>
  <si>
    <t>2015EE124533</t>
  </si>
  <si>
    <t xml:space="preserve">  2015EE122366</t>
  </si>
  <si>
    <t xml:space="preserve">  2015EE118246</t>
  </si>
  <si>
    <t xml:space="preserve">  2015EE122507</t>
  </si>
  <si>
    <t>2015EE126205</t>
  </si>
  <si>
    <t>2015EE122381</t>
  </si>
  <si>
    <t xml:space="preserve">  2015EE122368</t>
  </si>
  <si>
    <t xml:space="preserve">  2015EE118244</t>
  </si>
  <si>
    <t>2015EE123355</t>
  </si>
  <si>
    <t xml:space="preserve">  2015EE120148</t>
  </si>
  <si>
    <t>2015EE126225</t>
  </si>
  <si>
    <t xml:space="preserve">  2015EE122372</t>
  </si>
  <si>
    <t>12/010/2017</t>
  </si>
  <si>
    <t xml:space="preserve">  2015EE122384</t>
  </si>
  <si>
    <t xml:space="preserve">  2015EE120322</t>
  </si>
  <si>
    <t xml:space="preserve">SE RESIVE VENCIADA DESDE EL REPARTO DE RUIDO DESDE EL 2 DE ENERO </t>
  </si>
  <si>
    <t xml:space="preserve">  2015EE122388</t>
  </si>
  <si>
    <t xml:space="preserve">  2015EE117801</t>
  </si>
  <si>
    <t xml:space="preserve"> 2015EE114015</t>
  </si>
  <si>
    <t xml:space="preserve">LAURA RONCANCIO </t>
  </si>
  <si>
    <t xml:space="preserve">  2015EE118211</t>
  </si>
  <si>
    <t>2015EE121436</t>
  </si>
  <si>
    <t xml:space="preserve">  2015EE122378</t>
  </si>
  <si>
    <t>2016EE104035</t>
  </si>
  <si>
    <t xml:space="preserve"> 2015EE116675</t>
  </si>
  <si>
    <t>2015EE113361</t>
  </si>
  <si>
    <t xml:space="preserve">  2015EE113370</t>
  </si>
  <si>
    <t xml:space="preserve"> 2015EE116669</t>
  </si>
  <si>
    <t>CONTRALORIA</t>
  </si>
  <si>
    <t>ASISTIR A 
REUNIÓN/OPERATIVO</t>
  </si>
  <si>
    <t xml:space="preserve">  2015EE122628  </t>
  </si>
  <si>
    <t>2015EE116348</t>
  </si>
  <si>
    <t xml:space="preserve">  2015EE121198</t>
  </si>
  <si>
    <t xml:space="preserve">  2015EE121438</t>
  </si>
  <si>
    <t xml:space="preserve">  2015EE121444</t>
  </si>
  <si>
    <t>2015EE124537</t>
  </si>
  <si>
    <t>2015EE127876</t>
  </si>
  <si>
    <t>TUNJUELITO</t>
  </si>
  <si>
    <t xml:space="preserve">  2015EE127949</t>
  </si>
  <si>
    <t xml:space="preserve">  2015EE121441</t>
  </si>
  <si>
    <t xml:space="preserve">  2015EE121498</t>
  </si>
  <si>
    <t xml:space="preserve">  2015EE124539</t>
  </si>
  <si>
    <t xml:space="preserve">  2015EE122973</t>
  </si>
  <si>
    <t xml:space="preserve">  2015EE128952</t>
  </si>
  <si>
    <t xml:space="preserve">  2015EE133196</t>
  </si>
  <si>
    <t xml:space="preserve">  2015EE121501</t>
  </si>
  <si>
    <t xml:space="preserve">  2015EE130144</t>
  </si>
  <si>
    <t xml:space="preserve">  2015EE129017</t>
  </si>
  <si>
    <t>2015EE126779</t>
  </si>
  <si>
    <t xml:space="preserve">  2015EE126210</t>
  </si>
  <si>
    <t xml:space="preserve">  2015EE126221</t>
  </si>
  <si>
    <t xml:space="preserve">  2015EE121468</t>
  </si>
  <si>
    <t xml:space="preserve">  2015EE122804</t>
  </si>
  <si>
    <t xml:space="preserve">  2015EE126218</t>
  </si>
  <si>
    <t xml:space="preserve">  2015EE122975  </t>
  </si>
  <si>
    <t>2015EE126777</t>
  </si>
  <si>
    <t xml:space="preserve">  2015EE131650</t>
  </si>
  <si>
    <t xml:space="preserve">  2015EE128240</t>
  </si>
  <si>
    <t xml:space="preserve">  2015EE131725  2015-07-21 02:42:39 </t>
  </si>
  <si>
    <t xml:space="preserve">  2015EE128243</t>
  </si>
  <si>
    <t xml:space="preserve">  2015EE126773</t>
  </si>
  <si>
    <t xml:space="preserve">  2015EE128960</t>
  </si>
  <si>
    <t>AVISOS
PENDONES</t>
  </si>
  <si>
    <t xml:space="preserve">  2015EE121463</t>
  </si>
  <si>
    <t xml:space="preserve">  2015EE128925  
  2015EE128921</t>
  </si>
  <si>
    <t xml:space="preserve">  2015IE121812</t>
  </si>
  <si>
    <t xml:space="preserve">  2015IE123875</t>
  </si>
  <si>
    <t xml:space="preserve">  2015EE128948</t>
  </si>
  <si>
    <t xml:space="preserve">  2015EE122974  </t>
  </si>
  <si>
    <t xml:space="preserve">  2015EE129014</t>
  </si>
  <si>
    <t xml:space="preserve">  2015EE126219</t>
  </si>
  <si>
    <t xml:space="preserve">  2015EE128971</t>
  </si>
  <si>
    <t xml:space="preserve">  2015EE126751</t>
  </si>
  <si>
    <t xml:space="preserve">  2015EE121435</t>
  </si>
  <si>
    <t xml:space="preserve">  2015EE129012</t>
  </si>
  <si>
    <t>AVISO SEPARADO 
DE FACHADA</t>
  </si>
  <si>
    <t xml:space="preserve">  2015EE131735  2015-07-21 02:45:39 </t>
  </si>
  <si>
    <t>CONSOLIDACIÓN DE LA INFORMACIÓN</t>
  </si>
  <si>
    <t>DIANA ALVAREZ</t>
  </si>
  <si>
    <t xml:space="preserve">  2015EE132363</t>
  </si>
  <si>
    <t xml:space="preserve">2015EE139587  </t>
  </si>
  <si>
    <t xml:space="preserve">  2015EE122971</t>
  </si>
  <si>
    <t xml:space="preserve">  2015EE130141</t>
  </si>
  <si>
    <t xml:space="preserve">  2015EE126213</t>
  </si>
  <si>
    <t xml:space="preserve">  2015EE128932</t>
  </si>
  <si>
    <t xml:space="preserve">  2015EE128930</t>
  </si>
  <si>
    <t xml:space="preserve">  2015EE128846</t>
  </si>
  <si>
    <t xml:space="preserve">  2015EE133186</t>
  </si>
  <si>
    <t xml:space="preserve">  2015EE135705</t>
  </si>
  <si>
    <t xml:space="preserve">  2015EE129731  </t>
  </si>
  <si>
    <t xml:space="preserve">  2015EE135283</t>
  </si>
  <si>
    <t xml:space="preserve">  2015EE139573</t>
  </si>
  <si>
    <t xml:space="preserve">  2015EE135355</t>
  </si>
  <si>
    <t xml:space="preserve">  2015EE133857</t>
  </si>
  <si>
    <t xml:space="preserve">  2015EE135496</t>
  </si>
  <si>
    <t xml:space="preserve">  2015EE135693</t>
  </si>
  <si>
    <t xml:space="preserve">  2015EE135347</t>
  </si>
  <si>
    <t>2015EE135334</t>
  </si>
  <si>
    <t xml:space="preserve">  2015EE132344</t>
  </si>
  <si>
    <t xml:space="preserve">  2015EE139599</t>
  </si>
  <si>
    <t>AVISOS
PENDONES
VALLA COMERCIAL
TUBULAR</t>
  </si>
  <si>
    <t xml:space="preserve">CARLOS GUZMAN </t>
  </si>
  <si>
    <t xml:space="preserve">2015EE127869  </t>
  </si>
  <si>
    <t xml:space="preserve">  2015EE132357</t>
  </si>
  <si>
    <t xml:space="preserve">  2015EE131731</t>
  </si>
  <si>
    <t>PARADERO MOBILIARIO</t>
  </si>
  <si>
    <t>MARCELA HERNADEZ</t>
  </si>
  <si>
    <t>MARIA CAMILA</t>
  </si>
  <si>
    <t>MARIA CAMILA BUITRAGO</t>
  </si>
  <si>
    <t xml:space="preserve">AVISO SEPARADO DE FACHADA </t>
  </si>
  <si>
    <t>2015EE127871</t>
  </si>
  <si>
    <t xml:space="preserve">  2015EE135572</t>
  </si>
  <si>
    <t>MELISA ALFONSO</t>
  </si>
  <si>
    <t xml:space="preserve">  2015EE135889</t>
  </si>
  <si>
    <t>MEMORANDO DLA</t>
  </si>
  <si>
    <t xml:space="preserve">  2015IE126757</t>
  </si>
  <si>
    <t xml:space="preserve">  2015EE129010</t>
  </si>
  <si>
    <t xml:space="preserve">  2015EE139495</t>
  </si>
  <si>
    <t xml:space="preserve">  2015EE140254</t>
  </si>
  <si>
    <t xml:space="preserve">  2015EE141665</t>
  </si>
  <si>
    <t>2015EE127889</t>
  </si>
  <si>
    <t xml:space="preserve">  2015EE127890</t>
  </si>
  <si>
    <t xml:space="preserve">  2015EE135480</t>
  </si>
  <si>
    <t xml:space="preserve">  2015EE127875</t>
  </si>
  <si>
    <t>2016EE102796</t>
  </si>
  <si>
    <t xml:space="preserve">ON TRACK </t>
  </si>
  <si>
    <t xml:space="preserve">  2015EE127874</t>
  </si>
  <si>
    <t xml:space="preserve">  2015EE131728</t>
  </si>
  <si>
    <t>2016EE117449</t>
  </si>
  <si>
    <t xml:space="preserve">  2015EE132353</t>
  </si>
  <si>
    <t xml:space="preserve">	2016EE113433</t>
  </si>
  <si>
    <t xml:space="preserve">  2015EE135343</t>
  </si>
  <si>
    <t>MEMORANDO DCA</t>
  </si>
  <si>
    <t>CONSOLIDACION 
DE LA INFORMACIÓN</t>
  </si>
  <si>
    <t>2016EE113428</t>
  </si>
  <si>
    <t xml:space="preserve">  2015EE139594</t>
  </si>
  <si>
    <t xml:space="preserve">  2015EE139605</t>
  </si>
  <si>
    <t>2016EE152088</t>
  </si>
  <si>
    <t xml:space="preserve">  2015EE139610</t>
  </si>
  <si>
    <t xml:space="preserve">PUENTE ARANDA </t>
  </si>
  <si>
    <t xml:space="preserve">  2015EE133190</t>
  </si>
  <si>
    <t>2016EE153882</t>
  </si>
  <si>
    <t>2015EE141496</t>
  </si>
  <si>
    <t xml:space="preserve">EN FIRMA </t>
  </si>
  <si>
    <t>2015EE139601</t>
  </si>
  <si>
    <t xml:space="preserve">  2015EE135338</t>
  </si>
  <si>
    <t xml:space="preserve">  2015EE136325</t>
  </si>
  <si>
    <t>2015EE133178</t>
  </si>
  <si>
    <t>FONTIBON</t>
  </si>
  <si>
    <t xml:space="preserve">  2015EE139612</t>
  </si>
  <si>
    <t>2016EE160861</t>
  </si>
  <si>
    <t xml:space="preserve">  2015EE135336</t>
  </si>
  <si>
    <t xml:space="preserve">  2015EE133852</t>
  </si>
  <si>
    <t>Publicidad 
Navidad</t>
  </si>
  <si>
    <t xml:space="preserve">  2015EE141524</t>
  </si>
  <si>
    <t xml:space="preserve">  2015EE139569</t>
  </si>
  <si>
    <t xml:space="preserve">  2015EE138291</t>
  </si>
  <si>
    <t xml:space="preserve">MELISA ALFONSO </t>
  </si>
  <si>
    <t xml:space="preserve">  2015EE135574</t>
  </si>
  <si>
    <t xml:space="preserve">  2015EE141662</t>
  </si>
  <si>
    <t xml:space="preserve">  2015EE145971</t>
  </si>
  <si>
    <t>ON TRACK 7213</t>
  </si>
  <si>
    <t xml:space="preserve">  2015EE136306</t>
  </si>
  <si>
    <t xml:space="preserve">  2015EE139576</t>
  </si>
  <si>
    <t>2015EE141771</t>
  </si>
  <si>
    <t xml:space="preserve">  2015EE139497</t>
  </si>
  <si>
    <t xml:space="preserve">  2015EE141659</t>
  </si>
  <si>
    <t>2015EE141655</t>
  </si>
  <si>
    <t>PRIORIDAD</t>
  </si>
  <si>
    <t xml:space="preserve">  2015IE133861</t>
  </si>
  <si>
    <t xml:space="preserve">  2015EE144581</t>
  </si>
  <si>
    <t>2016EE91263</t>
  </si>
  <si>
    <t xml:space="preserve">  2015EE145215  </t>
  </si>
  <si>
    <t>VALLA COMERCIAL
TUBULAR</t>
  </si>
  <si>
    <t xml:space="preserve">  2015EE145243</t>
  </si>
  <si>
    <t xml:space="preserve">  2015EE136205</t>
  </si>
  <si>
    <t xml:space="preserve">  2015EE139579</t>
  </si>
  <si>
    <t xml:space="preserve">  2015EE145953</t>
  </si>
  <si>
    <t>2016EE102874</t>
  </si>
  <si>
    <t xml:space="preserve">  2015EE135461</t>
  </si>
  <si>
    <t>2016EE102732</t>
  </si>
  <si>
    <t xml:space="preserve">  2015EE144587</t>
  </si>
  <si>
    <t xml:space="preserve">  2015EE103310</t>
  </si>
  <si>
    <t xml:space="preserve">  2015EE139493  </t>
  </si>
  <si>
    <t xml:space="preserve">  2015EE145404</t>
  </si>
  <si>
    <t xml:space="preserve">  2015EE143261</t>
  </si>
  <si>
    <t>2016EE102628</t>
  </si>
  <si>
    <t xml:space="preserve">  2015EE145239</t>
  </si>
  <si>
    <t>2016EE102828</t>
  </si>
  <si>
    <t xml:space="preserve">  2015EE151736</t>
  </si>
  <si>
    <t>2016EE110313</t>
  </si>
  <si>
    <t>2015EE158277</t>
  </si>
  <si>
    <t xml:space="preserve">  2015EE145951</t>
  </si>
  <si>
    <t xml:space="preserve">  2015EE158275</t>
  </si>
  <si>
    <t xml:space="preserve">  2015EE161241</t>
  </si>
  <si>
    <t xml:space="preserve">  2015EE162919</t>
  </si>
  <si>
    <t>2015EE163266</t>
  </si>
  <si>
    <t xml:space="preserve">  2015EE154791</t>
  </si>
  <si>
    <t xml:space="preserve">  2015EE154810  </t>
  </si>
  <si>
    <t xml:space="preserve">  2015EE154809</t>
  </si>
  <si>
    <t xml:space="preserve">  2015EE148338</t>
  </si>
  <si>
    <t xml:space="preserve">  2015EE141658</t>
  </si>
  <si>
    <t>2015EE148537</t>
  </si>
  <si>
    <t xml:space="preserve">  2015EE141531</t>
  </si>
  <si>
    <t xml:space="preserve">  2015EE161819</t>
  </si>
  <si>
    <t xml:space="preserve">  2015EE148512</t>
  </si>
  <si>
    <t>2015EE145950</t>
  </si>
  <si>
    <t>2015EE146283</t>
  </si>
  <si>
    <t xml:space="preserve">  2015EE146285</t>
  </si>
  <si>
    <t xml:space="preserve">  2015EE139520</t>
  </si>
  <si>
    <t xml:space="preserve">  2015EE148511</t>
  </si>
  <si>
    <t xml:space="preserve">  2015EE149970</t>
  </si>
  <si>
    <t xml:space="preserve">  2015EE148504</t>
  </si>
  <si>
    <t xml:space="preserve">VISITA </t>
  </si>
  <si>
    <t xml:space="preserve">  2015EE144583</t>
  </si>
  <si>
    <t>moNICA GARCIA</t>
  </si>
  <si>
    <t xml:space="preserve">  2015EE145440</t>
  </si>
  <si>
    <t xml:space="preserve">  2015EE148505</t>
  </si>
  <si>
    <t xml:space="preserve">  2015EE154787</t>
  </si>
  <si>
    <t xml:space="preserve">  2015EE156337</t>
  </si>
  <si>
    <t xml:space="preserve">  2015EE145319</t>
  </si>
  <si>
    <t xml:space="preserve">  2015EE148333</t>
  </si>
  <si>
    <t xml:space="preserve">  2015EE148773</t>
  </si>
  <si>
    <t xml:space="preserve">  2015EE148535</t>
  </si>
  <si>
    <t>AVISO SEPARADO 
FACHADA</t>
  </si>
  <si>
    <t>2015EE153258</t>
  </si>
  <si>
    <t xml:space="preserve"> 2015EE177012</t>
  </si>
  <si>
    <t xml:space="preserve">  2015EE148515</t>
  </si>
  <si>
    <t xml:space="preserve">  2015EE161070</t>
  </si>
  <si>
    <t>PANTALLA LED</t>
  </si>
  <si>
    <t xml:space="preserve">MONICA JUDITH </t>
  </si>
  <si>
    <t xml:space="preserve">  2015EE153262</t>
  </si>
  <si>
    <t>Pendones y Pasacalles, Afiches</t>
  </si>
  <si>
    <t>2015IE151590</t>
  </si>
  <si>
    <t xml:space="preserve">  2015EE160248</t>
  </si>
  <si>
    <t xml:space="preserve">	2016EE120071</t>
  </si>
  <si>
    <t xml:space="preserve">  2015EE151825</t>
  </si>
  <si>
    <t>AVISOS, PENDONES, VALLA TUBULAR COMERCIAL</t>
  </si>
  <si>
    <t xml:space="preserve">  2015EE154815</t>
  </si>
  <si>
    <t>2016EE117871</t>
  </si>
  <si>
    <t>2015EE158843</t>
  </si>
  <si>
    <t xml:space="preserve">	2016EE119335</t>
  </si>
  <si>
    <t xml:space="preserve">  2015EE156574</t>
  </si>
  <si>
    <t>AVISOS, AFICHES, VALLA TUBULAR COMERCIAL</t>
  </si>
  <si>
    <t xml:space="preserve">  2015EE154774</t>
  </si>
  <si>
    <t>2015EE151547</t>
  </si>
  <si>
    <t xml:space="preserve">  2015EE155874</t>
  </si>
  <si>
    <t xml:space="preserve">  2015EE158847</t>
  </si>
  <si>
    <t xml:space="preserve">  2015EE148513</t>
  </si>
  <si>
    <t>olGA BONILLA</t>
  </si>
  <si>
    <t xml:space="preserve">  2015EE150170</t>
  </si>
  <si>
    <t xml:space="preserve">  2015IE154142</t>
  </si>
  <si>
    <t xml:space="preserve">  2015EE156573</t>
  </si>
  <si>
    <t xml:space="preserve">OLGA BONILLA </t>
  </si>
  <si>
    <t xml:space="preserve">  2015EE164868</t>
  </si>
  <si>
    <t xml:space="preserve">  2015EE162360</t>
  </si>
  <si>
    <t xml:space="preserve">  2015EE158850</t>
  </si>
  <si>
    <t xml:space="preserve">  2015EE154779</t>
  </si>
  <si>
    <t xml:space="preserve">  2015IE147040</t>
  </si>
  <si>
    <t xml:space="preserve">  2015IE16081</t>
  </si>
  <si>
    <t> 3191896</t>
  </si>
  <si>
    <t xml:space="preserve">  2015EE157510</t>
  </si>
  <si>
    <t xml:space="preserve">OSCAR JAVIER SIERRA MORENO </t>
  </si>
  <si>
    <t>RECURSO DE REPOSICIÓN</t>
  </si>
  <si>
    <t xml:space="preserve">  2015EE167062</t>
  </si>
  <si>
    <t xml:space="preserve">Valla de Obra
Institucional </t>
  </si>
  <si>
    <t xml:space="preserve">  2015EE164276</t>
  </si>
  <si>
    <t xml:space="preserve">2015EE160245  </t>
  </si>
  <si>
    <t xml:space="preserve">PANTALLA </t>
  </si>
  <si>
    <t xml:space="preserve">  2015EE156576</t>
  </si>
  <si>
    <t>OSCAR SIERRA</t>
  </si>
  <si>
    <t xml:space="preserve">  2015EE149984</t>
  </si>
  <si>
    <t>2015EE158838</t>
  </si>
  <si>
    <t xml:space="preserve">  2015IE153553</t>
  </si>
  <si>
    <t>2015EE158136</t>
  </si>
  <si>
    <t xml:space="preserve">  2015EE158866</t>
  </si>
  <si>
    <t xml:space="preserve">  2015EE154768</t>
  </si>
  <si>
    <t xml:space="preserve">  2015EE151819</t>
  </si>
  <si>
    <t xml:space="preserve">  2015EE151817</t>
  </si>
  <si>
    <t xml:space="preserve">  2015EE159905</t>
  </si>
  <si>
    <t xml:space="preserve">  2015EE158841</t>
  </si>
  <si>
    <t xml:space="preserve">  2015EE96312</t>
  </si>
  <si>
    <t>2015EE154813</t>
  </si>
  <si>
    <t xml:space="preserve">  2015EE160141</t>
  </si>
  <si>
    <t xml:space="preserve">  2015EE159908</t>
  </si>
  <si>
    <t xml:space="preserve">  2015EE159911</t>
  </si>
  <si>
    <t xml:space="preserve">  2015EE158862</t>
  </si>
  <si>
    <t xml:space="preserve">  2015EE158846</t>
  </si>
  <si>
    <t>osCAR SIERRA</t>
  </si>
  <si>
    <t xml:space="preserve">  2015EE158826  </t>
  </si>
  <si>
    <t>PEV
 POLITICA</t>
  </si>
  <si>
    <t>RECIBIDO 12-13</t>
  </si>
  <si>
    <t>2015EE160240</t>
  </si>
  <si>
    <t xml:space="preserve">  2015EE158132  </t>
  </si>
  <si>
    <t xml:space="preserve">  2015EE163271</t>
  </si>
  <si>
    <t xml:space="preserve">  2015EE154767</t>
  </si>
  <si>
    <t>PUBLICIDAD 
POLITICA 
EN VEHICULO</t>
  </si>
  <si>
    <t xml:space="preserve">  2015EE153259</t>
  </si>
  <si>
    <t>PEV
 POLITICA
MOGADORES</t>
  </si>
  <si>
    <t xml:space="preserve">  2015EE163267</t>
  </si>
  <si>
    <t xml:space="preserve">  2015EE156334</t>
  </si>
  <si>
    <t xml:space="preserve">OSCAR SIERRA </t>
  </si>
  <si>
    <t xml:space="preserve">  2015EE164279</t>
  </si>
  <si>
    <t xml:space="preserve">  2015EE167483</t>
  </si>
  <si>
    <t xml:space="preserve">  2015EE166493</t>
  </si>
  <si>
    <t>PEDRO MEJIA</t>
  </si>
  <si>
    <t>2016EE93584</t>
  </si>
  <si>
    <t>2016EE106310</t>
  </si>
  <si>
    <t xml:space="preserve">  2015EE166563</t>
  </si>
  <si>
    <t xml:space="preserve">  2015EE166562 </t>
  </si>
  <si>
    <t xml:space="preserve">  2015EE164274</t>
  </si>
  <si>
    <t xml:space="preserve">	2016EE110254</t>
  </si>
  <si>
    <t xml:space="preserve">  2015IE167825</t>
  </si>
  <si>
    <t xml:space="preserve">PHIL SUECUN </t>
  </si>
  <si>
    <t xml:space="preserve">  2015IE170480</t>
  </si>
  <si>
    <t xml:space="preserve">  2015EE166080</t>
  </si>
  <si>
    <t xml:space="preserve">PHILL SUESCUEN </t>
  </si>
  <si>
    <t xml:space="preserve">  2015EE158913</t>
  </si>
  <si>
    <t xml:space="preserve">  2015EE166496</t>
  </si>
  <si>
    <t>PEV
 POLITICA
AFICHES</t>
  </si>
  <si>
    <t xml:space="preserve">  2015EE164726</t>
  </si>
  <si>
    <t>2015EE160250</t>
  </si>
  <si>
    <t>RECIBIDO 07-12</t>
  </si>
  <si>
    <t xml:space="preserve">  2015EE175982</t>
  </si>
  <si>
    <t xml:space="preserve">  2015EE171718</t>
  </si>
  <si>
    <t xml:space="preserve">  2015EE167630</t>
  </si>
  <si>
    <t xml:space="preserve">  2015EE167569</t>
  </si>
  <si>
    <t xml:space="preserve">  2015EE169459  </t>
  </si>
  <si>
    <t>2015EE167829</t>
  </si>
  <si>
    <t xml:space="preserve">  2015EE160243</t>
  </si>
  <si>
    <t xml:space="preserve">  2015EE167716  </t>
  </si>
  <si>
    <t xml:space="preserve">  2015EE167623</t>
  </si>
  <si>
    <t xml:space="preserve">	2016EE102819	</t>
  </si>
  <si>
    <t xml:space="preserve">  2015EE161084</t>
  </si>
  <si>
    <t xml:space="preserve">  2015EE166502</t>
  </si>
  <si>
    <t xml:space="preserve">  2015EE166891</t>
  </si>
  <si>
    <t>2016EE113435</t>
  </si>
  <si>
    <t xml:space="preserve">  2015EE163268  </t>
  </si>
  <si>
    <t xml:space="preserve">  2015EE163269</t>
  </si>
  <si>
    <t xml:space="preserve">  2015EE164272</t>
  </si>
  <si>
    <t xml:space="preserve">  2015EE173794</t>
  </si>
  <si>
    <t xml:space="preserve">  2015EE169452</t>
  </si>
  <si>
    <t xml:space="preserve">  2015EE163272</t>
  </si>
  <si>
    <t>2015EE171654</t>
  </si>
  <si>
    <t xml:space="preserve">  2015EE169430</t>
  </si>
  <si>
    <t xml:space="preserve">  2015EE170477</t>
  </si>
  <si>
    <t xml:space="preserve">  2015EE167613</t>
  </si>
  <si>
    <t xml:space="preserve">  2015EE170475</t>
  </si>
  <si>
    <t>ALFONSO CAMARGO BERDUGO</t>
  </si>
  <si>
    <t>2015EE172059</t>
  </si>
  <si>
    <t xml:space="preserve">  2015EE172021</t>
  </si>
  <si>
    <t xml:space="preserve">  2015EE163270</t>
  </si>
  <si>
    <t>REVISION CATALINA CASTAÑO</t>
  </si>
  <si>
    <t>REGISTRO</t>
  </si>
  <si>
    <t xml:space="preserve">  2015IE174182</t>
  </si>
  <si>
    <t xml:space="preserve">RAUL BELLO </t>
  </si>
  <si>
    <t xml:space="preserve">  2015EE167712</t>
  </si>
  <si>
    <t xml:space="preserve">  2015EE178150</t>
  </si>
  <si>
    <t>2015EE167621</t>
  </si>
  <si>
    <t>2015EE177506</t>
  </si>
  <si>
    <t>2016EE89484</t>
  </si>
  <si>
    <t>ABOGADO</t>
  </si>
  <si>
    <t xml:space="preserve">  2015EE170514</t>
  </si>
  <si>
    <t>2016EE93541</t>
  </si>
  <si>
    <t>2015EE170634</t>
  </si>
  <si>
    <t xml:space="preserve">  2015EE167010</t>
  </si>
  <si>
    <t xml:space="preserve">	2016EE117124</t>
  </si>
  <si>
    <t xml:space="preserve">  2015EE171656</t>
  </si>
  <si>
    <t xml:space="preserve">  2015EE168818</t>
  </si>
  <si>
    <t>SINDY CAROLINA MARTINEZ</t>
  </si>
  <si>
    <t xml:space="preserve">DERECHO DE PETICION </t>
  </si>
  <si>
    <t xml:space="preserve"> 2015EE177018</t>
  </si>
  <si>
    <t>2015EE173776</t>
  </si>
  <si>
    <t xml:space="preserve">EXPEDIENTES </t>
  </si>
  <si>
    <t>2015EE166558</t>
  </si>
  <si>
    <t xml:space="preserve">  2015IE170663</t>
  </si>
  <si>
    <t xml:space="preserve"> 
3212947</t>
  </si>
  <si>
    <t xml:space="preserve"> 2015EE177507</t>
  </si>
  <si>
    <t>ON TRACK 7256</t>
  </si>
  <si>
    <t xml:space="preserve">oscar SIERRA </t>
  </si>
  <si>
    <t xml:space="preserve">  2015EE172017</t>
  </si>
  <si>
    <t>2015EE172571</t>
  </si>
  <si>
    <t xml:space="preserve"> 2015EE177041</t>
  </si>
  <si>
    <t>2015EE177039</t>
  </si>
  <si>
    <t>2015EE177042</t>
  </si>
  <si>
    <t xml:space="preserve">  2015EE175888</t>
  </si>
  <si>
    <t xml:space="preserve"> 2015EE177040</t>
  </si>
  <si>
    <t xml:space="preserve">  2015EE175280</t>
  </si>
  <si>
    <t xml:space="preserve">  2015EE173792</t>
  </si>
  <si>
    <t xml:space="preserve">  2015EE178859</t>
  </si>
  <si>
    <t xml:space="preserve">FONTIBON </t>
  </si>
  <si>
    <t xml:space="preserve">  2015EE178869</t>
  </si>
  <si>
    <t xml:space="preserve">  2015EE175288</t>
  </si>
  <si>
    <t>2015EE177248</t>
  </si>
  <si>
    <t>2015EE177251</t>
  </si>
  <si>
    <t xml:space="preserve">  2015EE170163</t>
  </si>
  <si>
    <t xml:space="preserve">  2015IE169878</t>
  </si>
  <si>
    <t xml:space="preserve"> 2015EE177256</t>
  </si>
  <si>
    <t xml:space="preserve"> 2015EE176885</t>
  </si>
  <si>
    <t>PENDON</t>
  </si>
  <si>
    <t xml:space="preserve">  2015EE175292</t>
  </si>
  <si>
    <t xml:space="preserve">  2015EE181647</t>
  </si>
  <si>
    <t xml:space="preserve">  2015EE183969</t>
  </si>
  <si>
    <t xml:space="preserve">  2015IE188874</t>
  </si>
  <si>
    <t>RECIBIDO 24-01</t>
  </si>
  <si>
    <t xml:space="preserve"> 2015EE177505</t>
  </si>
  <si>
    <t>PEV
POLITICA</t>
  </si>
  <si>
    <t xml:space="preserve">CAROLINA COLMENARES </t>
  </si>
  <si>
    <t xml:space="preserve"> 
3220631</t>
  </si>
  <si>
    <t xml:space="preserve">  2015IE183673</t>
  </si>
  <si>
    <t xml:space="preserve">  2015EE177313</t>
  </si>
  <si>
    <t xml:space="preserve">  2015EE177318</t>
  </si>
  <si>
    <t xml:space="preserve">  2015EE172573</t>
  </si>
  <si>
    <t xml:space="preserve">  2015EE181665</t>
  </si>
  <si>
    <t xml:space="preserve">  2015EE181666</t>
  </si>
  <si>
    <t xml:space="preserve">VENCIDO </t>
  </si>
  <si>
    <t xml:space="preserve">  2015EE181669</t>
  </si>
  <si>
    <t xml:space="preserve">  2015EE194634</t>
  </si>
  <si>
    <t xml:space="preserve">  2015EE177267</t>
  </si>
  <si>
    <t xml:space="preserve">  2015EE194636</t>
  </si>
  <si>
    <t xml:space="preserve"> 
3221499</t>
  </si>
  <si>
    <t>2015EE188168</t>
  </si>
  <si>
    <t>ALCALDIA LOCAL DE FONTIBON</t>
  </si>
  <si>
    <t xml:space="preserve">  2015EE183975</t>
  </si>
  <si>
    <t>DIEGO FERNANDO LIZARAZO DÍAZ</t>
  </si>
  <si>
    <t xml:space="preserve">  2015EE188786</t>
  </si>
  <si>
    <t xml:space="preserve">ANONIMO </t>
  </si>
  <si>
    <t xml:space="preserve">  2015EE184079</t>
  </si>
  <si>
    <t xml:space="preserve">  2015EE188221</t>
  </si>
  <si>
    <t xml:space="preserve">  2015EE177418</t>
  </si>
  <si>
    <t>JUNTA ADMINISTRADORA LOCAL DE KENNEDY</t>
  </si>
  <si>
    <t xml:space="preserve">  2015EE177422</t>
  </si>
  <si>
    <t>ASOCIACIÓN COLOMBIANA PARA EL AVANCE DE LA CIENCIA</t>
  </si>
  <si>
    <t xml:space="preserve">  2015EE186654</t>
  </si>
  <si>
    <t>2015EE186657</t>
  </si>
  <si>
    <t>2015EE188227</t>
  </si>
  <si>
    <t>OPTICA NUEVO MUNDO</t>
  </si>
  <si>
    <t>2015EE184013</t>
  </si>
  <si>
    <t>AFICHES
PEV
POLITICA</t>
  </si>
  <si>
    <t xml:space="preserve">  2015EE194645</t>
  </si>
  <si>
    <t>AVISO
PEV
POLITICA</t>
  </si>
  <si>
    <t xml:space="preserve">MONICA GARCIA </t>
  </si>
  <si>
    <t xml:space="preserve">  2015EE191386</t>
  </si>
  <si>
    <t>2015EE181733</t>
  </si>
  <si>
    <t xml:space="preserve">  2015EE188238</t>
  </si>
  <si>
    <t>2015EE188240</t>
  </si>
  <si>
    <t xml:space="preserve">  2015EE194677</t>
  </si>
  <si>
    <t xml:space="preserve">  2015EE188802</t>
  </si>
  <si>
    <t xml:space="preserve">  2015EE190286</t>
  </si>
  <si>
    <t xml:space="preserve">  2015EE186677</t>
  </si>
  <si>
    <t xml:space="preserve">  2015EE185118</t>
  </si>
  <si>
    <t xml:space="preserve">  2015IE177887</t>
  </si>
  <si>
    <t>DCA</t>
  </si>
  <si>
    <t xml:space="preserve">  2015EE203177</t>
  </si>
  <si>
    <t xml:space="preserve">  2015EE198228</t>
  </si>
  <si>
    <t xml:space="preserve">  2015EE198234</t>
  </si>
  <si>
    <t>2015EE190292</t>
  </si>
  <si>
    <t xml:space="preserve">  2015EE187955</t>
  </si>
  <si>
    <t>2015EE182818</t>
  </si>
  <si>
    <t xml:space="preserve">  2015EE189589</t>
  </si>
  <si>
    <t xml:space="preserve">  2015EE182837</t>
  </si>
  <si>
    <t>PENDONES Y
 PASACALLES</t>
  </si>
  <si>
    <t xml:space="preserve">  2015EE181343</t>
  </si>
  <si>
    <t xml:space="preserve">  2015IE187300</t>
  </si>
  <si>
    <t>2015EE198308</t>
  </si>
  <si>
    <t xml:space="preserve">  2015EE198317</t>
  </si>
  <si>
    <t>2015EE190382</t>
  </si>
  <si>
    <t xml:space="preserve">  2015EE198416</t>
  </si>
  <si>
    <t>SECRETARÍA DISTRITAL DE MOVILIDAD</t>
  </si>
  <si>
    <t xml:space="preserve">  2015EE198477</t>
  </si>
  <si>
    <t xml:space="preserve">  2015EE198488</t>
  </si>
  <si>
    <t>CORPORACION DE FERIAS Y EXPOSICIONES S.A. CORFERIAS</t>
  </si>
  <si>
    <t xml:space="preserve">  2015EE189608</t>
  </si>
  <si>
    <t>PENDONES
PEV
POLITICA</t>
  </si>
  <si>
    <t xml:space="preserve">vencido </t>
  </si>
  <si>
    <t>ASOCIACION COLOMBIANA DE DROGISTAS DETALLISTA</t>
  </si>
  <si>
    <t xml:space="preserve">08-02 RECIBIDO </t>
  </si>
  <si>
    <t xml:space="preserve">  2015EE201501</t>
  </si>
  <si>
    <t xml:space="preserve">  2015EE198726</t>
  </si>
  <si>
    <t xml:space="preserve">  2015EE198730</t>
  </si>
  <si>
    <t xml:space="preserve">edNA MONTEALEGRE </t>
  </si>
  <si>
    <t>ALCALDÍA LOCAL DE ANTONIO NARIÑO</t>
  </si>
  <si>
    <t xml:space="preserve">  2015EE191381</t>
  </si>
  <si>
    <t>COLOMBIANA DE COMERCIO S.A, CORBETA S.A. Y/O ALKOSTO S.A</t>
  </si>
  <si>
    <t xml:space="preserve">  2015EE198734</t>
  </si>
  <si>
    <t xml:space="preserve">  2015EE198755</t>
  </si>
  <si>
    <t>HELBERTH JAVIER ALVAREZ PINEDA</t>
  </si>
  <si>
    <t xml:space="preserve">  2015EE209267</t>
  </si>
  <si>
    <t xml:space="preserve">  2015EE199375</t>
  </si>
  <si>
    <t>RAUL BELLLO</t>
  </si>
  <si>
    <t xml:space="preserve">  2015EE199459</t>
  </si>
  <si>
    <t>SERVICIO NACIONAL DE APRENDIZAJE</t>
  </si>
  <si>
    <t>10-02 RECIBIDO</t>
  </si>
  <si>
    <t xml:space="preserve">  2015EE188852</t>
  </si>
  <si>
    <t xml:space="preserve">  2015EE199544</t>
  </si>
  <si>
    <t>ALCALDIA LOCAL DE LOS MARTIRES</t>
  </si>
  <si>
    <t xml:space="preserve">  2015EE199579</t>
  </si>
  <si>
    <t>EMPRESA DE ENERGIA DE BOGOTA S.A. ESP - EEB</t>
  </si>
  <si>
    <t xml:space="preserve">  2015EE209277</t>
  </si>
  <si>
    <t xml:space="preserve">  2015EE201503</t>
  </si>
  <si>
    <t>AZULK S.A</t>
  </si>
  <si>
    <t xml:space="preserve">  2015EE199600</t>
  </si>
  <si>
    <t>PENDON
PEV
POLITICA</t>
  </si>
  <si>
    <t>SOCIEDAD OPERADORA URBAN ROYAL CALLE 26 SAS</t>
  </si>
  <si>
    <t xml:space="preserve">  2015EE201506</t>
  </si>
  <si>
    <t xml:space="preserve">  2015EE209195</t>
  </si>
  <si>
    <t>AUTOMERCOL SOCIEDAD ANONIMA</t>
  </si>
  <si>
    <t xml:space="preserve">  2015EE201509</t>
  </si>
  <si>
    <t>ALCALDIA LOCAL DE USAQUEN</t>
  </si>
  <si>
    <t xml:space="preserve">  2015EE200544</t>
  </si>
  <si>
    <t>2015EE200547</t>
  </si>
  <si>
    <t xml:space="preserve">  2015EE199693</t>
  </si>
  <si>
    <t>NUBIA ROCIO ORJUELA QUINTERO</t>
  </si>
  <si>
    <t xml:space="preserve">  2015EE191776</t>
  </si>
  <si>
    <t xml:space="preserve">  2015EE190394</t>
  </si>
  <si>
    <t xml:space="preserve">  2015EE193747</t>
  </si>
  <si>
    <t xml:space="preserve">  2015EE203551</t>
  </si>
  <si>
    <t>PENDON
AFICHES
PEV
POLITICA</t>
  </si>
  <si>
    <t>EMPRESA DE TRANSPORTE DEL TERCER MILENIO - TRANSMILENIO S.A.</t>
  </si>
  <si>
    <t xml:space="preserve">  2015EE201512</t>
  </si>
  <si>
    <t xml:space="preserve">  2015EE199712</t>
  </si>
  <si>
    <t>ALCALDIA LOCAL DE ENGATIVA</t>
  </si>
  <si>
    <t xml:space="preserve">  2015EE199713</t>
  </si>
  <si>
    <t>LINDE COLOMBIA S A</t>
  </si>
  <si>
    <t>2015EE203553</t>
  </si>
  <si>
    <t>MARTHA PATRICIA ZAFRA DULCEY</t>
  </si>
  <si>
    <t xml:space="preserve">  2015EE199716</t>
  </si>
  <si>
    <t xml:space="preserve">  2015EE203556</t>
  </si>
  <si>
    <t xml:space="preserve">  2015EE201515</t>
  </si>
  <si>
    <t>PABLO CESAR CANTE PARDO</t>
  </si>
  <si>
    <t xml:space="preserve">  2015EE199735</t>
  </si>
  <si>
    <t xml:space="preserve">ALEJANDRA AGUDELO </t>
  </si>
  <si>
    <t>GRAFITTI
MURAL ARTISTICO</t>
  </si>
  <si>
    <t xml:space="preserve">  2015EE199738</t>
  </si>
  <si>
    <t xml:space="preserve">  2015EE201518</t>
  </si>
  <si>
    <t>CONCEPCION POVEDA CALDERON</t>
  </si>
  <si>
    <t xml:space="preserve">  2015EE199741</t>
  </si>
  <si>
    <t>MARIA BUITRAGO</t>
  </si>
  <si>
    <t xml:space="preserve">  2015EE201526</t>
  </si>
  <si>
    <t xml:space="preserve">CRISTIAN CLAVIJO </t>
  </si>
  <si>
    <t xml:space="preserve">EFRAIN FORERO </t>
  </si>
  <si>
    <t xml:space="preserve">  2015EE199744</t>
  </si>
  <si>
    <t xml:space="preserve">  2015EE207886</t>
  </si>
  <si>
    <t>CONSORCIO ESTABILIZACION</t>
  </si>
  <si>
    <t xml:space="preserve">  2015EE203575</t>
  </si>
  <si>
    <t xml:space="preserve">  2015EE200545</t>
  </si>
  <si>
    <t xml:space="preserve">ADRIANA LEON </t>
  </si>
  <si>
    <t>CARLOS ANDRES CARDOZA CASTILLEJO</t>
  </si>
  <si>
    <t>2015EE201461</t>
  </si>
  <si>
    <t xml:space="preserve">  2015IE197811</t>
  </si>
  <si>
    <t>CECILIA BACCA GONZALEZ</t>
  </si>
  <si>
    <t xml:space="preserve">AFICHES </t>
  </si>
  <si>
    <t xml:space="preserve">  2015EE199756</t>
  </si>
  <si>
    <t xml:space="preserve">  2015EE199757</t>
  </si>
  <si>
    <t>LUIS ORLANDO HUERTAS</t>
  </si>
  <si>
    <t xml:space="preserve">  2015EE203801</t>
  </si>
  <si>
    <t>RECIBIDO 24-02</t>
  </si>
  <si>
    <t xml:space="preserve">  2015EE203811</t>
  </si>
  <si>
    <t>ALVARO JOSE MEDINA LOZANO</t>
  </si>
  <si>
    <t xml:space="preserve">  2015EE201534</t>
  </si>
  <si>
    <t xml:space="preserve">EDIFICIO LINA MARIA </t>
  </si>
  <si>
    <t>ALCALDIA LOCAL DE SUBA</t>
  </si>
  <si>
    <t>2015EE203807</t>
  </si>
  <si>
    <t>PUBLICACION EN CARTELERA</t>
  </si>
  <si>
    <t>ROGELIO VELASQUEZ ANGEL</t>
  </si>
  <si>
    <t xml:space="preserve">  2015EE206071</t>
  </si>
  <si>
    <t>GUSTAVO ADOLFO GUERRERO RUIZ</t>
  </si>
  <si>
    <t xml:space="preserve">  2015EE201537</t>
  </si>
  <si>
    <t>2015EE201539</t>
  </si>
  <si>
    <t xml:space="preserve">  2015EE201542</t>
  </si>
  <si>
    <t>EDUARDO ORDOÑEZ TORRES</t>
  </si>
  <si>
    <t xml:space="preserve">  2015EE199765</t>
  </si>
  <si>
    <t xml:space="preserve">  2015EE201460</t>
  </si>
  <si>
    <t xml:space="preserve">  2015EE206073</t>
  </si>
  <si>
    <t xml:space="preserve">  2015EE197809</t>
  </si>
  <si>
    <t>RECIBIDO 04-04</t>
  </si>
  <si>
    <t xml:space="preserve">  2015EE203918</t>
  </si>
  <si>
    <t>CARGOMASTER S.A.S.</t>
  </si>
  <si>
    <t>2015EE209222</t>
  </si>
  <si>
    <t>JOHANNA PEREZ</t>
  </si>
  <si>
    <t xml:space="preserve">ANDREA OSPINA </t>
  </si>
  <si>
    <t xml:space="preserve">  2015EE204224</t>
  </si>
  <si>
    <t xml:space="preserve">PANTALLA LED </t>
  </si>
  <si>
    <t xml:space="preserve">  2015EE201469</t>
  </si>
  <si>
    <t>2015IE208025</t>
  </si>
  <si>
    <t>JAIME ALBERTO GRANADOS ROJAS</t>
  </si>
  <si>
    <t xml:space="preserve">DERECHO DE PETICIÓN </t>
  </si>
  <si>
    <t>ASOCIACION BENEFACTORA DE NIÑOS ASOBEN</t>
  </si>
  <si>
    <t>CLINICA LASER DE PIEL</t>
  </si>
  <si>
    <t xml:space="preserve">  2015EE203938</t>
  </si>
  <si>
    <t>FERNANDO INFANTE SALAZAR</t>
  </si>
  <si>
    <t xml:space="preserve">  2015EE203942</t>
  </si>
  <si>
    <t>JOSE RODRIGUEZ</t>
  </si>
  <si>
    <t xml:space="preserve">  2015EE203946</t>
  </si>
  <si>
    <t>SECRETARIA DE EDUCACION DEL DISTRITO</t>
  </si>
  <si>
    <t xml:space="preserve">  2015EE203973</t>
  </si>
  <si>
    <t>VLADIMIR SILVA</t>
  </si>
  <si>
    <t xml:space="preserve">  2015EE203975</t>
  </si>
  <si>
    <t xml:space="preserve">CLAUDIA ALBARRACIN </t>
  </si>
  <si>
    <t>HEIDY RAMIREZ</t>
  </si>
  <si>
    <t>PEV</t>
  </si>
  <si>
    <t xml:space="preserve">  2015EE204225</t>
  </si>
  <si>
    <t xml:space="preserve">  2015EE203986</t>
  </si>
  <si>
    <t>LEIDY MEDELLIN</t>
  </si>
  <si>
    <t>ALCALDIA LOCALA DE SUBA</t>
  </si>
  <si>
    <t xml:space="preserve">  2015EE206074</t>
  </si>
  <si>
    <t>ALCALDIA ANTONIO NARIÑO</t>
  </si>
  <si>
    <t xml:space="preserve">  2015EE206075</t>
  </si>
  <si>
    <t>AGUAS DE BOGOTA S.A ESP</t>
  </si>
  <si>
    <t xml:space="preserve">  2015EE206076</t>
  </si>
  <si>
    <t>D&amp;F CONSTRUCTORA S.A.S.</t>
  </si>
  <si>
    <t>PASACALLE</t>
  </si>
  <si>
    <t xml:space="preserve">  2015IE203753</t>
  </si>
  <si>
    <t>INDUSTRIAS SPRING S.A.S.</t>
  </si>
  <si>
    <t>2015EE235564</t>
  </si>
  <si>
    <t>ALEJANDRA ARCILA</t>
  </si>
  <si>
    <t>UNIDAD ADMINISTRATIVA ESPECIAL DE SERVICIOS PUBLICOS</t>
  </si>
  <si>
    <t xml:space="preserve">  2015EE209335</t>
  </si>
  <si>
    <t xml:space="preserve">JENNIFER QUINTANA </t>
  </si>
  <si>
    <t>FRANCISCO GUNTURIZ</t>
  </si>
  <si>
    <t xml:space="preserve">  2015EE213154</t>
  </si>
  <si>
    <t xml:space="preserve">  2015EE210074</t>
  </si>
  <si>
    <t xml:space="preserve">  2015EE204063</t>
  </si>
  <si>
    <t xml:space="preserve">  2015EE213172</t>
  </si>
  <si>
    <t xml:space="preserve">  2015EE213174</t>
  </si>
  <si>
    <t xml:space="preserve">  2015EE209403</t>
  </si>
  <si>
    <t xml:space="preserve">  2015EE210104</t>
  </si>
  <si>
    <t>JERONIMO MARTINS COLOMBIA SAS</t>
  </si>
  <si>
    <t xml:space="preserve">  2015EE213178</t>
  </si>
  <si>
    <t xml:space="preserve">  2015EE213186</t>
  </si>
  <si>
    <t xml:space="preserve">  2015EE210064</t>
  </si>
  <si>
    <t xml:space="preserve">  2015EE209327</t>
  </si>
  <si>
    <t>2015EE209441</t>
  </si>
  <si>
    <t>2015EE213194</t>
  </si>
  <si>
    <t xml:space="preserve">NORMATIVIDAD </t>
  </si>
  <si>
    <t>PEV
PENDONES
AFICHES
POLITICA</t>
  </si>
  <si>
    <t xml:space="preserve">  2015EE210185</t>
  </si>
  <si>
    <t xml:space="preserve">RUDIO </t>
  </si>
  <si>
    <t>ELIANA MULFORD</t>
  </si>
  <si>
    <t xml:space="preserve">  2015EE207120</t>
  </si>
  <si>
    <t>ITW COLOMBIA SAS</t>
  </si>
  <si>
    <t>2015EE21319</t>
  </si>
  <si>
    <t>ADELAIDA CRUZ DE ROJAS</t>
  </si>
  <si>
    <t xml:space="preserve">  2015EE206358</t>
  </si>
  <si>
    <t xml:space="preserve">  2015EE218573</t>
  </si>
  <si>
    <t>MARC MOLINAR</t>
  </si>
  <si>
    <t>CASA COLOMBOSUIZA S.A</t>
  </si>
  <si>
    <t>2015EE210426</t>
  </si>
  <si>
    <t>PEDON
PEV
POLITICA</t>
  </si>
  <si>
    <t>FUNDACION OTRO ROLLO SOCIAL</t>
  </si>
  <si>
    <t xml:space="preserve">  2015EE213210</t>
  </si>
  <si>
    <t>2015EE210457</t>
  </si>
  <si>
    <t xml:space="preserve">  2015EE210463</t>
  </si>
  <si>
    <t>HARLY ANDRES RINCON BAEZ</t>
  </si>
  <si>
    <t xml:space="preserve">  2015EE210474</t>
  </si>
  <si>
    <t xml:space="preserve">  2015EE210482</t>
  </si>
  <si>
    <t>2015EE213248</t>
  </si>
  <si>
    <t xml:space="preserve">LUIS FERNANDO GOMEZ </t>
  </si>
  <si>
    <t>AFCIHES</t>
  </si>
  <si>
    <t>DEPARTAMENTO ADMINISTRATIVO DE LA DEFENSORIA DE ESPACIO PUBLICO</t>
  </si>
  <si>
    <t>LAURA ESMERALDA ROMERO</t>
  </si>
  <si>
    <t xml:space="preserve">  2015EE206077</t>
  </si>
  <si>
    <t>2015EE210523</t>
  </si>
  <si>
    <t>JOSE FERNANDO MENDEZ PARODI</t>
  </si>
  <si>
    <t>2015EE213284</t>
  </si>
  <si>
    <t>WILDER CASTILLO GUERRE</t>
  </si>
  <si>
    <t xml:space="preserve">  2015EE204081</t>
  </si>
  <si>
    <t xml:space="preserve">  2015EE204082</t>
  </si>
  <si>
    <t xml:space="preserve">  2015EE210574</t>
  </si>
  <si>
    <t>24/04/0201</t>
  </si>
  <si>
    <t>JUAN DAVID GONZALEZ RICAURTE</t>
  </si>
  <si>
    <t xml:space="preserve">  2015EE204091</t>
  </si>
  <si>
    <t xml:space="preserve">  2015EE204087</t>
  </si>
  <si>
    <t>MARIA LUISA JIMENEZ</t>
  </si>
  <si>
    <t xml:space="preserve">  2015EE204089</t>
  </si>
  <si>
    <t xml:space="preserve">  2015EE213284</t>
  </si>
  <si>
    <t>2015EE207639</t>
  </si>
  <si>
    <t xml:space="preserve">EMPRESA INDUSTRIAL Y COMERCIAL DEL ESTADO </t>
  </si>
  <si>
    <t>Alvaro José Medina Lozano</t>
  </si>
  <si>
    <t>VITRINA</t>
  </si>
  <si>
    <t>ALCALDÍA LOCAL DE MÁRTIRES</t>
  </si>
  <si>
    <t>LUIS JAIRO RIOS SANTIAGO</t>
  </si>
  <si>
    <t>YENY ASTRID LOAIZA</t>
  </si>
  <si>
    <t>RECIBIDA 27-04</t>
  </si>
  <si>
    <t xml:space="preserve">  2015IE212851</t>
  </si>
  <si>
    <t>FUNDACIÓN PROSOL</t>
  </si>
  <si>
    <t>2015EE210571</t>
  </si>
  <si>
    <t>PEV
POLITICA
PENDON</t>
  </si>
  <si>
    <t xml:space="preserve">  2015EE233513</t>
  </si>
  <si>
    <t>Alejandro pepa</t>
  </si>
  <si>
    <t>ALFONSO CAMARGO</t>
  </si>
  <si>
    <t xml:space="preserve">DAVID MOYANO </t>
  </si>
  <si>
    <t>2015EE213463</t>
  </si>
  <si>
    <t>PROCURADURIA GENERAL DE LA NACION</t>
  </si>
  <si>
    <t xml:space="preserve">VALLA TOMAS </t>
  </si>
  <si>
    <t>RECIBIDA 05-02</t>
  </si>
  <si>
    <t xml:space="preserve">  2015EE218598</t>
  </si>
  <si>
    <t xml:space="preserve">  2015EE208399</t>
  </si>
  <si>
    <t>DIEGO FERNANDO POLANCO RODRIGUEZ</t>
  </si>
  <si>
    <t xml:space="preserve">  2015EE210631</t>
  </si>
  <si>
    <t xml:space="preserve">  2015EE210653</t>
  </si>
  <si>
    <t xml:space="preserve">  2015EE221200</t>
  </si>
  <si>
    <t>2015EE210654</t>
  </si>
  <si>
    <t>DORIS MANOSALVA BERNA</t>
  </si>
  <si>
    <t>2015EE210661</t>
  </si>
  <si>
    <t>INVERSIONES LA CASTELLANA S.A</t>
  </si>
  <si>
    <t xml:space="preserve">  2015EE218679</t>
  </si>
  <si>
    <t xml:space="preserve">  2015EE217130</t>
  </si>
  <si>
    <t>INDUSTRIAS IVOR S A CASA INGLESA</t>
  </si>
  <si>
    <t>2015EE221178</t>
  </si>
  <si>
    <t>THE BIG IDEA SAS</t>
  </si>
  <si>
    <t xml:space="preserve">  2015EE217132</t>
  </si>
  <si>
    <t>GLORIA CECILIA AMAYA PAVA</t>
  </si>
  <si>
    <t xml:space="preserve">  2015EE217137</t>
  </si>
  <si>
    <t>PDC VINOS Y LICORES LTDA</t>
  </si>
  <si>
    <t xml:space="preserve">  2015EE219716</t>
  </si>
  <si>
    <t xml:space="preserve">  2015EE219296</t>
  </si>
  <si>
    <t>CASINO Y NEGOCIOS DE LA ESTRELLA LTDA</t>
  </si>
  <si>
    <t xml:space="preserve">  2015EE217139</t>
  </si>
  <si>
    <t>VEEDURIA CIUDADANA</t>
  </si>
  <si>
    <t>RECIBIDO 05-05</t>
  </si>
  <si>
    <t xml:space="preserve">  2015EE216593</t>
  </si>
  <si>
    <t>CONVIVAMOS ABISAMBRA Y CIA LTDA</t>
  </si>
  <si>
    <t xml:space="preserve">  2015EE215422</t>
  </si>
  <si>
    <t xml:space="preserve">  2015EE219985</t>
  </si>
  <si>
    <t>PROCURADURIA PRIMERA DISTRITAL DE BOGOTA D.C</t>
  </si>
  <si>
    <t>2015EE229154</t>
  </si>
  <si>
    <t>ALFONSO CARMARGO</t>
  </si>
  <si>
    <t xml:space="preserve">  2015EE219719</t>
  </si>
  <si>
    <t xml:space="preserve">  2015EE219723</t>
  </si>
  <si>
    <t xml:space="preserve">  2015EE210671</t>
  </si>
  <si>
    <t xml:space="preserve">  2015EE219321</t>
  </si>
  <si>
    <t xml:space="preserve">  2015EE218889  </t>
  </si>
  <si>
    <t xml:space="preserve">  2015EE219362</t>
  </si>
  <si>
    <t xml:space="preserve">  2015EE224207</t>
  </si>
  <si>
    <t>2015EE224242</t>
  </si>
  <si>
    <t xml:space="preserve">  2015EE222106</t>
  </si>
  <si>
    <t>/</t>
  </si>
  <si>
    <t xml:space="preserve">  2015EE221273</t>
  </si>
  <si>
    <t xml:space="preserve">  2015EE214225</t>
  </si>
  <si>
    <t xml:space="preserve">  2015EE221283</t>
  </si>
  <si>
    <t>FREDDY ALEXANDER SANCHEZ PEREZ</t>
  </si>
  <si>
    <t xml:space="preserve">  2015EE223463</t>
  </si>
  <si>
    <t>2015EE238378</t>
  </si>
  <si>
    <t xml:space="preserve">  2015EE241485</t>
  </si>
  <si>
    <t>COPROPIEDAD DEL EDIFICIO VERACRUZ</t>
  </si>
  <si>
    <t>2015EE221292</t>
  </si>
  <si>
    <t>2016EE00400</t>
  </si>
  <si>
    <t xml:space="preserve">  2015EE221301</t>
  </si>
  <si>
    <t>2015EE223686</t>
  </si>
  <si>
    <t>ACCIÓN SOCIEDAD FIDUCIARIA S.A., VOCERA DEL PATRIMONIO AUTÓNOMO DENOMINADO FIDEICOMISO CALLE 72-24</t>
  </si>
  <si>
    <t xml:space="preserve">  2015EE226598</t>
  </si>
  <si>
    <t xml:space="preserve">  2015EE221338</t>
  </si>
  <si>
    <t>Jairo Rivas González</t>
  </si>
  <si>
    <t xml:space="preserve">  2015EE229258</t>
  </si>
  <si>
    <t>FUNDACION COLOMBIA UTIL</t>
  </si>
  <si>
    <t xml:space="preserve">  2015EE233760</t>
  </si>
  <si>
    <t>2015EE226613</t>
  </si>
  <si>
    <t xml:space="preserve">  2015EE233516</t>
  </si>
  <si>
    <t xml:space="preserve">  2015EE229301</t>
  </si>
  <si>
    <t>SINDY MARTINEZ</t>
  </si>
  <si>
    <t>2015EE221346</t>
  </si>
  <si>
    <t xml:space="preserve">  2015EE229304</t>
  </si>
  <si>
    <t>2015EE229306</t>
  </si>
  <si>
    <t>2015EE226624</t>
  </si>
  <si>
    <t xml:space="preserve">  2015EE229307</t>
  </si>
  <si>
    <t xml:space="preserve">  2015EE229308</t>
  </si>
  <si>
    <t>TECNOCLEAN DE COLOMBIA LIMITADA</t>
  </si>
  <si>
    <t>2015EE233521</t>
  </si>
  <si>
    <t>ALEJANDRO FERNANDEZ</t>
  </si>
  <si>
    <t>URBANA S.A.S</t>
  </si>
  <si>
    <t xml:space="preserve">  2015EE219566</t>
  </si>
  <si>
    <t>MARIA FERNANDA GARCIA VILLALOBOS</t>
  </si>
  <si>
    <t>2015EE221355</t>
  </si>
  <si>
    <t>ALCALDIA LOCAL DE PUENTE ARANDA</t>
  </si>
  <si>
    <t>2015EE221356</t>
  </si>
  <si>
    <t>JAIRO GIOVANNI SUAREZ BUSTOS</t>
  </si>
  <si>
    <t xml:space="preserve">  2015EE230310</t>
  </si>
  <si>
    <t>FIDEL SUAREZ</t>
  </si>
  <si>
    <t xml:space="preserve">  2015EE229309</t>
  </si>
  <si>
    <t xml:space="preserve">  2015EE229311</t>
  </si>
  <si>
    <t xml:space="preserve">  2015EE221371</t>
  </si>
  <si>
    <t>DANIELA GARCIA</t>
  </si>
  <si>
    <t xml:space="preserve">  2015EE229320</t>
  </si>
  <si>
    <t xml:space="preserve">  2015EE230350</t>
  </si>
  <si>
    <t>MARIA ANTONIA ZARATE CAMARGO</t>
  </si>
  <si>
    <t>2015EE230369</t>
  </si>
  <si>
    <t>MINISTERIO DE DEFENSA NACIONAL</t>
  </si>
  <si>
    <t xml:space="preserve">  2015EE230374</t>
  </si>
  <si>
    <t xml:space="preserve">  2015EE223462</t>
  </si>
  <si>
    <t>ANDREA MILENA MENDEZ RODRIGUEZ</t>
  </si>
  <si>
    <t xml:space="preserve">  2015EE221810</t>
  </si>
  <si>
    <t>MARIA JUDITH CASTRO LICHTS</t>
  </si>
  <si>
    <t>HOLMAN RESTREPO RAMIREZ</t>
  </si>
  <si>
    <t xml:space="preserve">  2015EE223022</t>
  </si>
  <si>
    <t xml:space="preserve">  2015EE238984</t>
  </si>
  <si>
    <t xml:space="preserve">  2015EE252999</t>
  </si>
  <si>
    <t>SOLUCIONES INTEGRALES UNION</t>
  </si>
  <si>
    <t>2015EE229331</t>
  </si>
  <si>
    <t>2015EE238996</t>
  </si>
  <si>
    <t>INDAGACIÓN PRELIMINAR</t>
  </si>
  <si>
    <t xml:space="preserve">  2015IE239286</t>
  </si>
  <si>
    <t>RICHARD GOMEZ</t>
  </si>
  <si>
    <t xml:space="preserve">  2015EE230410</t>
  </si>
  <si>
    <t>COMERCIALIZADORA DE BIENES Y SERVICIOS CB&amp;S S A CB&amp;S S.A</t>
  </si>
  <si>
    <t xml:space="preserve">  2015EE229335</t>
  </si>
  <si>
    <t>CECILIA S PINZON</t>
  </si>
  <si>
    <t xml:space="preserve">  2015EE230414</t>
  </si>
  <si>
    <t xml:space="preserve">CONGRESO DE LA REPUBLICA </t>
  </si>
  <si>
    <t xml:space="preserve">  2015EE246833</t>
  </si>
  <si>
    <t xml:space="preserve">CAROLINA PEREZ
</t>
  </si>
  <si>
    <t xml:space="preserve">  2015EE235788</t>
  </si>
  <si>
    <t>REGISTROS</t>
  </si>
  <si>
    <t>CiudadSalitreCopyRight</t>
  </si>
  <si>
    <t xml:space="preserve">  2015EE236073</t>
  </si>
  <si>
    <t xml:space="preserve">  2015EE241488</t>
  </si>
  <si>
    <t>2015EE241423</t>
  </si>
  <si>
    <t>ANONIMA</t>
  </si>
  <si>
    <t xml:space="preserve">  2015EE236092</t>
  </si>
  <si>
    <t xml:space="preserve">Marketing
</t>
  </si>
  <si>
    <t>2015EE238565</t>
  </si>
  <si>
    <t>ALIRIO GUTIERREZ MILLAN</t>
  </si>
  <si>
    <t xml:space="preserve">  2015EE238568</t>
  </si>
  <si>
    <t>PHIL SUESCUN</t>
  </si>
  <si>
    <t>ANGIE MILENA PLAZAS DAZ</t>
  </si>
  <si>
    <t xml:space="preserve">  2015EE234375</t>
  </si>
  <si>
    <t>PEV 
POLITICA</t>
  </si>
  <si>
    <t>FIRCON S.A.S</t>
  </si>
  <si>
    <t xml:space="preserve">VISITAS </t>
  </si>
  <si>
    <t>2015EE230244</t>
  </si>
  <si>
    <t xml:space="preserve">  2015EE231805</t>
  </si>
  <si>
    <t xml:space="preserve">  2015IE233687</t>
  </si>
  <si>
    <t xml:space="preserve">  2015EE241563</t>
  </si>
  <si>
    <t xml:space="preserve">  2015EE233525</t>
  </si>
  <si>
    <t>WILLIAM ANDRES ESTUPIÑAN</t>
  </si>
  <si>
    <t xml:space="preserve">  2015EE240575</t>
  </si>
  <si>
    <t xml:space="preserve">CIUDAD SALITRE </t>
  </si>
  <si>
    <t xml:space="preserve">  2015EE238176</t>
  </si>
  <si>
    <t xml:space="preserve">AL CONSTRUCTORA </t>
  </si>
  <si>
    <t xml:space="preserve">  2015EE241534</t>
  </si>
  <si>
    <t xml:space="preserve">WINNER GROUP </t>
  </si>
  <si>
    <t>2015EE239819</t>
  </si>
  <si>
    <t xml:space="preserve">  2015EE241553</t>
  </si>
  <si>
    <t>RICHARD EQUICENO PEREZ GONZALEZ</t>
  </si>
  <si>
    <t xml:space="preserve">2015EE241559  </t>
  </si>
  <si>
    <t xml:space="preserve">  2015EE239843</t>
  </si>
  <si>
    <t>ELEMENTO NO REGULADO</t>
  </si>
  <si>
    <t>2015EE238724</t>
  </si>
  <si>
    <t xml:space="preserve">  2015EE241573</t>
  </si>
  <si>
    <t xml:space="preserve">  2015EE241688</t>
  </si>
  <si>
    <t>2015EE246965</t>
  </si>
  <si>
    <t xml:space="preserve">  2015EE241711</t>
  </si>
  <si>
    <t>JORGE ENRIQUE PACHON PINI</t>
  </si>
  <si>
    <t xml:space="preserve">  2015IE239755</t>
  </si>
  <si>
    <t>REVOCATORIA DIRECTA</t>
  </si>
  <si>
    <t xml:space="preserve">  2015IE244738</t>
  </si>
  <si>
    <t xml:space="preserve">  2015EE242107</t>
  </si>
  <si>
    <t xml:space="preserve">  2015EE241792</t>
  </si>
  <si>
    <t xml:space="preserve">  2015EE242305</t>
  </si>
  <si>
    <t xml:space="preserve">  2015EE24712</t>
  </si>
  <si>
    <t>Carolina Guerra Nieto</t>
  </si>
  <si>
    <t xml:space="preserve">  2015EE242285</t>
  </si>
  <si>
    <t>RECIBIDO 05-06</t>
  </si>
  <si>
    <t xml:space="preserve">  2015EE247108</t>
  </si>
  <si>
    <t>2015IE241716</t>
  </si>
  <si>
    <t xml:space="preserve">  2015IE239821</t>
  </si>
  <si>
    <t>2015EE247135</t>
  </si>
  <si>
    <t xml:space="preserve">  2015EE243628</t>
  </si>
  <si>
    <t>2015EE247150</t>
  </si>
  <si>
    <t xml:space="preserve">  2015EE247172</t>
  </si>
  <si>
    <t>Oscar Huertas</t>
  </si>
  <si>
    <t>VALLAS MODERNAS PUBLICIDAD EXTERIOR DE COLOMBIA S.A.S</t>
  </si>
  <si>
    <t xml:space="preserve">  2015IE244960</t>
  </si>
  <si>
    <t>MEDINA RODRIGUEZ PEDRO ANTONIO</t>
  </si>
  <si>
    <t>2015EE248680</t>
  </si>
  <si>
    <t>BRETON REYES &amp; CIA LTDA.</t>
  </si>
  <si>
    <t xml:space="preserve">  2015EE247194</t>
  </si>
  <si>
    <t>2015EE242544</t>
  </si>
  <si>
    <t>2015EE242567</t>
  </si>
  <si>
    <t xml:space="preserve">  2015EE242578</t>
  </si>
  <si>
    <t>2015EE248714</t>
  </si>
  <si>
    <t>2015EE248716</t>
  </si>
  <si>
    <t xml:space="preserve">OJO PROGARMAR POR ONTRACK </t>
  </si>
  <si>
    <t>2015EE248736</t>
  </si>
  <si>
    <t xml:space="preserve">  2015EE246878</t>
  </si>
  <si>
    <t>ROBERT MAHE</t>
  </si>
  <si>
    <t>administracion abogados</t>
  </si>
  <si>
    <t>CORPORACIÓN BIENESTAR INTEGRAL Y DESARROLLO ACTIVO</t>
  </si>
  <si>
    <t>INFORMATICA DOCUMENTAL S A S</t>
  </si>
  <si>
    <t xml:space="preserve">  2015EE244899</t>
  </si>
  <si>
    <t>PABLO EMILIO AVELLA AVELLA</t>
  </si>
  <si>
    <t>ANONIMO</t>
  </si>
  <si>
    <t xml:space="preserve">PENDONES </t>
  </si>
  <si>
    <t xml:space="preserve">  2015EE248755</t>
  </si>
  <si>
    <t xml:space="preserve">  2015EE248745</t>
  </si>
  <si>
    <t xml:space="preserve">  2015EE242652</t>
  </si>
  <si>
    <t xml:space="preserve">PUBLICIDAD </t>
  </si>
  <si>
    <t>DECATHLON COLOMBIA SAS</t>
  </si>
  <si>
    <t xml:space="preserve">  2015EE242690</t>
  </si>
  <si>
    <t>STEER DAVIES GLEAVE LIMITED SUCURSAL COLOMBIA</t>
  </si>
  <si>
    <t xml:space="preserve">  2015EE262473</t>
  </si>
  <si>
    <t>2015EE262477</t>
  </si>
  <si>
    <t xml:space="preserve">ZONA DE COLCHONES </t>
  </si>
  <si>
    <t xml:space="preserve">  2015EE248864</t>
  </si>
  <si>
    <t xml:space="preserve">  2015EE248884</t>
  </si>
  <si>
    <t xml:space="preserve">  2015EE248911</t>
  </si>
  <si>
    <t xml:space="preserve">  2015EE248914</t>
  </si>
  <si>
    <t xml:space="preserve">  2015EE248917</t>
  </si>
  <si>
    <t xml:space="preserve">  2015EE248921</t>
  </si>
  <si>
    <t xml:space="preserve">DNP </t>
  </si>
  <si>
    <t xml:space="preserve">  2015EE253725</t>
  </si>
  <si>
    <t>Henry Andres Gamba Muñoz</t>
  </si>
  <si>
    <t>Ministerio de Salud y Proteccion</t>
  </si>
  <si>
    <t>2015EE262650</t>
  </si>
  <si>
    <t>MINISTERIO DE AMBIENTE Y DESARROLLO SOSTENIBLE</t>
  </si>
  <si>
    <t xml:space="preserve">  2015EE248923</t>
  </si>
  <si>
    <t xml:space="preserve">  2015EE262682</t>
  </si>
  <si>
    <t>Secretaria de integración social - Nivel Central</t>
  </si>
  <si>
    <t xml:space="preserve">  2015EE246763</t>
  </si>
  <si>
    <t xml:space="preserve">  2015EE262688</t>
  </si>
  <si>
    <t xml:space="preserve">  2015IE257849</t>
  </si>
  <si>
    <t xml:space="preserve">  2015EE252408</t>
  </si>
  <si>
    <t>CONVENCIONES</t>
  </si>
  <si>
    <t>HELISTAR S.A.S</t>
  </si>
  <si>
    <t>VEHICULO-AVISO EN FACH.</t>
  </si>
  <si>
    <t>CRISTIAN CLAVIJO</t>
  </si>
  <si>
    <t>FERNEY POCHES FOMEQUE</t>
  </si>
  <si>
    <t>ANDREA OSPINA</t>
  </si>
  <si>
    <t xml:space="preserve">  2015EE262736</t>
  </si>
  <si>
    <t>COLOR</t>
  </si>
  <si>
    <t>BYMOVISUAL S.A.S.</t>
  </si>
  <si>
    <t xml:space="preserve">  2015EE262742</t>
  </si>
  <si>
    <t>EN TERMINOS</t>
  </si>
  <si>
    <t>ANDRES LEONARDO JIMENEZ PULIDO</t>
  </si>
  <si>
    <t>PROXIMO A VENCER</t>
  </si>
  <si>
    <t>TERCERO SDQS</t>
  </si>
  <si>
    <t>JENNIFER QUINTANA</t>
  </si>
  <si>
    <t>SANTIAGO MALAVER RODRIGUEZ</t>
  </si>
  <si>
    <t xml:space="preserve">  2015EE257975</t>
  </si>
  <si>
    <t xml:space="preserve"> VENCIDO</t>
  </si>
  <si>
    <t>MAURICIO ENRIQUE PEREA DIAZ</t>
  </si>
  <si>
    <t>DIANA MELISA ALFONSO</t>
  </si>
  <si>
    <t>2015EE25147</t>
  </si>
  <si>
    <t>PUBLICIDAD</t>
  </si>
  <si>
    <t>2015EE262747</t>
  </si>
  <si>
    <t>CENTRO COMERCIAL AMERICAS OUTLET FACTORY P.H</t>
  </si>
  <si>
    <t xml:space="preserve">  2015EE262795</t>
  </si>
  <si>
    <t>HENRY FERNANDO PULIDO CASALLAS</t>
  </si>
  <si>
    <t xml:space="preserve">  2015EE262798</t>
  </si>
  <si>
    <t>JEAN MARC CREPY GRAZI</t>
  </si>
  <si>
    <t>2015EE262806</t>
  </si>
  <si>
    <t>JORGE ENRIQUE PACHON</t>
  </si>
  <si>
    <t>recibidos 29 junio</t>
  </si>
  <si>
    <t xml:space="preserve">  2015EE254871</t>
  </si>
  <si>
    <t>LABORATORIO CLINICO COLMEDICOS IPS S.A.S</t>
  </si>
  <si>
    <t xml:space="preserve">  2015EE262812</t>
  </si>
  <si>
    <t xml:space="preserve">  2015EE262821</t>
  </si>
  <si>
    <t xml:space="preserve">  2015EE251524</t>
  </si>
  <si>
    <t>MIN AGRICULTURA</t>
  </si>
  <si>
    <t xml:space="preserve">  2015EE263776</t>
  </si>
  <si>
    <t xml:space="preserve">  2015EE262856</t>
  </si>
  <si>
    <t xml:space="preserve">  2015EE262859</t>
  </si>
  <si>
    <t xml:space="preserve">  2015EE262860</t>
  </si>
  <si>
    <t>ALCALDIA LOCAL DE SANTA FE</t>
  </si>
  <si>
    <t>RECIBIDA EL 29  DE JUNIO</t>
  </si>
  <si>
    <t xml:space="preserve">  2015EE262862</t>
  </si>
  <si>
    <t>MARKET MEDIOS COMUNICACIONES S.A.</t>
  </si>
  <si>
    <t xml:space="preserve">  2015EE262863</t>
  </si>
  <si>
    <t>REX INGENIERIA S.A.</t>
  </si>
  <si>
    <t>CIUDADSALITRECOPYRIGHT</t>
  </si>
  <si>
    <t xml:space="preserve">  2015EE263786</t>
  </si>
  <si>
    <t xml:space="preserve">  2015EE262865</t>
  </si>
  <si>
    <t>ANDINOTEX S.A.S.</t>
  </si>
  <si>
    <t xml:space="preserve">  2015EE262866</t>
  </si>
  <si>
    <t>MALOKA CENTRO INTERACTIVO DE CIENCIA Y TECNOLOGIA</t>
  </si>
  <si>
    <t xml:space="preserve">  2015EE262877</t>
  </si>
  <si>
    <t xml:space="preserve">  2015EE262867</t>
  </si>
  <si>
    <t xml:space="preserve">  2015EE262868</t>
  </si>
  <si>
    <t>2015EE262879</t>
  </si>
  <si>
    <t>2015EE262869</t>
  </si>
  <si>
    <t xml:space="preserve">  2015EE262870</t>
  </si>
  <si>
    <t>JOSE MIGUEL SAMACA FUQUEN</t>
  </si>
  <si>
    <t xml:space="preserve">  2015EE262871</t>
  </si>
  <si>
    <t>hotel Nh Royal Pavillon</t>
  </si>
  <si>
    <t xml:space="preserve">  2015EE263789</t>
  </si>
  <si>
    <t xml:space="preserve">  2016EE00800</t>
  </si>
  <si>
    <t>JUAN NICOLAS BAQUERO</t>
  </si>
  <si>
    <t>2015EE263799</t>
  </si>
  <si>
    <t xml:space="preserve">  2015EE262890</t>
  </si>
  <si>
    <t>JAVIER ALBERTO MORALES ORTIZ</t>
  </si>
  <si>
    <t xml:space="preserve">  2015EE262891</t>
  </si>
  <si>
    <t>COMUNIDAD BARRIO SAN LUIS - ANONIMO</t>
  </si>
  <si>
    <t xml:space="preserve">VEEDURIA </t>
  </si>
  <si>
    <t xml:space="preserve">  2015EE262002</t>
  </si>
  <si>
    <t>ANDRES FELIPE PEÑALOZA BURGOS</t>
  </si>
  <si>
    <t xml:space="preserve">  2015EE262892</t>
  </si>
  <si>
    <t>MINISTERIO DE AGRICULTURA Y DESARROLLO RURAL</t>
  </si>
  <si>
    <t xml:space="preserve">  2016EE00927</t>
  </si>
  <si>
    <t>20/082017</t>
  </si>
  <si>
    <t>JAIME RAMOS AGUDELO</t>
  </si>
  <si>
    <t>2015EE262895</t>
  </si>
  <si>
    <t>ALCALDIA LOCAL DE CHAPINERO</t>
  </si>
  <si>
    <t xml:space="preserve">  2016EE01064</t>
  </si>
  <si>
    <t>LEONEL MORALES LARROTA</t>
  </si>
  <si>
    <t>2015EE259402</t>
  </si>
  <si>
    <t>RECIBIDA EL 11-07</t>
  </si>
  <si>
    <t xml:space="preserve">  2016EE05225</t>
  </si>
  <si>
    <t xml:space="preserve">WILMAN ESNEY </t>
  </si>
  <si>
    <t>MINISTERIO DE TECNOLOGIAS DE LA INFORMACION Y LAS COMUNICACIONES</t>
  </si>
  <si>
    <t xml:space="preserve">  2016EE05228</t>
  </si>
  <si>
    <t>ASOCIACION GENERADORA DE BIENESTAR SHOW KIDS</t>
  </si>
  <si>
    <t xml:space="preserve">  2015EE262898</t>
  </si>
  <si>
    <t xml:space="preserve">  2015EE262901</t>
  </si>
  <si>
    <t xml:space="preserve">  2016EE01103</t>
  </si>
  <si>
    <t xml:space="preserve">JENIFER QUINTANA </t>
  </si>
  <si>
    <t>COOPERATIVA MULTIACTIVA PROYECTO LARES</t>
  </si>
  <si>
    <t xml:space="preserve">  2016EE01129</t>
  </si>
  <si>
    <t>PANEL
 PUBLICITARIO</t>
  </si>
  <si>
    <t>2015EE262902</t>
  </si>
  <si>
    <t>2015EE263805</t>
  </si>
  <si>
    <t xml:space="preserve">  2016EE06097</t>
  </si>
  <si>
    <t xml:space="preserve">  2015EE262903</t>
  </si>
  <si>
    <t xml:space="preserve">  2016EE09880</t>
  </si>
  <si>
    <t xml:space="preserve">  2016EE01157</t>
  </si>
  <si>
    <t xml:space="preserve">  2015EE264550</t>
  </si>
  <si>
    <t>2016EE02303</t>
  </si>
  <si>
    <t>LINO LOPEZ</t>
  </si>
  <si>
    <t>2016EE02899</t>
  </si>
  <si>
    <t>GRUPO EMPRESARIAL OIKOS S.A.S</t>
  </si>
  <si>
    <t>SINPROC 1986263</t>
  </si>
  <si>
    <t>PROGRAMAR OPERATIVO</t>
  </si>
  <si>
    <t xml:space="preserve">  2016EE06094</t>
  </si>
  <si>
    <t xml:space="preserve">  2016EE02306</t>
  </si>
  <si>
    <t xml:space="preserve">  2016EE08568</t>
  </si>
  <si>
    <t xml:space="preserve">  2016EE05353</t>
  </si>
  <si>
    <t>SINPROC 365542-2017</t>
  </si>
  <si>
    <t xml:space="preserve">  2016EE07612</t>
  </si>
  <si>
    <t>SINPROC 375885-2017</t>
  </si>
  <si>
    <t xml:space="preserve">  2016EE01216</t>
  </si>
  <si>
    <t>CENTRO DE MEDICINA DIAGNOSTIVA SIPLAS</t>
  </si>
  <si>
    <t xml:space="preserve">  2016EE06092</t>
  </si>
  <si>
    <t xml:space="preserve">  2016EE05368</t>
  </si>
  <si>
    <t>MARKETMEDIOS COMUNICACIONES SA</t>
  </si>
  <si>
    <t xml:space="preserve">  2016EE01569</t>
  </si>
  <si>
    <t>ALBA PATRICIA PEÑA CASAS</t>
  </si>
  <si>
    <t xml:space="preserve">  2015EE263808</t>
  </si>
  <si>
    <t>FRANCISCO ALBERTO MANRIQUE MARTINEZ</t>
  </si>
  <si>
    <t>2016EE05371</t>
  </si>
  <si>
    <t>LUIS JAIRO RIOS</t>
  </si>
  <si>
    <t xml:space="preserve"> 
3333439</t>
  </si>
  <si>
    <t>2016EE02308</t>
  </si>
  <si>
    <t>LUIS FERNANDO GOMEZ</t>
  </si>
  <si>
    <t xml:space="preserve">  2016EE00740</t>
  </si>
  <si>
    <t xml:space="preserve">  2016EE08596</t>
  </si>
  <si>
    <t>CONJUNTO SUPERSIETE</t>
  </si>
  <si>
    <t>2016EE08598</t>
  </si>
  <si>
    <t xml:space="preserve">  2016EE08599</t>
  </si>
  <si>
    <t>CANALES DESARROLLADORES SAS</t>
  </si>
  <si>
    <t xml:space="preserve">  2016EE0953</t>
  </si>
  <si>
    <t xml:space="preserve">OXXO </t>
  </si>
  <si>
    <t>2016EE07781</t>
  </si>
  <si>
    <t>SINPROC 316419 - 2016</t>
  </si>
  <si>
    <t>SINPROC 391715 - 2017</t>
  </si>
  <si>
    <t>LUIS FERNAN ISAZA HENAO</t>
  </si>
  <si>
    <t>REVISION GERMAN JIMENEZ</t>
  </si>
  <si>
    <t xml:space="preserve">  2016EE09533</t>
  </si>
  <si>
    <t xml:space="preserve">  2016EE07784</t>
  </si>
  <si>
    <t>MURAL
 ARTISTICO</t>
  </si>
  <si>
    <t>FUNDACIÓN SOCIAL SEMILLAS DE ESPERANZA</t>
  </si>
  <si>
    <t xml:space="preserve">INGRID LORENA </t>
  </si>
  <si>
    <t>EDIFICIO LINA MARIA</t>
  </si>
  <si>
    <t>oscar SIERRA</t>
  </si>
  <si>
    <t>JOSMAR DEPORTES ANA CLEMENDCIA CARDENAS</t>
  </si>
  <si>
    <t>PROCURADURÍA GENERAL DE LA NACIÓN</t>
  </si>
  <si>
    <t xml:space="preserve"> 
3342301</t>
  </si>
  <si>
    <t>RECIBIDA 24-07</t>
  </si>
  <si>
    <t xml:space="preserve">  2016EE08621</t>
  </si>
  <si>
    <t>CRISTIAN CALVIJO</t>
  </si>
  <si>
    <t>MAURICIO TORRES ORDOÑEZ</t>
  </si>
  <si>
    <t>EDUARDO JOSÉ ROZO GÓMEZ</t>
  </si>
  <si>
    <t>PANEL PUBLICITARIO</t>
  </si>
  <si>
    <t>CONTINENTAL DE BIENES S. A.</t>
  </si>
  <si>
    <t>LEYDY MEDELLIN</t>
  </si>
  <si>
    <t>FUNDACIÓN ACEPTA EL CAMBIO PARA VIDA NUEVA</t>
  </si>
  <si>
    <t>EDS SAN SEBASTIÁN CALLE 116</t>
  </si>
  <si>
    <t xml:space="preserve">LUIS JAIRO RIOS </t>
  </si>
  <si>
    <t>DORIAN MAHECHA GONZALEZ</t>
  </si>
  <si>
    <t xml:space="preserve">ALEJANDRA ARCILA </t>
  </si>
  <si>
    <t>CONTINENTAL PROCESS INSTRUMENTS SAS</t>
  </si>
  <si>
    <t>CLAUDIA ALBARRACIN</t>
  </si>
  <si>
    <t>Nikolas Arian Angulo Gonzalez</t>
  </si>
  <si>
    <t>INTEGRA MEDICA COLOMBIA S.A.</t>
  </si>
  <si>
    <t>ANDREA.OSPINA</t>
  </si>
  <si>
    <t>FUNDACION DE EDUCACION SUPERIOR SAN JOSE</t>
  </si>
  <si>
    <t>MOTOVALLE S.A.S</t>
  </si>
  <si>
    <t>EDIFICIO EL REFUGIO P.H</t>
  </si>
  <si>
    <t xml:space="preserve">PROVISIONAL OJO </t>
  </si>
  <si>
    <t>RESTCAFE S.A.S.</t>
  </si>
  <si>
    <t>REVISÓN</t>
  </si>
  <si>
    <t>JUNTA ADMINISTRADORA LOCAL DE TEUSAQUILLO</t>
  </si>
  <si>
    <t xml:space="preserve">PROVISIONAL PEV - DAR ALCANCE </t>
  </si>
  <si>
    <t>SINPROC 365542 - 2017</t>
  </si>
  <si>
    <t>EDUARDO DEL VALLE MORA</t>
  </si>
  <si>
    <t>ALCALDIA LOCAL DE KENNEDY</t>
  </si>
  <si>
    <t>INERCO CONSULTORIA COLOMBIA LTDA</t>
  </si>
  <si>
    <t>U.A.E. INSTITUTO NACIONAL DE METROLOGIA - INM</t>
  </si>
  <si>
    <t>DAVIVIENDA</t>
  </si>
  <si>
    <t>MYRIAM LILIANA ESPINDOLA VILLEGAS</t>
  </si>
  <si>
    <t>REIMPODIESEL S.A.</t>
  </si>
  <si>
    <t>SOCIEDAD CONCESIONARIA OPERADORA AEROPORTUARIA INTERNACIONAL S.A.</t>
  </si>
  <si>
    <t>AEROPUERTO</t>
  </si>
  <si>
    <t>EASY TRADING SAS</t>
  </si>
  <si>
    <t>SARALUZ LIMITADA</t>
  </si>
  <si>
    <t>ATENAIDA DE JESUS PEREZ SIERRA</t>
  </si>
  <si>
    <t>WILMAN ESNEY RODRIGUEZ</t>
  </si>
  <si>
    <t>MINTIC</t>
  </si>
  <si>
    <t>SIIPEV</t>
  </si>
  <si>
    <t>AGUAS DE BOGOTÁ S.A. ESP</t>
  </si>
  <si>
    <t xml:space="preserve">SINPROC 1995330 - 2017 </t>
  </si>
  <si>
    <t>CEMEX COLOMBIA S.A.</t>
  </si>
  <si>
    <t>Natalia Soto Castelblanco</t>
  </si>
  <si>
    <t>NORMA</t>
  </si>
  <si>
    <t>Johanna Lizeth Perez Espitia</t>
  </si>
  <si>
    <t>NESTOR EDUARDO ALONSO M.</t>
  </si>
  <si>
    <t>deRECHO DE PETICIÓN</t>
  </si>
  <si>
    <t xml:space="preserve">PROVISIONAL </t>
  </si>
  <si>
    <t>PROVISIONAL  IGUAL 3821526</t>
  </si>
  <si>
    <t>ALCALDIA LOCAL DE TEUSAQUILLO</t>
  </si>
  <si>
    <t>COMESTIBLES ITALO S A</t>
  </si>
  <si>
    <t>CENTRO COMERCIAL FERROCARRIL PLAZA</t>
  </si>
  <si>
    <t>INMOBILIARIA VALENZUELA &amp; CIA LTDA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</si>
</sst>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m/yyyy"/>
    <numFmt numFmtId="165" formatCode="dd/mm/yyyy"/>
    <numFmt numFmtId="166" formatCode="yyyy-mm-dd"/>
    <numFmt numFmtId="167" formatCode="yyyy/mm/dd"/>
    <numFmt numFmtId="168" formatCode="dd-mm-yyyy"/>
    <numFmt numFmtId="169" formatCode="d/m/yyyy"/>
    <numFmt numFmtId="170" formatCode="yyyy-mm"/>
  </numFmts>
  <fonts count="35">
    <font>
      <sz val="11.0"/>
      <color rgb="FF000000"/>
      <name val="Calibri"/>
    </font>
    <font>
      <b/>
      <sz val="11.0"/>
      <color rgb="FF000000"/>
      <name val="Calibri"/>
    </font>
    <font>
      <sz val="9.0"/>
      <color rgb="FF000000"/>
      <name val="Arial"/>
    </font>
    <font/>
    <font>
      <sz val="10.0"/>
      <color rgb="FF000000"/>
      <name val="Arial"/>
    </font>
    <font>
      <i/>
      <sz val="9.0"/>
      <color rgb="FF000000"/>
      <name val="Arial"/>
    </font>
    <font>
      <i/>
      <sz val="11.0"/>
      <color rgb="FF000000"/>
      <name val="Calibri"/>
    </font>
    <font>
      <sz val="9.0"/>
      <name val="Arial"/>
    </font>
    <font>
      <sz val="10.0"/>
      <name val="Arial"/>
    </font>
    <font>
      <u/>
      <sz val="9.0"/>
      <color rgb="FF000000"/>
      <name val="Arial"/>
    </font>
    <font>
      <sz val="11.0"/>
      <name val="Calibri"/>
    </font>
    <font>
      <i/>
      <sz val="11.0"/>
      <color rgb="FF808080"/>
      <name val="Calibri"/>
    </font>
    <font>
      <sz val="9.0"/>
      <color rgb="FF333333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i/>
      <sz val="9.0"/>
      <name val="Arial"/>
    </font>
    <font>
      <i/>
      <sz val="11.0"/>
      <name val="Calibri"/>
    </font>
    <font>
      <b/>
      <sz val="10.0"/>
      <color rgb="FF000000"/>
      <name val="Arial"/>
    </font>
    <font>
      <b/>
      <sz val="9.0"/>
      <color rgb="FF000000"/>
      <name val="Arial"/>
    </font>
    <font>
      <b/>
      <sz val="9.0"/>
      <name val="Arial"/>
    </font>
    <font>
      <i/>
      <sz val="8.0"/>
      <color rgb="FF000000"/>
      <name val="Arial"/>
    </font>
    <font>
      <i/>
    </font>
    <font>
      <sz val="9.0"/>
      <color rgb="FF000000"/>
      <name val="Calibri"/>
    </font>
    <font>
      <sz val="10.0"/>
      <color rgb="FF333333"/>
      <name val="Arial"/>
    </font>
    <font>
      <sz val="10.0"/>
    </font>
    <font>
      <sz val="8.0"/>
      <color rgb="FF000000"/>
      <name val="Arial"/>
    </font>
    <font>
      <sz val="8.0"/>
      <name val="Arial"/>
    </font>
    <font>
      <sz val="8.0"/>
      <color rgb="FF333333"/>
      <name val="Arial"/>
    </font>
    <font>
      <i/>
      <sz val="11.0"/>
      <color rgb="FF000000"/>
      <name val="Arial"/>
    </font>
    <font>
      <i/>
      <sz val="10.0"/>
      <color rgb="FF000000"/>
      <name val="Arial"/>
    </font>
    <font>
      <sz val="10.0"/>
      <color rgb="FF000000"/>
      <name val="Calibri"/>
    </font>
    <font>
      <i/>
      <sz val="10.0"/>
      <color rgb="FF000000"/>
      <name val="Calibri"/>
    </font>
    <font>
      <sz val="10.0"/>
      <name val="Calibri"/>
    </font>
    <font>
      <sz val="10.0"/>
      <color rgb="FF333333"/>
      <name val="Calibri"/>
    </font>
    <font>
      <b/>
      <i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/>
    </xf>
    <xf borderId="1" fillId="2" fontId="0" numFmtId="0" xfId="0" applyAlignment="1" applyBorder="1" applyFill="1" applyFont="1">
      <alignment horizontal="center" vertical="center" wrapText="1"/>
    </xf>
    <xf borderId="1" fillId="3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 wrapText="1"/>
    </xf>
    <xf borderId="0" fillId="0" fontId="0" numFmtId="0" xfId="0" applyFont="1"/>
    <xf borderId="1" fillId="2" fontId="2" numFmtId="0" xfId="0" applyAlignment="1" applyBorder="1" applyFont="1">
      <alignment horizontal="center" vertical="center" wrapText="1"/>
    </xf>
    <xf borderId="1" fillId="0" fontId="3" numFmtId="0" xfId="0" applyBorder="1" applyFont="1"/>
    <xf borderId="1" fillId="0" fontId="0" numFmtId="0" xfId="0" applyAlignment="1" applyBorder="1" applyFont="1">
      <alignment horizontal="center" vertical="center" wrapText="1"/>
    </xf>
    <xf borderId="1" fillId="4" fontId="4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vertical="center" wrapText="1"/>
    </xf>
    <xf borderId="1" fillId="0" fontId="0" numFmtId="14" xfId="0" applyAlignment="1" applyBorder="1" applyFont="1" applyNumberFormat="1">
      <alignment horizontal="center" vertical="center" wrapText="1"/>
    </xf>
    <xf borderId="1" fillId="4" fontId="4" numFmtId="164" xfId="0" applyAlignment="1" applyBorder="1" applyFont="1" applyNumberFormat="1">
      <alignment horizontal="center" vertical="center" wrapText="1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3" fontId="1" numFmtId="0" xfId="0" applyAlignment="1" applyBorder="1" applyFont="1">
      <alignment horizontal="center" vertical="center"/>
    </xf>
    <xf borderId="1" fillId="4" fontId="0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/>
    </xf>
    <xf borderId="3" fillId="0" fontId="3" numFmtId="0" xfId="0" applyBorder="1" applyFont="1"/>
    <xf borderId="1" fillId="0" fontId="2" numFmtId="165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166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2" fillId="0" fontId="0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15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 vertical="center" wrapText="1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/>
    </xf>
    <xf borderId="1" fillId="4" fontId="2" numFmtId="14" xfId="0" applyAlignment="1" applyBorder="1" applyFont="1" applyNumberFormat="1">
      <alignment horizontal="center"/>
    </xf>
    <xf borderId="1" fillId="4" fontId="2" numFmtId="15" xfId="0" applyAlignment="1" applyBorder="1" applyFont="1" applyNumberFormat="1">
      <alignment horizontal="center"/>
    </xf>
    <xf borderId="0" fillId="4" fontId="0" numFmtId="0" xfId="0" applyFont="1"/>
    <xf borderId="1" fillId="0" fontId="2" numFmtId="0" xfId="0" applyAlignment="1" applyBorder="1" applyFont="1">
      <alignment horizontal="center" vertical="center"/>
    </xf>
    <xf borderId="1" fillId="0" fontId="0" numFmtId="0" xfId="0" applyBorder="1" applyFont="1"/>
    <xf borderId="5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1" fillId="4" fontId="0" numFmtId="14" xfId="0" applyAlignment="1" applyBorder="1" applyFont="1" applyNumberFormat="1">
      <alignment horizontal="center" vertical="center"/>
    </xf>
    <xf borderId="1" fillId="4" fontId="0" numFmtId="15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 wrapText="1"/>
    </xf>
    <xf borderId="1" fillId="4" fontId="5" numFmtId="0" xfId="0" applyAlignment="1" applyBorder="1" applyFont="1">
      <alignment horizontal="center"/>
    </xf>
    <xf borderId="1" fillId="0" fontId="0" numFmtId="14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4" fontId="4" numFmtId="164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center"/>
    </xf>
    <xf borderId="1" fillId="0" fontId="2" numFmtId="167" xfId="0" applyAlignment="1" applyBorder="1" applyFont="1" applyNumberFormat="1">
      <alignment horizontal="center"/>
    </xf>
    <xf borderId="1" fillId="4" fontId="0" numFmtId="0" xfId="0" applyAlignment="1" applyBorder="1" applyFont="1">
      <alignment horizontal="center" vertical="center" wrapText="1"/>
    </xf>
    <xf borderId="1" fillId="4" fontId="9" numFmtId="0" xfId="0" applyAlignment="1" applyBorder="1" applyFont="1">
      <alignment horizontal="center"/>
    </xf>
    <xf borderId="1" fillId="0" fontId="2" numFmtId="166" xfId="0" applyAlignment="1" applyBorder="1" applyFont="1" applyNumberFormat="1">
      <alignment horizontal="center"/>
    </xf>
    <xf borderId="1" fillId="4" fontId="4" numFmtId="0" xfId="0" applyAlignment="1" applyBorder="1" applyFont="1">
      <alignment vertical="center" wrapText="1"/>
    </xf>
    <xf borderId="1" fillId="4" fontId="0" numFmtId="0" xfId="0" applyAlignment="1" applyBorder="1" applyFont="1">
      <alignment wrapText="1"/>
    </xf>
    <xf borderId="1" fillId="4" fontId="8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1" fillId="4" fontId="10" numFmtId="14" xfId="0" applyAlignment="1" applyBorder="1" applyFont="1" applyNumberFormat="1">
      <alignment horizontal="center" vertical="center"/>
    </xf>
    <xf borderId="1" fillId="4" fontId="10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top"/>
    </xf>
    <xf borderId="1" fillId="0" fontId="11" numFmtId="14" xfId="0" applyBorder="1" applyFont="1" applyNumberFormat="1"/>
    <xf borderId="1" fillId="4" fontId="1" numFmtId="0" xfId="0" applyAlignment="1" applyBorder="1" applyFont="1">
      <alignment horizontal="center" vertical="center"/>
    </xf>
    <xf borderId="1" fillId="0" fontId="0" numFmtId="15" xfId="0" applyAlignment="1" applyBorder="1" applyFont="1" applyNumberFormat="1">
      <alignment horizontal="center" vertical="center"/>
    </xf>
    <xf borderId="1" fillId="4" fontId="10" numFmtId="15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0" fontId="2" numFmtId="168" xfId="0" applyAlignment="1" applyBorder="1" applyFont="1" applyNumberFormat="1">
      <alignment horizontal="center"/>
    </xf>
    <xf borderId="1" fillId="4" fontId="12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2" numFmtId="169" xfId="0" applyAlignment="1" applyBorder="1" applyFont="1" applyNumberFormat="1">
      <alignment horizontal="center"/>
    </xf>
    <xf borderId="1" fillId="4" fontId="0" numFmtId="14" xfId="0" applyAlignment="1" applyBorder="1" applyFont="1" applyNumberFormat="1">
      <alignment horizontal="center" vertical="center" wrapText="1"/>
    </xf>
    <xf borderId="1" fillId="4" fontId="0" numFmtId="0" xfId="0" applyBorder="1" applyFont="1"/>
    <xf borderId="1" fillId="0" fontId="0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6" fillId="0" fontId="0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1" fillId="4" fontId="1" numFmtId="0" xfId="0" applyBorder="1" applyFont="1"/>
    <xf borderId="1" fillId="4" fontId="14" numFmtId="0" xfId="0" applyAlignment="1" applyBorder="1" applyFont="1">
      <alignment horizontal="center" vertical="center"/>
    </xf>
    <xf borderId="1" fillId="0" fontId="2" numFmtId="169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0" numFmtId="0" xfId="0" applyAlignment="1" applyBorder="1" applyFont="1">
      <alignment horizontal="center" vertical="center"/>
    </xf>
    <xf borderId="0" fillId="4" fontId="10" numFmtId="0" xfId="0" applyFont="1"/>
    <xf borderId="1" fillId="4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0" fontId="0" numFmtId="0" xfId="0" applyFont="1"/>
    <xf borderId="0" fillId="4" fontId="2" numFmtId="0" xfId="0" applyAlignment="1" applyFont="1">
      <alignment horizontal="center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4" fontId="10" numFmtId="0" xfId="0" applyAlignment="1" applyBorder="1" applyFont="1">
      <alignment horizontal="center" vertical="center" wrapText="1"/>
    </xf>
    <xf borderId="0" fillId="0" fontId="7" numFmtId="0" xfId="0" applyAlignment="1" applyFont="1">
      <alignment horizontal="center"/>
    </xf>
    <xf borderId="0" fillId="4" fontId="12" numFmtId="0" xfId="0" applyAlignment="1" applyFont="1">
      <alignment horizontal="center"/>
    </xf>
    <xf borderId="0" fillId="4" fontId="2" numFmtId="0" xfId="0" applyAlignment="1" applyFont="1">
      <alignment horizontal="center"/>
    </xf>
    <xf borderId="1" fillId="4" fontId="16" numFmtId="0" xfId="0" applyAlignment="1" applyBorder="1" applyFont="1">
      <alignment horizontal="center" vertical="center"/>
    </xf>
    <xf borderId="1" fillId="4" fontId="10" numFmtId="14" xfId="0" applyAlignment="1" applyBorder="1" applyFont="1" applyNumberFormat="1">
      <alignment horizontal="center" vertical="center" wrapText="1"/>
    </xf>
    <xf borderId="0" fillId="4" fontId="10" numFmtId="0" xfId="0" applyAlignment="1" applyBorder="1" applyFont="1">
      <alignment horizontal="center" vertical="center"/>
    </xf>
    <xf borderId="0" fillId="4" fontId="5" numFmtId="0" xfId="0" applyAlignment="1" applyFont="1">
      <alignment horizontal="center"/>
    </xf>
    <xf borderId="0" fillId="0" fontId="15" numFmtId="0" xfId="0" applyAlignment="1" applyFont="1">
      <alignment horizontal="center"/>
    </xf>
    <xf borderId="7" fillId="4" fontId="0" numFmtId="0" xfId="0" applyAlignment="1" applyBorder="1" applyFont="1">
      <alignment horizontal="center" vertical="center"/>
    </xf>
    <xf borderId="0" fillId="4" fontId="6" numFmtId="0" xfId="0" applyAlignment="1" applyBorder="1" applyFont="1">
      <alignment horizontal="center" vertical="center"/>
    </xf>
    <xf borderId="1" fillId="4" fontId="17" numFmtId="0" xfId="0" applyAlignment="1" applyBorder="1" applyFont="1">
      <alignment horizontal="center" vertical="center" wrapText="1"/>
    </xf>
    <xf borderId="1" fillId="0" fontId="18" numFmtId="0" xfId="0" applyAlignment="1" applyBorder="1" applyFont="1">
      <alignment horizontal="center"/>
    </xf>
    <xf borderId="8" fillId="4" fontId="0" numFmtId="0" xfId="0" applyAlignment="1" applyBorder="1" applyFont="1">
      <alignment horizontal="center" vertical="center"/>
    </xf>
    <xf borderId="6" fillId="4" fontId="0" numFmtId="14" xfId="0" applyAlignment="1" applyBorder="1" applyFont="1" applyNumberFormat="1">
      <alignment horizontal="center" vertical="center"/>
    </xf>
    <xf borderId="1" fillId="0" fontId="19" numFmtId="0" xfId="0" applyAlignment="1" applyBorder="1" applyFont="1">
      <alignment horizontal="center"/>
    </xf>
    <xf borderId="1" fillId="0" fontId="2" numFmtId="167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 vertical="top"/>
    </xf>
    <xf borderId="1" fillId="5" fontId="2" numFmtId="0" xfId="0" applyAlignment="1" applyBorder="1" applyFill="1" applyFont="1">
      <alignment horizontal="center"/>
    </xf>
    <xf borderId="1" fillId="6" fontId="7" numFmtId="0" xfId="0" applyAlignment="1" applyBorder="1" applyFill="1" applyFon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166" xfId="0" applyAlignment="1" applyBorder="1" applyFont="1" applyNumberFormat="1">
      <alignment horizontal="center"/>
    </xf>
    <xf borderId="1" fillId="0" fontId="2" numFmtId="170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4" fontId="20" numFmtId="0" xfId="0" applyAlignment="1" applyBorder="1" applyFont="1">
      <alignment/>
    </xf>
    <xf borderId="1" fillId="0" fontId="0" numFmtId="0" xfId="0" applyAlignment="1" applyBorder="1" applyFont="1">
      <alignment/>
    </xf>
    <xf borderId="1" fillId="0" fontId="21" numFmtId="0" xfId="0" applyAlignment="1" applyBorder="1" applyFont="1">
      <alignment/>
    </xf>
    <xf borderId="1" fillId="7" fontId="2" numFmtId="0" xfId="0" applyAlignment="1" applyBorder="1" applyFill="1" applyFont="1">
      <alignment horizontal="center" wrapText="1"/>
    </xf>
    <xf borderId="1" fillId="7" fontId="1" numFmtId="0" xfId="0" applyAlignment="1" applyBorder="1" applyFont="1">
      <alignment horizontal="center" vertical="center"/>
    </xf>
    <xf borderId="1" fillId="0" fontId="10" numFmtId="0" xfId="0" applyBorder="1" applyFont="1"/>
    <xf borderId="1" fillId="7" fontId="1" numFmtId="14" xfId="0" applyAlignment="1" applyBorder="1" applyFont="1" applyNumberFormat="1">
      <alignment horizontal="center" vertical="center"/>
    </xf>
    <xf borderId="1" fillId="7" fontId="1" numFmtId="0" xfId="0" applyAlignment="1" applyBorder="1" applyFont="1">
      <alignment horizontal="center" vertical="center" wrapText="1"/>
    </xf>
    <xf borderId="1" fillId="7" fontId="0" numFmtId="0" xfId="0" applyAlignment="1" applyBorder="1" applyFont="1">
      <alignment horizontal="center" vertical="center"/>
    </xf>
    <xf borderId="1" fillId="0" fontId="22" numFmtId="0" xfId="0" applyAlignment="1" applyBorder="1" applyFont="1">
      <alignment horizontal="center" vertical="center"/>
    </xf>
    <xf borderId="1" fillId="0" fontId="22" numFmtId="0" xfId="0" applyBorder="1" applyFont="1"/>
    <xf borderId="1" fillId="4" fontId="23" numFmtId="0" xfId="0" applyAlignment="1" applyBorder="1" applyFont="1">
      <alignment horizontal="right"/>
    </xf>
    <xf borderId="1" fillId="0" fontId="8" numFmtId="0" xfId="0" applyAlignment="1" applyBorder="1" applyFont="1">
      <alignment horizontal="right"/>
    </xf>
    <xf borderId="1" fillId="0" fontId="24" numFmtId="0" xfId="0" applyAlignment="1" applyBorder="1" applyFont="1">
      <alignment horizontal="right"/>
    </xf>
    <xf borderId="1" fillId="4" fontId="4" numFmtId="0" xfId="0" applyAlignment="1" applyBorder="1" applyFont="1">
      <alignment horizontal="right"/>
    </xf>
    <xf borderId="1" fillId="0" fontId="24" numFmtId="0" xfId="0" applyAlignment="1" applyBorder="1" applyFont="1">
      <alignment horizontal="right"/>
    </xf>
    <xf borderId="3" fillId="4" fontId="0" numFmtId="0" xfId="0" applyAlignment="1" applyBorder="1" applyFont="1">
      <alignment horizontal="center" vertical="center"/>
    </xf>
    <xf borderId="1" fillId="4" fontId="25" numFmtId="0" xfId="0" applyAlignment="1" applyBorder="1" applyFont="1">
      <alignment horizontal="center"/>
    </xf>
    <xf borderId="9" fillId="0" fontId="0" numFmtId="0" xfId="0" applyAlignment="1" applyBorder="1" applyFont="1">
      <alignment horizontal="center" vertical="center"/>
    </xf>
    <xf borderId="1" fillId="0" fontId="26" numFmtId="0" xfId="0" applyAlignment="1" applyBorder="1" applyFont="1">
      <alignment horizontal="center"/>
    </xf>
    <xf borderId="1" fillId="4" fontId="27" numFmtId="0" xfId="0" applyAlignment="1" applyBorder="1" applyFont="1">
      <alignment horizontal="center"/>
    </xf>
    <xf borderId="1" fillId="0" fontId="0" numFmtId="0" xfId="0" applyAlignment="1" applyBorder="1" applyFont="1">
      <alignment horizontal="right"/>
    </xf>
    <xf borderId="1" fillId="0" fontId="0" numFmtId="0" xfId="0" applyAlignment="1" applyBorder="1" applyFont="1">
      <alignment/>
    </xf>
    <xf borderId="6" fillId="4" fontId="0" numFmtId="0" xfId="0" applyAlignment="1" applyBorder="1" applyFont="1">
      <alignment horizontal="center" vertical="center"/>
    </xf>
    <xf borderId="6" fillId="4" fontId="0" numFmtId="0" xfId="0" applyAlignment="1" applyBorder="1" applyFont="1">
      <alignment horizontal="center" vertical="center" wrapText="1"/>
    </xf>
    <xf borderId="1" fillId="4" fontId="28" numFmtId="0" xfId="0" applyAlignment="1" applyBorder="1" applyFont="1">
      <alignment/>
    </xf>
    <xf borderId="1" fillId="4" fontId="29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2" numFmtId="0" xfId="0" applyAlignment="1" applyBorder="1" applyFont="1">
      <alignment horizontal="center" wrapText="1"/>
    </xf>
    <xf borderId="1" fillId="0" fontId="4" numFmtId="0" xfId="0" applyBorder="1" applyFont="1"/>
    <xf borderId="1" fillId="0" fontId="10" numFmtId="0" xfId="0" applyAlignment="1" applyBorder="1" applyFont="1">
      <alignment horizontal="center" vertical="center"/>
    </xf>
    <xf borderId="10" fillId="4" fontId="6" numFmtId="0" xfId="0" applyAlignment="1" applyBorder="1" applyFont="1">
      <alignment horizontal="center" vertical="center"/>
    </xf>
    <xf borderId="10" fillId="4" fontId="0" numFmtId="14" xfId="0" applyAlignment="1" applyBorder="1" applyFont="1" applyNumberFormat="1">
      <alignment horizontal="center" vertical="center"/>
    </xf>
    <xf borderId="10" fillId="0" fontId="6" numFmtId="0" xfId="0" applyAlignment="1" applyBorder="1" applyFont="1">
      <alignment horizontal="center" vertical="center"/>
    </xf>
    <xf borderId="1" fillId="4" fontId="0" numFmtId="0" xfId="0" applyAlignment="1" applyBorder="1" applyFont="1">
      <alignment horizontal="center"/>
    </xf>
    <xf borderId="1" fillId="0" fontId="4" numFmtId="0" xfId="0" applyAlignment="1" applyBorder="1" applyFont="1">
      <alignment/>
    </xf>
    <xf borderId="1" fillId="0" fontId="2" numFmtId="0" xfId="0" applyAlignment="1" applyBorder="1" applyFont="1">
      <alignment horizontal="center"/>
    </xf>
    <xf borderId="1" fillId="4" fontId="5" numFmtId="0" xfId="0" applyAlignment="1" applyBorder="1" applyFont="1">
      <alignment/>
    </xf>
    <xf borderId="8" fillId="4" fontId="0" numFmtId="14" xfId="0" applyAlignment="1" applyBorder="1" applyFont="1" applyNumberFormat="1">
      <alignment horizontal="center" vertical="center"/>
    </xf>
    <xf borderId="8" fillId="0" fontId="0" numFmtId="0" xfId="0" applyBorder="1" applyFont="1"/>
    <xf borderId="1" fillId="0" fontId="2" numFmtId="165" xfId="0" applyAlignment="1" applyBorder="1" applyFont="1" applyNumberFormat="1">
      <alignment horizontal="center"/>
    </xf>
    <xf borderId="1" fillId="0" fontId="2" numFmtId="169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4" fontId="17" numFmtId="0" xfId="0" applyAlignment="1" applyBorder="1" applyFont="1">
      <alignment horizontal="right"/>
    </xf>
    <xf borderId="1" fillId="4" fontId="2" numFmtId="0" xfId="0" applyAlignment="1" applyBorder="1" applyFont="1">
      <alignment/>
    </xf>
    <xf borderId="1" fillId="0" fontId="2" numFmtId="0" xfId="0" applyAlignment="1" applyBorder="1" applyFont="1">
      <alignment/>
    </xf>
    <xf borderId="8" fillId="0" fontId="0" numFmtId="0" xfId="0" applyAlignment="1" applyBorder="1" applyFont="1">
      <alignment horizontal="center" vertical="center"/>
    </xf>
    <xf borderId="1" fillId="0" fontId="23" numFmtId="0" xfId="0" applyAlignment="1" applyBorder="1" applyFont="1">
      <alignment/>
    </xf>
    <xf borderId="0" fillId="4" fontId="29" numFmtId="0" xfId="0" applyAlignment="1" applyFont="1">
      <alignment/>
    </xf>
    <xf borderId="1" fillId="4" fontId="0" numFmtId="0" xfId="0" applyAlignment="1" applyBorder="1" applyFont="1">
      <alignment horizontal="center" wrapText="1"/>
    </xf>
    <xf borderId="1" fillId="0" fontId="0" numFmtId="0" xfId="0" applyAlignment="1" applyBorder="1" applyFont="1">
      <alignment horizontal="center" wrapText="1"/>
    </xf>
    <xf borderId="9" fillId="4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7" fillId="4" fontId="0" numFmtId="14" xfId="0" applyAlignment="1" applyBorder="1" applyFont="1" applyNumberFormat="1">
      <alignment horizontal="center" vertical="center"/>
    </xf>
    <xf borderId="8" fillId="0" fontId="0" numFmtId="14" xfId="0" applyAlignment="1" applyBorder="1" applyFont="1" applyNumberFormat="1">
      <alignment horizontal="center" vertical="center"/>
    </xf>
    <xf borderId="1" fillId="8" fontId="5" numFmtId="0" xfId="0" applyAlignment="1" applyBorder="1" applyFill="1" applyFont="1">
      <alignment horizontal="center"/>
    </xf>
    <xf borderId="1" fillId="5" fontId="2" numFmtId="166" xfId="0" applyAlignment="1" applyBorder="1" applyFont="1" applyNumberFormat="1">
      <alignment horizontal="center"/>
    </xf>
    <xf borderId="8" fillId="4" fontId="0" numFmtId="0" xfId="0" applyAlignment="1" applyBorder="1" applyFont="1">
      <alignment horizontal="center" vertical="center" wrapText="1"/>
    </xf>
    <xf borderId="0" fillId="0" fontId="3" numFmtId="0" xfId="0" applyAlignment="1" applyFont="1">
      <alignment/>
    </xf>
    <xf borderId="10" fillId="0" fontId="0" numFmtId="0" xfId="0" applyAlignment="1" applyBorder="1" applyFont="1">
      <alignment horizontal="center" vertical="center"/>
    </xf>
    <xf borderId="0" fillId="4" fontId="27" numFmtId="0" xfId="0" applyAlignment="1" applyFont="1">
      <alignment/>
    </xf>
    <xf borderId="1" fillId="0" fontId="30" numFmtId="0" xfId="0" applyAlignment="1" applyBorder="1" applyFont="1">
      <alignment horizontal="center"/>
    </xf>
    <xf borderId="1" fillId="4" fontId="31" numFmtId="0" xfId="0" applyAlignment="1" applyBorder="1" applyFont="1">
      <alignment horizontal="center"/>
    </xf>
    <xf borderId="1" fillId="0" fontId="30" numFmtId="0" xfId="0" applyAlignment="1" applyBorder="1" applyFont="1">
      <alignment horizontal="center"/>
    </xf>
    <xf borderId="1" fillId="0" fontId="30" numFmtId="165" xfId="0" applyAlignment="1" applyBorder="1" applyFont="1" applyNumberFormat="1">
      <alignment horizontal="center"/>
    </xf>
    <xf borderId="1" fillId="0" fontId="30" numFmtId="165" xfId="0" applyAlignment="1" applyBorder="1" applyFont="1" applyNumberFormat="1">
      <alignment horizontal="center"/>
    </xf>
    <xf borderId="1" fillId="0" fontId="30" numFmtId="0" xfId="0" applyAlignment="1" applyBorder="1" applyFont="1">
      <alignment horizontal="center"/>
    </xf>
    <xf borderId="1" fillId="0" fontId="32" numFmtId="0" xfId="0" applyAlignment="1" applyBorder="1" applyFont="1">
      <alignment horizontal="center"/>
    </xf>
    <xf borderId="1" fillId="4" fontId="33" numFmtId="0" xfId="0" applyAlignment="1" applyBorder="1" applyFont="1">
      <alignment horizontal="center"/>
    </xf>
    <xf borderId="0" fillId="0" fontId="0" numFmtId="166" xfId="0" applyAlignment="1" applyFont="1" applyNumberFormat="1">
      <alignment/>
    </xf>
    <xf borderId="0" fillId="0" fontId="0" numFmtId="0" xfId="0" applyAlignment="1" applyFont="1">
      <alignment/>
    </xf>
    <xf borderId="1" fillId="0" fontId="32" numFmtId="0" xfId="0" applyAlignment="1" applyBorder="1" applyFont="1">
      <alignment horizontal="center"/>
    </xf>
    <xf borderId="1" fillId="0" fontId="32" numFmtId="165" xfId="0" applyAlignment="1" applyBorder="1" applyFont="1" applyNumberFormat="1">
      <alignment horizontal="center"/>
    </xf>
    <xf borderId="1" fillId="0" fontId="30" numFmtId="0" xfId="0" applyAlignment="1" applyBorder="1" applyFont="1">
      <alignment horizontal="center"/>
    </xf>
    <xf borderId="1" fillId="0" fontId="30" numFmtId="165" xfId="0" applyAlignment="1" applyBorder="1" applyFont="1" applyNumberFormat="1">
      <alignment horizontal="center"/>
    </xf>
    <xf borderId="1" fillId="0" fontId="30" numFmtId="0" xfId="0" applyAlignment="1" applyBorder="1" applyFont="1">
      <alignment horizontal="center"/>
    </xf>
    <xf borderId="0" fillId="0" fontId="0" numFmtId="166" xfId="0" applyAlignment="1" applyFont="1" applyNumberFormat="1">
      <alignment horizontal="right"/>
    </xf>
    <xf borderId="2" fillId="5" fontId="1" numFmtId="0" xfId="0" applyAlignment="1" applyBorder="1" applyFont="1">
      <alignment horizontal="center" vertical="center"/>
    </xf>
    <xf borderId="1" fillId="4" fontId="30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9" fontId="0" numFmtId="0" xfId="0" applyBorder="1" applyFill="1" applyFont="1"/>
    <xf borderId="1" fillId="8" fontId="1" numFmtId="0" xfId="0" applyAlignment="1" applyBorder="1" applyFont="1">
      <alignment horizontal="center" vertical="center"/>
    </xf>
    <xf borderId="1" fillId="7" fontId="0" numFmtId="0" xfId="0" applyBorder="1" applyFont="1"/>
    <xf borderId="1" fillId="7" fontId="34" numFmtId="0" xfId="0" applyAlignment="1" applyBorder="1" applyFont="1">
      <alignment horizontal="center" vertical="center"/>
    </xf>
    <xf borderId="1" fillId="4" fontId="30" numFmtId="0" xfId="0" applyAlignment="1" applyBorder="1" applyFont="1">
      <alignment horizontal="center"/>
    </xf>
    <xf borderId="1" fillId="8" fontId="1" numFmtId="14" xfId="0" applyAlignment="1" applyBorder="1" applyFont="1" applyNumberFormat="1">
      <alignment horizontal="center" vertical="center"/>
    </xf>
    <xf borderId="1" fillId="8" fontId="1" numFmtId="0" xfId="0" applyAlignment="1" applyBorder="1" applyFont="1">
      <alignment horizontal="center" vertical="center" wrapText="1"/>
    </xf>
    <xf borderId="7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6" numFmtId="0" xfId="0" applyFont="1"/>
    <xf borderId="0" fillId="0" fontId="0" numFmtId="14" xfId="0" applyFont="1" applyNumberFormat="1"/>
    <xf borderId="1" fillId="0" fontId="0" numFmtId="165" xfId="0" applyAlignment="1" applyBorder="1" applyFont="1" applyNumberFormat="1">
      <alignment/>
    </xf>
    <xf borderId="1" fillId="4" fontId="27" numFmtId="0" xfId="0" applyAlignment="1" applyBorder="1" applyFont="1">
      <alignment/>
    </xf>
    <xf borderId="1" fillId="0" fontId="0" numFmtId="166" xfId="0" applyAlignment="1" applyBorder="1" applyFont="1" applyNumberFormat="1">
      <alignment/>
    </xf>
    <xf borderId="1" fillId="0" fontId="0" numFmtId="0" xfId="0" applyBorder="1" applyFont="1"/>
    <xf borderId="1" fillId="0" fontId="3" numFmtId="165" xfId="0" applyAlignment="1" applyBorder="1" applyFont="1" applyNumberFormat="1">
      <alignment/>
    </xf>
    <xf borderId="1" fillId="4" fontId="23" numFmtId="0" xfId="0" applyAlignment="1" applyBorder="1" applyFont="1">
      <alignment/>
    </xf>
    <xf borderId="0" fillId="4" fontId="23" numFmtId="0" xfId="0" applyAlignment="1" applyFont="1">
      <alignment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165" xfId="0" applyAlignment="1" applyBorder="1" applyFont="1" applyNumberFormat="1">
      <alignment horizontal="center"/>
    </xf>
    <xf borderId="1" fillId="0" fontId="0" numFmtId="166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0" fillId="0" fontId="8" numFmtId="0" xfId="0" applyAlignment="1" applyFont="1">
      <alignment horizontal="center"/>
    </xf>
    <xf borderId="0" fillId="0" fontId="0" numFmtId="165" xfId="0" applyAlignment="1" applyFont="1" applyNumberFormat="1">
      <alignment/>
    </xf>
    <xf borderId="0" fillId="0" fontId="3" numFmtId="165" xfId="0" applyAlignment="1" applyFont="1" applyNumberForma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ecretariadeambiente.gov.co/forest/usutareas.do?group_system_actual=3&amp;codAct=2121&amp;numPro=3488820&amp;codPro=176&amp;fecTra=2016-07-15%2014:56:43.141&amp;codInst=3549576&amp;codTraEsc=21467896" TargetMode="External"/><Relationship Id="rId2" Type="http://schemas.openxmlformats.org/officeDocument/2006/relationships/hyperlink" Target="http://www.secretariadeambiente.gov.co/forest/usutareas.do?group_system_actual=3&amp;codTraEsc=21417250&amp;_a=0.7088619627283677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25.63"/>
    <col customWidth="1" min="4" max="4" width="13.63"/>
    <col customWidth="1" min="5" max="5" width="10.75"/>
    <col customWidth="1" min="6" max="6" width="38.38"/>
    <col customWidth="1" min="7" max="7" width="18.38"/>
    <col customWidth="1" min="8" max="8" width="17.25"/>
    <col customWidth="1" min="9" max="9" width="12.88"/>
    <col customWidth="1" min="10" max="10" width="16.0"/>
    <col customWidth="1" min="11" max="11" width="14.5"/>
    <col customWidth="1" min="12" max="12" width="26.13"/>
    <col customWidth="1" min="13" max="26" width="9.38"/>
  </cols>
  <sheetData>
    <row r="1" ht="30.75" customHeight="1">
      <c r="A1" s="3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1" t="s">
        <v>13</v>
      </c>
      <c r="P1" s="6"/>
    </row>
    <row r="2">
      <c r="A2" s="12" t="str">
        <f>#REF!+1</f>
        <v>#REF!</v>
      </c>
      <c r="B2" s="13">
        <v>3532491.0</v>
      </c>
      <c r="C2" s="14" t="s">
        <v>17</v>
      </c>
      <c r="D2" s="17">
        <v>42632.0</v>
      </c>
      <c r="E2" s="19">
        <v>42641.0</v>
      </c>
      <c r="F2" s="14" t="s">
        <v>19</v>
      </c>
      <c r="G2" s="14" t="s">
        <v>20</v>
      </c>
      <c r="H2" s="21"/>
      <c r="I2" s="14" t="s">
        <v>21</v>
      </c>
      <c r="J2" s="14" t="s">
        <v>22</v>
      </c>
      <c r="K2" s="22">
        <v>42627.0</v>
      </c>
      <c r="L2" s="21"/>
      <c r="M2" s="23"/>
      <c r="N2" s="23"/>
    </row>
    <row r="3">
      <c r="A3" s="12" t="str">
        <f t="shared" ref="A3:A5" si="1">A2+1</f>
        <v>#REF!</v>
      </c>
      <c r="B3" s="13">
        <v>3534087.0</v>
      </c>
      <c r="C3" s="14" t="s">
        <v>17</v>
      </c>
      <c r="D3" s="17">
        <v>42632.0</v>
      </c>
      <c r="E3" s="19">
        <v>42643.0</v>
      </c>
      <c r="F3" s="14" t="s">
        <v>19</v>
      </c>
      <c r="G3" s="14" t="s">
        <v>20</v>
      </c>
      <c r="H3" s="21"/>
      <c r="I3" s="14" t="s">
        <v>26</v>
      </c>
      <c r="J3" s="14" t="s">
        <v>27</v>
      </c>
      <c r="K3" s="22">
        <v>42629.0</v>
      </c>
      <c r="L3" s="21"/>
      <c r="M3" s="23"/>
      <c r="N3" s="23"/>
    </row>
    <row r="4">
      <c r="A4" s="12" t="str">
        <f t="shared" si="1"/>
        <v>#REF!</v>
      </c>
      <c r="B4" s="13">
        <v>3534212.0</v>
      </c>
      <c r="C4" s="14" t="s">
        <v>17</v>
      </c>
      <c r="D4" s="17">
        <v>42632.0</v>
      </c>
      <c r="E4" s="19">
        <v>42643.0</v>
      </c>
      <c r="F4" s="14" t="s">
        <v>19</v>
      </c>
      <c r="G4" s="14" t="s">
        <v>30</v>
      </c>
      <c r="H4" s="21"/>
      <c r="I4" s="14" t="s">
        <v>31</v>
      </c>
      <c r="J4" s="14" t="s">
        <v>27</v>
      </c>
      <c r="K4" s="22">
        <v>42629.0</v>
      </c>
      <c r="L4" s="21"/>
      <c r="M4" s="23"/>
      <c r="N4" s="23"/>
    </row>
    <row r="5">
      <c r="A5" s="12" t="str">
        <f t="shared" si="1"/>
        <v>#REF!</v>
      </c>
      <c r="B5" s="13">
        <v>3536336.0</v>
      </c>
      <c r="C5" s="14" t="s">
        <v>17</v>
      </c>
      <c r="D5" s="17">
        <v>42634.0</v>
      </c>
      <c r="E5" s="19">
        <v>42646.0</v>
      </c>
      <c r="F5" s="14" t="s">
        <v>19</v>
      </c>
      <c r="G5" s="14" t="s">
        <v>30</v>
      </c>
      <c r="H5" s="21"/>
      <c r="I5" s="14" t="s">
        <v>21</v>
      </c>
      <c r="J5" s="14" t="s">
        <v>27</v>
      </c>
      <c r="K5" s="22">
        <v>42633.0</v>
      </c>
      <c r="L5" s="21"/>
      <c r="M5" s="23"/>
      <c r="N5" s="23"/>
    </row>
    <row r="6">
      <c r="A6" s="23"/>
      <c r="B6" s="13">
        <v>3539878.0</v>
      </c>
      <c r="C6" s="14" t="s">
        <v>17</v>
      </c>
      <c r="D6" s="17">
        <v>42640.0</v>
      </c>
      <c r="E6" s="19">
        <v>42650.0</v>
      </c>
      <c r="F6" s="14" t="s">
        <v>19</v>
      </c>
      <c r="G6" s="14" t="s">
        <v>30</v>
      </c>
      <c r="H6" s="21"/>
      <c r="I6" s="14" t="s">
        <v>21</v>
      </c>
      <c r="J6" s="14" t="s">
        <v>27</v>
      </c>
      <c r="K6" s="22">
        <v>42639.0</v>
      </c>
      <c r="L6" s="21"/>
      <c r="M6" s="23"/>
      <c r="N6" s="23"/>
    </row>
    <row r="7">
      <c r="A7" s="25">
        <v>36.0</v>
      </c>
      <c r="B7" s="26">
        <v>3444176.0</v>
      </c>
      <c r="C7" s="26" t="s">
        <v>35</v>
      </c>
      <c r="D7" s="27">
        <v>42522.0</v>
      </c>
      <c r="E7" s="28">
        <v>42536.0</v>
      </c>
      <c r="F7" s="26" t="s">
        <v>15</v>
      </c>
      <c r="G7" s="26" t="s">
        <v>38</v>
      </c>
      <c r="H7" s="29" t="str">
        <f>HYPERLINK("javascript:%20top.infoDocumento(2357231)","2016EE97802")</f>
        <v>2016EE97802</v>
      </c>
      <c r="I7" s="26" t="s">
        <v>26</v>
      </c>
      <c r="J7" s="26" t="s">
        <v>41</v>
      </c>
      <c r="K7" s="27">
        <v>42517.0</v>
      </c>
      <c r="L7" s="26" t="s">
        <v>42</v>
      </c>
      <c r="M7" s="23"/>
      <c r="N7" s="23"/>
    </row>
    <row r="8">
      <c r="A8" s="30">
        <v>37.0</v>
      </c>
      <c r="B8" s="31">
        <v>3446687.0</v>
      </c>
      <c r="C8" s="31" t="s">
        <v>35</v>
      </c>
      <c r="D8" s="32">
        <v>42522.0</v>
      </c>
      <c r="E8" s="33">
        <v>42536.0</v>
      </c>
      <c r="F8" s="31" t="s">
        <v>15</v>
      </c>
      <c r="G8" s="31" t="s">
        <v>38</v>
      </c>
      <c r="H8" s="31" t="s">
        <v>44</v>
      </c>
      <c r="I8" s="31" t="s">
        <v>26</v>
      </c>
      <c r="J8" s="31" t="s">
        <v>41</v>
      </c>
      <c r="K8" s="32">
        <v>42517.0</v>
      </c>
      <c r="L8" s="31" t="s">
        <v>42</v>
      </c>
      <c r="M8" s="31"/>
      <c r="N8" s="31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6.5" customHeight="1">
      <c r="A9" s="35">
        <v>45.0</v>
      </c>
      <c r="B9" s="26">
        <v>3344515.0</v>
      </c>
      <c r="C9" s="26" t="s">
        <v>35</v>
      </c>
      <c r="D9" s="27">
        <v>42528.0</v>
      </c>
      <c r="E9" s="26" t="s">
        <v>46</v>
      </c>
      <c r="F9" s="26" t="s">
        <v>15</v>
      </c>
      <c r="G9" s="26" t="s">
        <v>47</v>
      </c>
      <c r="H9" s="30" t="str">
        <f>HYPERLINK("javascript:%20top.infoDocumento(2264168)","2016ER04769")</f>
        <v>2016ER04769</v>
      </c>
      <c r="I9" s="26" t="s">
        <v>26</v>
      </c>
      <c r="J9" s="26" t="s">
        <v>48</v>
      </c>
      <c r="K9" s="27">
        <v>42377.0</v>
      </c>
      <c r="L9" s="26" t="s">
        <v>42</v>
      </c>
      <c r="M9" s="26" t="s">
        <v>49</v>
      </c>
      <c r="N9" s="23"/>
    </row>
    <row r="10">
      <c r="A10" s="35">
        <v>46.0</v>
      </c>
      <c r="B10" s="26">
        <v>3447333.0</v>
      </c>
      <c r="C10" s="26" t="s">
        <v>35</v>
      </c>
      <c r="D10" s="27">
        <v>42528.0</v>
      </c>
      <c r="E10" s="27">
        <v>42538.0</v>
      </c>
      <c r="F10" s="26" t="s">
        <v>15</v>
      </c>
      <c r="G10" s="26" t="s">
        <v>38</v>
      </c>
      <c r="H10" s="30" t="str">
        <f>HYPERLINK("javascript:%20top.infoDocumento(2357415)","2016EE97986")</f>
        <v>2016EE97986</v>
      </c>
      <c r="I10" s="26" t="s">
        <v>26</v>
      </c>
      <c r="J10" s="26" t="s">
        <v>50</v>
      </c>
      <c r="K10" s="27">
        <v>42522.0</v>
      </c>
      <c r="L10" s="26" t="s">
        <v>42</v>
      </c>
      <c r="M10" s="23"/>
      <c r="N10" s="23"/>
    </row>
    <row r="11">
      <c r="A11" s="25">
        <v>58.0</v>
      </c>
      <c r="B11" s="26">
        <v>3450813.0</v>
      </c>
      <c r="C11" s="26" t="s">
        <v>35</v>
      </c>
      <c r="D11" s="27">
        <v>42529.0</v>
      </c>
      <c r="E11" s="27">
        <v>42543.0</v>
      </c>
      <c r="F11" s="26" t="s">
        <v>15</v>
      </c>
      <c r="G11" s="26" t="s">
        <v>38</v>
      </c>
      <c r="H11" s="35" t="str">
        <f>HYPERLINK("javascript:%20top.infoDocumento(2355080)","2016EE95651")</f>
        <v>2016EE95651</v>
      </c>
      <c r="I11" s="26" t="s">
        <v>26</v>
      </c>
      <c r="J11" s="26" t="s">
        <v>41</v>
      </c>
      <c r="K11" s="27">
        <v>42524.0</v>
      </c>
      <c r="L11" s="26" t="s">
        <v>42</v>
      </c>
      <c r="M11" s="23"/>
      <c r="N11" s="23"/>
    </row>
    <row r="12">
      <c r="A12" s="37">
        <v>65.0</v>
      </c>
      <c r="B12" s="26">
        <v>3453292.0</v>
      </c>
      <c r="C12" s="26" t="s">
        <v>35</v>
      </c>
      <c r="D12" s="27">
        <v>42534.0</v>
      </c>
      <c r="E12" s="27">
        <v>42545.0</v>
      </c>
      <c r="F12" s="26" t="s">
        <v>53</v>
      </c>
      <c r="G12" s="26" t="s">
        <v>38</v>
      </c>
      <c r="H12" s="38" t="s">
        <v>55</v>
      </c>
      <c r="I12" s="26" t="s">
        <v>26</v>
      </c>
      <c r="J12" s="26" t="s">
        <v>41</v>
      </c>
      <c r="K12" s="27">
        <v>42530.0</v>
      </c>
      <c r="L12" s="26" t="s">
        <v>42</v>
      </c>
      <c r="M12" s="23"/>
      <c r="N12" s="23"/>
    </row>
    <row r="13">
      <c r="A13" s="25">
        <v>66.0</v>
      </c>
      <c r="B13" s="26">
        <v>3453298.0</v>
      </c>
      <c r="C13" s="26" t="s">
        <v>35</v>
      </c>
      <c r="D13" s="27">
        <v>42534.0</v>
      </c>
      <c r="E13" s="27">
        <v>42545.0</v>
      </c>
      <c r="F13" s="26" t="s">
        <v>15</v>
      </c>
      <c r="G13" s="26" t="s">
        <v>38</v>
      </c>
      <c r="H13" s="35" t="str">
        <f>HYPERLINK("javascript:%20top.infoDocumento(2357229)","2016EE97800")</f>
        <v>2016EE97800</v>
      </c>
      <c r="I13" s="26" t="s">
        <v>26</v>
      </c>
      <c r="J13" s="26" t="s">
        <v>41</v>
      </c>
      <c r="K13" s="27">
        <v>42530.0</v>
      </c>
      <c r="L13" s="26" t="s">
        <v>42</v>
      </c>
      <c r="M13" s="23"/>
      <c r="N13" s="23"/>
      <c r="O13" s="39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3">
        <v>79.0</v>
      </c>
      <c r="B14" s="26">
        <v>3454968.0</v>
      </c>
      <c r="C14" s="26" t="s">
        <v>35</v>
      </c>
      <c r="D14" s="27">
        <v>42534.0</v>
      </c>
      <c r="E14" s="27">
        <v>42548.0</v>
      </c>
      <c r="F14" s="38" t="s">
        <v>15</v>
      </c>
      <c r="G14" s="26" t="s">
        <v>38</v>
      </c>
      <c r="H14" s="12" t="s">
        <v>65</v>
      </c>
      <c r="I14" s="26" t="s">
        <v>26</v>
      </c>
      <c r="J14" s="26" t="s">
        <v>41</v>
      </c>
      <c r="K14" s="27">
        <v>42531.0</v>
      </c>
      <c r="L14" s="26" t="s">
        <v>42</v>
      </c>
      <c r="M14" s="23"/>
      <c r="N14" s="23"/>
      <c r="O14" s="39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25">
        <v>90.0</v>
      </c>
      <c r="B15" s="26">
        <v>3459701.0</v>
      </c>
      <c r="C15" s="26" t="s">
        <v>35</v>
      </c>
      <c r="D15" s="27">
        <v>42536.0</v>
      </c>
      <c r="E15" s="27">
        <v>42550.0</v>
      </c>
      <c r="F15" s="26" t="s">
        <v>53</v>
      </c>
      <c r="G15" s="26" t="s">
        <v>38</v>
      </c>
      <c r="H15" s="38" t="s">
        <v>66</v>
      </c>
      <c r="I15" s="26" t="s">
        <v>26</v>
      </c>
      <c r="J15" s="26" t="s">
        <v>41</v>
      </c>
      <c r="K15" s="27">
        <v>42535.0</v>
      </c>
      <c r="L15" s="26" t="s">
        <v>67</v>
      </c>
      <c r="M15" s="23"/>
      <c r="N15" s="23"/>
    </row>
    <row r="16">
      <c r="A16" s="46">
        <v>102.0</v>
      </c>
      <c r="B16" s="48">
        <v>3465528.0</v>
      </c>
      <c r="C16" s="14" t="s">
        <v>35</v>
      </c>
      <c r="D16" s="17">
        <v>42543.0</v>
      </c>
      <c r="E16" s="19">
        <v>42495.0</v>
      </c>
      <c r="F16" s="14" t="s">
        <v>53</v>
      </c>
      <c r="G16" s="14" t="s">
        <v>72</v>
      </c>
      <c r="H16" s="12" t="s">
        <v>73</v>
      </c>
      <c r="I16" s="14" t="s">
        <v>26</v>
      </c>
      <c r="J16" s="14" t="s">
        <v>41</v>
      </c>
      <c r="K16" s="22">
        <v>42542.0</v>
      </c>
      <c r="L16" s="14" t="s">
        <v>67</v>
      </c>
      <c r="M16" s="23"/>
      <c r="N16" s="23"/>
    </row>
    <row r="17">
      <c r="A17" s="50">
        <f t="shared" ref="A17:A29" si="2">A16+1</f>
        <v>103</v>
      </c>
      <c r="B17" s="51">
        <v>3474978.0</v>
      </c>
      <c r="C17" s="14" t="s">
        <v>35</v>
      </c>
      <c r="D17" s="17">
        <v>42551.0</v>
      </c>
      <c r="E17" s="19">
        <v>42566.0</v>
      </c>
      <c r="F17" s="14" t="s">
        <v>76</v>
      </c>
      <c r="G17" s="14" t="s">
        <v>38</v>
      </c>
      <c r="H17" s="53" t="s">
        <v>77</v>
      </c>
      <c r="I17" s="14" t="s">
        <v>26</v>
      </c>
      <c r="J17" s="14" t="s">
        <v>41</v>
      </c>
      <c r="K17" s="54">
        <v>42550.0</v>
      </c>
      <c r="L17" s="14" t="s">
        <v>67</v>
      </c>
      <c r="M17" s="23"/>
      <c r="N17" s="23"/>
    </row>
    <row r="18">
      <c r="A18" s="46">
        <f t="shared" si="2"/>
        <v>104</v>
      </c>
      <c r="B18" s="51">
        <v>3474971.0</v>
      </c>
      <c r="C18" s="14" t="s">
        <v>35</v>
      </c>
      <c r="D18" s="17">
        <v>42551.0</v>
      </c>
      <c r="E18" s="19">
        <v>42566.0</v>
      </c>
      <c r="F18" s="14" t="s">
        <v>76</v>
      </c>
      <c r="G18" s="14" t="s">
        <v>38</v>
      </c>
      <c r="H18" s="53" t="s">
        <v>81</v>
      </c>
      <c r="I18" s="14" t="s">
        <v>26</v>
      </c>
      <c r="J18" s="14" t="s">
        <v>41</v>
      </c>
      <c r="K18" s="54">
        <v>42550.0</v>
      </c>
      <c r="L18" s="14" t="s">
        <v>67</v>
      </c>
      <c r="M18" s="23"/>
      <c r="N18" s="23"/>
    </row>
    <row r="19">
      <c r="A19" s="50">
        <f t="shared" si="2"/>
        <v>105</v>
      </c>
      <c r="B19" s="51">
        <v>3474970.0</v>
      </c>
      <c r="C19" s="14" t="s">
        <v>35</v>
      </c>
      <c r="D19" s="17">
        <v>42551.0</v>
      </c>
      <c r="E19" s="19">
        <v>42566.0</v>
      </c>
      <c r="F19" s="14" t="s">
        <v>76</v>
      </c>
      <c r="G19" s="14" t="s">
        <v>38</v>
      </c>
      <c r="H19" s="14" t="s">
        <v>85</v>
      </c>
      <c r="I19" s="14" t="s">
        <v>26</v>
      </c>
      <c r="J19" s="14" t="s">
        <v>41</v>
      </c>
      <c r="K19" s="54">
        <v>42550.0</v>
      </c>
      <c r="L19" s="14" t="s">
        <v>67</v>
      </c>
      <c r="M19" s="23"/>
      <c r="N19" s="23"/>
      <c r="O19" s="39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6">
        <f t="shared" si="2"/>
        <v>106</v>
      </c>
      <c r="B20" s="51">
        <v>3474961.0</v>
      </c>
      <c r="C20" s="14" t="s">
        <v>35</v>
      </c>
      <c r="D20" s="17">
        <v>42551.0</v>
      </c>
      <c r="E20" s="19">
        <v>42566.0</v>
      </c>
      <c r="F20" s="14" t="s">
        <v>76</v>
      </c>
      <c r="G20" s="14" t="s">
        <v>38</v>
      </c>
      <c r="H20" s="14" t="s">
        <v>55</v>
      </c>
      <c r="I20" s="14" t="s">
        <v>26</v>
      </c>
      <c r="J20" s="14" t="s">
        <v>41</v>
      </c>
      <c r="K20" s="54">
        <v>42550.0</v>
      </c>
      <c r="L20" s="14" t="s">
        <v>67</v>
      </c>
      <c r="M20" s="23"/>
      <c r="N20" s="23"/>
    </row>
    <row r="21">
      <c r="A21" s="50">
        <f t="shared" si="2"/>
        <v>107</v>
      </c>
      <c r="B21" s="56">
        <v>3488820.0</v>
      </c>
      <c r="C21" s="14" t="s">
        <v>35</v>
      </c>
      <c r="D21" s="22">
        <v>42565.0</v>
      </c>
      <c r="E21" s="57">
        <v>42579.0</v>
      </c>
      <c r="F21" s="14" t="s">
        <v>19</v>
      </c>
      <c r="G21" s="14" t="s">
        <v>38</v>
      </c>
      <c r="H21" s="21"/>
      <c r="I21" s="14" t="s">
        <v>26</v>
      </c>
      <c r="J21" s="14" t="s">
        <v>88</v>
      </c>
      <c r="K21" s="22">
        <v>42565.0</v>
      </c>
      <c r="L21" s="14" t="s">
        <v>89</v>
      </c>
      <c r="M21" s="23"/>
      <c r="N21" s="23"/>
    </row>
    <row r="22">
      <c r="A22" s="46">
        <f t="shared" si="2"/>
        <v>108</v>
      </c>
      <c r="B22" s="51">
        <v>3491241.0</v>
      </c>
      <c r="C22" s="14" t="s">
        <v>35</v>
      </c>
      <c r="D22" s="22">
        <v>42572.0</v>
      </c>
      <c r="E22" s="57">
        <v>42603.0</v>
      </c>
      <c r="F22" s="14" t="s">
        <v>19</v>
      </c>
      <c r="G22" s="14" t="s">
        <v>24</v>
      </c>
      <c r="H22" s="21"/>
      <c r="I22" s="14" t="s">
        <v>26</v>
      </c>
      <c r="J22" s="14" t="s">
        <v>88</v>
      </c>
      <c r="K22" s="22">
        <v>42541.0</v>
      </c>
      <c r="L22" s="21"/>
      <c r="M22" s="23"/>
      <c r="N22" s="23"/>
    </row>
    <row r="23">
      <c r="A23" s="50">
        <f t="shared" si="2"/>
        <v>109</v>
      </c>
      <c r="B23" s="51">
        <v>3493192.0</v>
      </c>
      <c r="C23" s="14" t="s">
        <v>35</v>
      </c>
      <c r="D23" s="22">
        <v>42516.0</v>
      </c>
      <c r="E23" s="57">
        <v>42587.0</v>
      </c>
      <c r="F23" s="14" t="s">
        <v>19</v>
      </c>
      <c r="G23" s="14" t="s">
        <v>38</v>
      </c>
      <c r="H23" s="21"/>
      <c r="I23" s="14" t="s">
        <v>26</v>
      </c>
      <c r="J23" s="14" t="s">
        <v>41</v>
      </c>
      <c r="K23" s="22">
        <v>42576.0</v>
      </c>
      <c r="L23" s="21"/>
      <c r="M23" s="23"/>
      <c r="N23" s="23"/>
    </row>
    <row r="24">
      <c r="A24" s="46">
        <f t="shared" si="2"/>
        <v>110</v>
      </c>
      <c r="B24" s="51">
        <v>3493933.0</v>
      </c>
      <c r="C24" s="14" t="s">
        <v>94</v>
      </c>
      <c r="D24" s="22">
        <v>42580.0</v>
      </c>
      <c r="E24" s="57">
        <v>42587.0</v>
      </c>
      <c r="F24" s="14" t="s">
        <v>19</v>
      </c>
      <c r="G24" s="14" t="s">
        <v>38</v>
      </c>
      <c r="H24" s="21"/>
      <c r="I24" s="14" t="s">
        <v>26</v>
      </c>
      <c r="J24" s="14" t="s">
        <v>41</v>
      </c>
      <c r="K24" s="21"/>
      <c r="L24" s="21"/>
      <c r="M24" s="23"/>
      <c r="N24" s="23"/>
    </row>
    <row r="25">
      <c r="A25" s="50">
        <f t="shared" si="2"/>
        <v>111</v>
      </c>
      <c r="B25" s="51">
        <v>3498424.0</v>
      </c>
      <c r="C25" s="14" t="s">
        <v>94</v>
      </c>
      <c r="D25" s="22">
        <v>42580.0</v>
      </c>
      <c r="E25" s="57">
        <v>42593.0</v>
      </c>
      <c r="F25" s="14" t="s">
        <v>19</v>
      </c>
      <c r="G25" s="14" t="s">
        <v>38</v>
      </c>
      <c r="H25" s="21"/>
      <c r="I25" s="14" t="s">
        <v>26</v>
      </c>
      <c r="J25" s="14" t="s">
        <v>41</v>
      </c>
      <c r="K25" s="21"/>
      <c r="L25" s="21"/>
      <c r="M25" s="23"/>
      <c r="N25" s="23"/>
    </row>
    <row r="26">
      <c r="A26" s="46">
        <f t="shared" si="2"/>
        <v>112</v>
      </c>
      <c r="B26" s="51">
        <v>3498421.0</v>
      </c>
      <c r="C26" s="14" t="s">
        <v>94</v>
      </c>
      <c r="D26" s="22">
        <v>42581.0</v>
      </c>
      <c r="E26" s="57">
        <v>42593.0</v>
      </c>
      <c r="F26" s="14" t="s">
        <v>19</v>
      </c>
      <c r="G26" s="14" t="s">
        <v>38</v>
      </c>
      <c r="H26" s="21"/>
      <c r="I26" s="14" t="s">
        <v>26</v>
      </c>
      <c r="J26" s="14" t="s">
        <v>41</v>
      </c>
      <c r="K26" s="21"/>
      <c r="L26" s="21"/>
      <c r="M26" s="23"/>
      <c r="N26" s="23"/>
    </row>
    <row r="27">
      <c r="A27" s="50">
        <f t="shared" si="2"/>
        <v>113</v>
      </c>
      <c r="B27" s="51">
        <v>3498417.0</v>
      </c>
      <c r="C27" s="14" t="s">
        <v>94</v>
      </c>
      <c r="D27" s="22">
        <v>42582.0</v>
      </c>
      <c r="E27" s="57">
        <v>42593.0</v>
      </c>
      <c r="F27" s="14" t="s">
        <v>19</v>
      </c>
      <c r="G27" s="14" t="s">
        <v>38</v>
      </c>
      <c r="H27" s="21"/>
      <c r="I27" s="14" t="s">
        <v>26</v>
      </c>
      <c r="J27" s="14" t="s">
        <v>41</v>
      </c>
      <c r="K27" s="21"/>
      <c r="L27" s="21"/>
      <c r="M27" s="23"/>
      <c r="N27" s="23"/>
      <c r="O27" s="39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6">
        <f t="shared" si="2"/>
        <v>114</v>
      </c>
      <c r="B28" s="51">
        <v>3474953.0</v>
      </c>
      <c r="C28" s="14" t="s">
        <v>111</v>
      </c>
      <c r="D28" s="17">
        <v>42551.0</v>
      </c>
      <c r="E28" s="19">
        <v>42566.0</v>
      </c>
      <c r="F28" s="14" t="s">
        <v>76</v>
      </c>
      <c r="G28" s="14" t="s">
        <v>38</v>
      </c>
      <c r="H28" s="14" t="s">
        <v>112</v>
      </c>
      <c r="I28" s="14" t="s">
        <v>26</v>
      </c>
      <c r="J28" s="14" t="s">
        <v>41</v>
      </c>
      <c r="K28" s="54">
        <v>42550.0</v>
      </c>
      <c r="L28" s="14" t="s">
        <v>67</v>
      </c>
      <c r="M28" s="23"/>
      <c r="N28" s="23"/>
    </row>
    <row r="29">
      <c r="A29" s="50">
        <f t="shared" si="2"/>
        <v>115</v>
      </c>
      <c r="B29" s="51">
        <v>3474980.0</v>
      </c>
      <c r="C29" s="14" t="s">
        <v>111</v>
      </c>
      <c r="D29" s="17">
        <v>42551.0</v>
      </c>
      <c r="E29" s="19">
        <v>42566.0</v>
      </c>
      <c r="F29" s="14" t="s">
        <v>76</v>
      </c>
      <c r="G29" s="14" t="s">
        <v>38</v>
      </c>
      <c r="H29" s="14" t="s">
        <v>115</v>
      </c>
      <c r="I29" s="14" t="s">
        <v>26</v>
      </c>
      <c r="J29" s="14" t="s">
        <v>41</v>
      </c>
      <c r="K29" s="54">
        <v>42550.0</v>
      </c>
      <c r="L29" s="14" t="s">
        <v>67</v>
      </c>
      <c r="M29" s="23"/>
      <c r="N29" s="23"/>
      <c r="O29" s="39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37">
        <v>9.0</v>
      </c>
      <c r="B30" s="26">
        <v>3438856.0</v>
      </c>
      <c r="C30" s="26" t="s">
        <v>118</v>
      </c>
      <c r="D30" s="27">
        <v>42514.0</v>
      </c>
      <c r="E30" s="28">
        <v>42531.0</v>
      </c>
      <c r="F30" s="26" t="s">
        <v>15</v>
      </c>
      <c r="G30" s="26" t="s">
        <v>38</v>
      </c>
      <c r="H30" s="30" t="str">
        <f>HYPERLINK("javascript:%20top.infoDocumento(2349966)","2016EE90539")</f>
        <v>2016EE90539</v>
      </c>
      <c r="I30" s="26" t="s">
        <v>26</v>
      </c>
      <c r="J30" s="26" t="s">
        <v>119</v>
      </c>
      <c r="K30" s="27">
        <v>42510.0</v>
      </c>
      <c r="L30" s="26" t="s">
        <v>120</v>
      </c>
      <c r="M30" s="23"/>
      <c r="N30" s="23"/>
    </row>
    <row r="31">
      <c r="A31" s="25">
        <v>10.0</v>
      </c>
      <c r="B31" s="31">
        <v>3438954.0</v>
      </c>
      <c r="C31" s="31" t="s">
        <v>118</v>
      </c>
      <c r="D31" s="32">
        <v>42514.0</v>
      </c>
      <c r="E31" s="33">
        <v>42531.0</v>
      </c>
      <c r="F31" s="31" t="s">
        <v>53</v>
      </c>
      <c r="G31" s="31" t="s">
        <v>38</v>
      </c>
      <c r="H31" s="31" t="s">
        <v>122</v>
      </c>
      <c r="I31" s="31" t="s">
        <v>26</v>
      </c>
      <c r="J31" s="31" t="s">
        <v>119</v>
      </c>
      <c r="K31" s="32">
        <v>42510.0</v>
      </c>
      <c r="L31" s="31" t="s">
        <v>120</v>
      </c>
      <c r="M31" s="23"/>
      <c r="N31" s="23"/>
    </row>
    <row r="32">
      <c r="A32" s="61">
        <v>18.0</v>
      </c>
      <c r="B32" s="26">
        <v>3440010.0</v>
      </c>
      <c r="C32" s="26" t="s">
        <v>118</v>
      </c>
      <c r="D32" s="27">
        <v>42515.0</v>
      </c>
      <c r="E32" s="28">
        <v>42531.0</v>
      </c>
      <c r="F32" s="26" t="s">
        <v>76</v>
      </c>
      <c r="G32" s="26" t="s">
        <v>38</v>
      </c>
      <c r="H32" s="38" t="s">
        <v>125</v>
      </c>
      <c r="I32" s="26" t="s">
        <v>26</v>
      </c>
      <c r="J32" s="26" t="s">
        <v>119</v>
      </c>
      <c r="K32" s="27">
        <v>42514.0</v>
      </c>
      <c r="L32" s="26" t="s">
        <v>120</v>
      </c>
      <c r="M32" s="31"/>
      <c r="N32" s="3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25">
        <v>27.0</v>
      </c>
      <c r="B33" s="26">
        <v>3443052.0</v>
      </c>
      <c r="C33" s="26" t="s">
        <v>118</v>
      </c>
      <c r="D33" s="27">
        <v>42521.0</v>
      </c>
      <c r="E33" s="27">
        <v>42656.0</v>
      </c>
      <c r="F33" s="26" t="s">
        <v>15</v>
      </c>
      <c r="G33" s="26" t="s">
        <v>38</v>
      </c>
      <c r="H33" s="64" t="str">
        <f>HYPERLINK("javascript:%20top.infoDocumento(2350252)","2016EE90825")</f>
        <v>2016EE90825</v>
      </c>
      <c r="I33" s="26" t="s">
        <v>26</v>
      </c>
      <c r="J33" s="26" t="s">
        <v>119</v>
      </c>
      <c r="K33" s="27">
        <v>42515.0</v>
      </c>
      <c r="L33" s="26" t="s">
        <v>42</v>
      </c>
      <c r="M33" s="23"/>
      <c r="N33" s="23"/>
    </row>
    <row r="34">
      <c r="A34" s="37">
        <v>31.0</v>
      </c>
      <c r="B34" s="26">
        <v>3443324.0</v>
      </c>
      <c r="C34" s="26" t="s">
        <v>118</v>
      </c>
      <c r="D34" s="27">
        <v>42521.0</v>
      </c>
      <c r="E34" s="27">
        <v>42657.0</v>
      </c>
      <c r="F34" s="26" t="s">
        <v>15</v>
      </c>
      <c r="G34" s="26" t="s">
        <v>38</v>
      </c>
      <c r="H34" s="35" t="str">
        <f>HYPERLINK("javascript:%20top.infoDocumento(2351820)","2016EE92391")</f>
        <v>2016EE92391</v>
      </c>
      <c r="I34" s="26" t="s">
        <v>26</v>
      </c>
      <c r="J34" s="26" t="s">
        <v>119</v>
      </c>
      <c r="K34" s="27">
        <v>42515.0</v>
      </c>
      <c r="L34" s="26" t="s">
        <v>42</v>
      </c>
      <c r="M34" s="23"/>
      <c r="N34" s="23"/>
    </row>
    <row r="35">
      <c r="A35" s="25">
        <v>32.0</v>
      </c>
      <c r="B35" s="26">
        <v>3444630.0</v>
      </c>
      <c r="C35" s="26" t="s">
        <v>118</v>
      </c>
      <c r="D35" s="27">
        <v>42521.0</v>
      </c>
      <c r="E35" s="27">
        <v>42653.0</v>
      </c>
      <c r="F35" s="26" t="s">
        <v>53</v>
      </c>
      <c r="G35" s="26" t="s">
        <v>38</v>
      </c>
      <c r="H35" s="38" t="s">
        <v>129</v>
      </c>
      <c r="I35" s="26" t="s">
        <v>26</v>
      </c>
      <c r="J35" s="26" t="s">
        <v>119</v>
      </c>
      <c r="K35" s="27">
        <v>42515.0</v>
      </c>
      <c r="L35" s="26" t="s">
        <v>42</v>
      </c>
      <c r="M35" s="23"/>
      <c r="N35" s="23"/>
    </row>
    <row r="36">
      <c r="A36" s="37">
        <v>53.0</v>
      </c>
      <c r="B36" s="26">
        <v>3450061.0</v>
      </c>
      <c r="C36" s="26" t="s">
        <v>118</v>
      </c>
      <c r="D36" s="27">
        <v>42528.0</v>
      </c>
      <c r="E36" s="27">
        <v>42541.0</v>
      </c>
      <c r="F36" s="38" t="s">
        <v>15</v>
      </c>
      <c r="G36" s="26" t="s">
        <v>38</v>
      </c>
      <c r="H36" s="26" t="s">
        <v>132</v>
      </c>
      <c r="I36" s="26" t="s">
        <v>21</v>
      </c>
      <c r="J36" s="26" t="s">
        <v>22</v>
      </c>
      <c r="K36" s="27">
        <v>42528.0</v>
      </c>
      <c r="L36" s="26" t="s">
        <v>42</v>
      </c>
      <c r="M36" s="23"/>
      <c r="N36" s="23"/>
    </row>
    <row r="37">
      <c r="A37" s="25">
        <v>55.0</v>
      </c>
      <c r="B37" s="26">
        <v>3449515.0</v>
      </c>
      <c r="C37" s="26" t="s">
        <v>118</v>
      </c>
      <c r="D37" s="27">
        <v>42529.0</v>
      </c>
      <c r="E37" s="27">
        <v>42542.0</v>
      </c>
      <c r="F37" s="26" t="s">
        <v>15</v>
      </c>
      <c r="G37" s="26" t="s">
        <v>38</v>
      </c>
      <c r="H37" s="35" t="str">
        <f>HYPERLINK("javascript:%20top.infoDocumento(2358984)","2016EE99555")</f>
        <v>2016EE99555</v>
      </c>
      <c r="I37" s="26" t="s">
        <v>26</v>
      </c>
      <c r="J37" s="26" t="s">
        <v>137</v>
      </c>
      <c r="K37" s="27">
        <v>42524.0</v>
      </c>
      <c r="L37" s="26" t="s">
        <v>42</v>
      </c>
      <c r="M37" s="23"/>
      <c r="N37" s="23"/>
    </row>
    <row r="38">
      <c r="A38" s="43">
        <v>68.0</v>
      </c>
      <c r="B38" s="26">
        <v>3453511.0</v>
      </c>
      <c r="C38" s="26" t="s">
        <v>118</v>
      </c>
      <c r="D38" s="27">
        <v>42534.0</v>
      </c>
      <c r="E38" s="27">
        <v>42545.0</v>
      </c>
      <c r="F38" s="38" t="s">
        <v>15</v>
      </c>
      <c r="G38" s="26" t="s">
        <v>38</v>
      </c>
      <c r="H38" s="38" t="s">
        <v>159</v>
      </c>
      <c r="I38" s="26" t="s">
        <v>26</v>
      </c>
      <c r="J38" s="26" t="s">
        <v>119</v>
      </c>
      <c r="K38" s="27">
        <v>42530.0</v>
      </c>
      <c r="L38" s="26" t="s">
        <v>42</v>
      </c>
      <c r="M38" s="23"/>
      <c r="N38" s="23"/>
      <c r="O38" s="39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35">
        <v>69.0</v>
      </c>
      <c r="B39" s="26">
        <v>3453517.0</v>
      </c>
      <c r="C39" s="26" t="s">
        <v>118</v>
      </c>
      <c r="D39" s="27">
        <v>42534.0</v>
      </c>
      <c r="E39" s="27">
        <v>42545.0</v>
      </c>
      <c r="F39" s="38" t="s">
        <v>15</v>
      </c>
      <c r="G39" s="26" t="s">
        <v>38</v>
      </c>
      <c r="H39" s="12" t="s">
        <v>160</v>
      </c>
      <c r="I39" s="26" t="s">
        <v>26</v>
      </c>
      <c r="J39" s="26" t="s">
        <v>119</v>
      </c>
      <c r="K39" s="27">
        <v>42530.0</v>
      </c>
      <c r="L39" s="26" t="s">
        <v>42</v>
      </c>
      <c r="M39" s="23"/>
      <c r="N39" s="23"/>
    </row>
    <row r="40">
      <c r="A40" s="35">
        <v>81.0</v>
      </c>
      <c r="B40" s="26">
        <v>3456282.0</v>
      </c>
      <c r="C40" s="26" t="s">
        <v>118</v>
      </c>
      <c r="D40" s="27">
        <v>42534.0</v>
      </c>
      <c r="E40" s="27">
        <v>42548.0</v>
      </c>
      <c r="F40" s="38" t="s">
        <v>15</v>
      </c>
      <c r="G40" s="26" t="s">
        <v>38</v>
      </c>
      <c r="H40" s="12" t="s">
        <v>164</v>
      </c>
      <c r="I40" s="26" t="s">
        <v>26</v>
      </c>
      <c r="J40" s="26" t="s">
        <v>22</v>
      </c>
      <c r="K40" s="27">
        <v>42531.0</v>
      </c>
      <c r="L40" s="26" t="s">
        <v>42</v>
      </c>
      <c r="M40" s="23"/>
      <c r="N40" s="23"/>
      <c r="O40" s="39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35">
        <v>82.0</v>
      </c>
      <c r="B41" s="26">
        <v>3457177.0</v>
      </c>
      <c r="C41" s="26" t="s">
        <v>118</v>
      </c>
      <c r="D41" s="27">
        <v>42535.0</v>
      </c>
      <c r="E41" s="27">
        <v>42545.0</v>
      </c>
      <c r="F41" s="38" t="s">
        <v>15</v>
      </c>
      <c r="G41" s="26" t="s">
        <v>72</v>
      </c>
      <c r="H41" s="12" t="s">
        <v>166</v>
      </c>
      <c r="I41" s="26" t="s">
        <v>26</v>
      </c>
      <c r="J41" s="26" t="s">
        <v>119</v>
      </c>
      <c r="K41" s="27">
        <v>42534.0</v>
      </c>
      <c r="L41" s="26" t="s">
        <v>42</v>
      </c>
      <c r="M41" s="23"/>
      <c r="N41" s="23"/>
    </row>
    <row r="42" ht="36.75" customHeight="1">
      <c r="A42" s="51">
        <v>105.0</v>
      </c>
      <c r="B42" s="51">
        <v>3466918.0</v>
      </c>
      <c r="C42" s="14" t="s">
        <v>118</v>
      </c>
      <c r="D42" s="17">
        <v>42544.0</v>
      </c>
      <c r="E42" s="19">
        <v>42556.0</v>
      </c>
      <c r="F42" s="14" t="s">
        <v>76</v>
      </c>
      <c r="G42" s="14" t="s">
        <v>38</v>
      </c>
      <c r="H42" s="53" t="s">
        <v>168</v>
      </c>
      <c r="I42" s="14" t="s">
        <v>26</v>
      </c>
      <c r="J42" s="14" t="s">
        <v>119</v>
      </c>
      <c r="K42" s="22">
        <v>42543.0</v>
      </c>
      <c r="L42" s="14" t="s">
        <v>67</v>
      </c>
      <c r="M42" s="23"/>
      <c r="N42" s="23"/>
      <c r="O42" s="39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30.75" customHeight="1">
      <c r="A43" s="51">
        <f t="shared" ref="A43:A51" si="3">A42+1</f>
        <v>106</v>
      </c>
      <c r="B43" s="70">
        <v>2996733.0</v>
      </c>
      <c r="C43" s="14" t="s">
        <v>118</v>
      </c>
      <c r="D43" s="17">
        <v>42018.0</v>
      </c>
      <c r="E43" s="12" t="s">
        <v>174</v>
      </c>
      <c r="F43" s="14" t="s">
        <v>76</v>
      </c>
      <c r="G43" s="14" t="s">
        <v>38</v>
      </c>
      <c r="H43" s="21"/>
      <c r="I43" s="14" t="s">
        <v>26</v>
      </c>
      <c r="J43" s="14" t="s">
        <v>41</v>
      </c>
      <c r="K43" s="17">
        <v>42018.0</v>
      </c>
      <c r="L43" s="14" t="s">
        <v>67</v>
      </c>
      <c r="M43" s="23"/>
      <c r="N43" s="23"/>
    </row>
    <row r="44" ht="12.75" customHeight="1">
      <c r="A44" s="51">
        <f t="shared" si="3"/>
        <v>107</v>
      </c>
      <c r="B44" s="71">
        <v>3479547.0</v>
      </c>
      <c r="C44" s="14" t="s">
        <v>118</v>
      </c>
      <c r="D44" s="22">
        <v>42551.0</v>
      </c>
      <c r="E44" s="72">
        <v>42570.0</v>
      </c>
      <c r="F44" s="14" t="s">
        <v>53</v>
      </c>
      <c r="G44" s="14" t="s">
        <v>57</v>
      </c>
      <c r="H44" s="21"/>
      <c r="I44" s="14" t="s">
        <v>21</v>
      </c>
      <c r="J44" s="14" t="s">
        <v>22</v>
      </c>
      <c r="K44" s="22">
        <v>42556.0</v>
      </c>
      <c r="L44" s="14" t="s">
        <v>178</v>
      </c>
      <c r="M44" s="23"/>
      <c r="N44" s="23"/>
    </row>
    <row r="45" ht="15.75" customHeight="1">
      <c r="A45" s="51">
        <f t="shared" si="3"/>
        <v>108</v>
      </c>
      <c r="B45" s="73">
        <v>3488168.0</v>
      </c>
      <c r="C45" s="14" t="s">
        <v>118</v>
      </c>
      <c r="D45" s="22">
        <v>42565.0</v>
      </c>
      <c r="E45" s="57">
        <v>42579.0</v>
      </c>
      <c r="F45" s="14" t="s">
        <v>19</v>
      </c>
      <c r="G45" s="14" t="s">
        <v>38</v>
      </c>
      <c r="H45" s="21"/>
      <c r="I45" s="14" t="s">
        <v>26</v>
      </c>
      <c r="J45" s="14" t="s">
        <v>180</v>
      </c>
      <c r="K45" s="22">
        <v>42565.0</v>
      </c>
      <c r="L45" s="14" t="s">
        <v>89</v>
      </c>
      <c r="M45" s="23"/>
      <c r="N45" s="23"/>
    </row>
    <row r="46">
      <c r="A46" s="51">
        <f t="shared" si="3"/>
        <v>109</v>
      </c>
      <c r="B46" s="73">
        <v>3487944.0</v>
      </c>
      <c r="C46" s="14" t="s">
        <v>118</v>
      </c>
      <c r="D46" s="22">
        <v>42565.0</v>
      </c>
      <c r="E46" s="57">
        <v>42579.0</v>
      </c>
      <c r="F46" s="14" t="s">
        <v>19</v>
      </c>
      <c r="G46" s="14" t="s">
        <v>38</v>
      </c>
      <c r="H46" s="21"/>
      <c r="I46" s="14" t="s">
        <v>26</v>
      </c>
      <c r="J46" s="14" t="s">
        <v>137</v>
      </c>
      <c r="K46" s="22">
        <v>42565.0</v>
      </c>
      <c r="L46" s="14" t="s">
        <v>89</v>
      </c>
      <c r="M46" s="23"/>
      <c r="N46" s="23"/>
    </row>
    <row r="47">
      <c r="A47" s="51">
        <f t="shared" si="3"/>
        <v>110</v>
      </c>
      <c r="B47" s="73">
        <v>3489660.0</v>
      </c>
      <c r="C47" s="14" t="s">
        <v>118</v>
      </c>
      <c r="D47" s="22">
        <v>42569.0</v>
      </c>
      <c r="E47" s="57">
        <v>42583.0</v>
      </c>
      <c r="F47" s="14" t="s">
        <v>19</v>
      </c>
      <c r="G47" s="14" t="s">
        <v>38</v>
      </c>
      <c r="H47" s="21"/>
      <c r="I47" s="14" t="s">
        <v>21</v>
      </c>
      <c r="J47" s="14" t="s">
        <v>137</v>
      </c>
      <c r="K47" s="22">
        <v>42565.0</v>
      </c>
      <c r="L47" s="21"/>
      <c r="M47" s="23"/>
      <c r="N47" s="23"/>
    </row>
    <row r="48">
      <c r="A48" s="51">
        <f t="shared" si="3"/>
        <v>111</v>
      </c>
      <c r="B48" s="51">
        <v>3491863.0</v>
      </c>
      <c r="C48" s="14" t="s">
        <v>118</v>
      </c>
      <c r="D48" s="22">
        <v>42572.0</v>
      </c>
      <c r="E48" s="57">
        <v>42584.0</v>
      </c>
      <c r="F48" s="14" t="s">
        <v>19</v>
      </c>
      <c r="G48" s="14" t="s">
        <v>72</v>
      </c>
      <c r="H48" s="21"/>
      <c r="I48" s="14" t="s">
        <v>26</v>
      </c>
      <c r="J48" s="14" t="s">
        <v>137</v>
      </c>
      <c r="K48" s="22">
        <v>42541.0</v>
      </c>
      <c r="L48" s="21"/>
      <c r="M48" s="23"/>
      <c r="N48" s="23"/>
    </row>
    <row r="49">
      <c r="A49" s="51">
        <f t="shared" si="3"/>
        <v>112</v>
      </c>
      <c r="B49" s="51">
        <v>3491799.0</v>
      </c>
      <c r="C49" s="14" t="s">
        <v>118</v>
      </c>
      <c r="D49" s="22">
        <v>42572.0</v>
      </c>
      <c r="E49" s="57">
        <v>42585.0</v>
      </c>
      <c r="F49" s="14" t="s">
        <v>19</v>
      </c>
      <c r="G49" s="14" t="s">
        <v>38</v>
      </c>
      <c r="H49" s="21"/>
      <c r="I49" s="14" t="s">
        <v>21</v>
      </c>
      <c r="J49" s="14" t="s">
        <v>137</v>
      </c>
      <c r="K49" s="22">
        <v>42541.0</v>
      </c>
      <c r="L49" s="21"/>
      <c r="M49" s="23"/>
      <c r="N49" s="23"/>
    </row>
    <row r="50">
      <c r="A50" s="51">
        <f t="shared" si="3"/>
        <v>113</v>
      </c>
      <c r="B50" s="51">
        <v>3492460.0</v>
      </c>
      <c r="C50" s="14" t="s">
        <v>118</v>
      </c>
      <c r="D50" s="22">
        <v>42576.0</v>
      </c>
      <c r="E50" s="57">
        <v>42585.0</v>
      </c>
      <c r="F50" s="14" t="s">
        <v>19</v>
      </c>
      <c r="G50" s="14" t="s">
        <v>38</v>
      </c>
      <c r="H50" s="21"/>
      <c r="I50" s="14" t="s">
        <v>21</v>
      </c>
      <c r="J50" s="14" t="s">
        <v>137</v>
      </c>
      <c r="K50" s="22">
        <v>42576.0</v>
      </c>
      <c r="L50" s="21"/>
      <c r="M50" s="23"/>
      <c r="N50" s="23"/>
    </row>
    <row r="51">
      <c r="A51" s="51">
        <f t="shared" si="3"/>
        <v>114</v>
      </c>
      <c r="B51" s="51">
        <v>3494996.0</v>
      </c>
      <c r="C51" s="14" t="s">
        <v>118</v>
      </c>
      <c r="D51" s="22">
        <v>42576.0</v>
      </c>
      <c r="E51" s="57">
        <v>42585.0</v>
      </c>
      <c r="F51" s="14" t="s">
        <v>19</v>
      </c>
      <c r="G51" s="14" t="s">
        <v>38</v>
      </c>
      <c r="H51" s="21"/>
      <c r="I51" s="14" t="s">
        <v>21</v>
      </c>
      <c r="J51" s="14" t="s">
        <v>137</v>
      </c>
      <c r="K51" s="22">
        <v>42576.0</v>
      </c>
      <c r="L51" s="21"/>
      <c r="M51" s="23"/>
      <c r="N51" s="23"/>
    </row>
    <row r="52">
      <c r="A52" s="74"/>
      <c r="B52" s="48">
        <v>3580734.0</v>
      </c>
      <c r="C52" s="14" t="s">
        <v>187</v>
      </c>
      <c r="D52" s="75">
        <v>42692.0</v>
      </c>
      <c r="E52" s="19">
        <v>42705.0</v>
      </c>
      <c r="F52" s="14" t="s">
        <v>19</v>
      </c>
      <c r="G52" s="14" t="s">
        <v>57</v>
      </c>
      <c r="H52" s="21"/>
      <c r="I52" s="14" t="s">
        <v>21</v>
      </c>
      <c r="J52" s="14" t="s">
        <v>41</v>
      </c>
      <c r="K52" s="22">
        <v>42691.0</v>
      </c>
      <c r="L52" s="21"/>
      <c r="M52" s="23"/>
      <c r="N52" s="23"/>
    </row>
    <row r="53">
      <c r="A53" s="74"/>
      <c r="B53" s="48">
        <v>3580838.0</v>
      </c>
      <c r="C53" s="14" t="s">
        <v>187</v>
      </c>
      <c r="D53" s="75">
        <v>42692.0</v>
      </c>
      <c r="E53" s="19">
        <v>42705.0</v>
      </c>
      <c r="F53" s="14" t="s">
        <v>19</v>
      </c>
      <c r="G53" s="14" t="s">
        <v>189</v>
      </c>
      <c r="H53" s="21"/>
      <c r="I53" s="14" t="s">
        <v>26</v>
      </c>
      <c r="J53" s="14" t="s">
        <v>22</v>
      </c>
      <c r="K53" s="22">
        <v>42691.0</v>
      </c>
      <c r="L53" s="21"/>
      <c r="M53" s="23"/>
      <c r="N53" s="23"/>
    </row>
    <row r="54">
      <c r="A54" s="74"/>
      <c r="B54" s="48">
        <v>3584165.0</v>
      </c>
      <c r="C54" s="14" t="s">
        <v>187</v>
      </c>
      <c r="D54" s="75">
        <v>42696.0</v>
      </c>
      <c r="E54" s="19">
        <v>42710.0</v>
      </c>
      <c r="F54" s="14" t="s">
        <v>19</v>
      </c>
      <c r="G54" s="14" t="s">
        <v>57</v>
      </c>
      <c r="H54" s="21"/>
      <c r="I54" s="14" t="s">
        <v>21</v>
      </c>
      <c r="J54" s="14" t="s">
        <v>191</v>
      </c>
      <c r="K54" s="22">
        <v>42696.0</v>
      </c>
      <c r="L54" s="21"/>
      <c r="M54" s="23"/>
      <c r="N54" s="23"/>
    </row>
    <row r="55">
      <c r="A55" s="74"/>
      <c r="B55" s="48">
        <v>3584239.0</v>
      </c>
      <c r="C55" s="14" t="s">
        <v>187</v>
      </c>
      <c r="D55" s="75">
        <v>42696.0</v>
      </c>
      <c r="E55" s="19">
        <v>42710.0</v>
      </c>
      <c r="F55" s="14" t="s">
        <v>19</v>
      </c>
      <c r="G55" s="14" t="s">
        <v>57</v>
      </c>
      <c r="H55" s="21"/>
      <c r="I55" s="14" t="s">
        <v>21</v>
      </c>
      <c r="J55" s="14" t="s">
        <v>192</v>
      </c>
      <c r="K55" s="22">
        <v>42696.0</v>
      </c>
      <c r="L55" s="21"/>
      <c r="M55" s="23"/>
      <c r="N55" s="23"/>
    </row>
    <row r="56">
      <c r="A56" s="74"/>
      <c r="B56" s="48">
        <v>3597052.0</v>
      </c>
      <c r="C56" s="14" t="s">
        <v>187</v>
      </c>
      <c r="D56" s="17">
        <v>42709.0</v>
      </c>
      <c r="E56" s="86">
        <v>42724.0</v>
      </c>
      <c r="F56" s="14" t="s">
        <v>19</v>
      </c>
      <c r="G56" s="14" t="s">
        <v>57</v>
      </c>
      <c r="H56" s="21"/>
      <c r="I56" s="14" t="s">
        <v>21</v>
      </c>
      <c r="J56" s="14" t="s">
        <v>22</v>
      </c>
      <c r="K56" s="22">
        <v>42706.0</v>
      </c>
      <c r="L56" s="21"/>
      <c r="M56" s="23"/>
      <c r="N56" s="23"/>
    </row>
    <row r="57">
      <c r="A57" s="74"/>
      <c r="B57" s="48">
        <v>3618402.0</v>
      </c>
      <c r="C57" s="14" t="s">
        <v>187</v>
      </c>
      <c r="D57" s="75">
        <v>42731.0</v>
      </c>
      <c r="E57" s="19">
        <v>42744.0</v>
      </c>
      <c r="F57" s="14" t="s">
        <v>19</v>
      </c>
      <c r="G57" s="14" t="s">
        <v>189</v>
      </c>
      <c r="H57" s="21"/>
      <c r="I57" s="14" t="s">
        <v>26</v>
      </c>
      <c r="J57" s="14" t="s">
        <v>22</v>
      </c>
      <c r="K57" s="22">
        <v>42730.0</v>
      </c>
      <c r="L57" s="21"/>
      <c r="M57" s="23"/>
      <c r="N57" s="23"/>
    </row>
    <row r="58">
      <c r="A58" s="51">
        <f t="shared" ref="A58:A59" si="4">A57+1</f>
        <v>1</v>
      </c>
      <c r="B58" s="87">
        <v>3528685.0</v>
      </c>
      <c r="C58" s="87" t="s">
        <v>265</v>
      </c>
      <c r="D58" s="17">
        <v>42628.0</v>
      </c>
      <c r="E58" s="19">
        <v>42634.0</v>
      </c>
      <c r="F58" s="14" t="s">
        <v>19</v>
      </c>
      <c r="G58" s="14" t="s">
        <v>30</v>
      </c>
      <c r="H58" s="21"/>
      <c r="I58" s="14" t="s">
        <v>21</v>
      </c>
      <c r="J58" s="14" t="s">
        <v>41</v>
      </c>
      <c r="K58" s="22">
        <v>42622.0</v>
      </c>
      <c r="L58" s="21"/>
      <c r="M58" s="23"/>
      <c r="N58" s="23"/>
    </row>
    <row r="59">
      <c r="A59" s="51">
        <f t="shared" si="4"/>
        <v>2</v>
      </c>
      <c r="B59" s="88">
        <v>3536378.0</v>
      </c>
      <c r="C59" s="14" t="s">
        <v>265</v>
      </c>
      <c r="D59" s="17">
        <v>42634.0</v>
      </c>
      <c r="E59" s="19">
        <v>42646.0</v>
      </c>
      <c r="F59" s="14" t="s">
        <v>19</v>
      </c>
      <c r="G59" s="14" t="s">
        <v>30</v>
      </c>
      <c r="H59" s="21"/>
      <c r="I59" s="14" t="s">
        <v>21</v>
      </c>
      <c r="J59" s="14" t="s">
        <v>266</v>
      </c>
      <c r="K59" s="22">
        <v>42633.0</v>
      </c>
      <c r="L59" s="21"/>
      <c r="M59" s="23"/>
      <c r="N59" s="23"/>
    </row>
    <row r="60">
      <c r="A60" s="74"/>
      <c r="B60" s="88">
        <v>3540449.0</v>
      </c>
      <c r="C60" s="14" t="s">
        <v>265</v>
      </c>
      <c r="D60" s="17">
        <v>42641.0</v>
      </c>
      <c r="E60" s="19">
        <v>42650.0</v>
      </c>
      <c r="F60" s="14" t="s">
        <v>19</v>
      </c>
      <c r="G60" s="14" t="s">
        <v>20</v>
      </c>
      <c r="H60" s="21"/>
      <c r="I60" s="14" t="s">
        <v>89</v>
      </c>
      <c r="J60" s="14" t="s">
        <v>266</v>
      </c>
      <c r="K60" s="22">
        <v>42639.0</v>
      </c>
      <c r="L60" s="21"/>
      <c r="M60" s="23"/>
      <c r="N60" s="23"/>
    </row>
    <row r="61">
      <c r="A61" s="74"/>
      <c r="B61" s="51">
        <v>3624991.0</v>
      </c>
      <c r="C61" s="14" t="s">
        <v>265</v>
      </c>
      <c r="D61" s="17">
        <v>43075.0</v>
      </c>
      <c r="E61" s="86">
        <v>43024.0</v>
      </c>
      <c r="F61" s="14" t="s">
        <v>19</v>
      </c>
      <c r="G61" s="14" t="s">
        <v>30</v>
      </c>
      <c r="H61" s="21"/>
      <c r="I61" s="14" t="s">
        <v>89</v>
      </c>
      <c r="J61" s="14" t="s">
        <v>266</v>
      </c>
      <c r="K61" s="14" t="s">
        <v>21</v>
      </c>
      <c r="L61" s="21"/>
      <c r="M61" s="23"/>
      <c r="N61" s="23"/>
    </row>
    <row r="62">
      <c r="A62" s="74"/>
      <c r="B62" s="51">
        <v>3626498.0</v>
      </c>
      <c r="C62" s="14" t="s">
        <v>265</v>
      </c>
      <c r="D62" s="17">
        <v>43075.0</v>
      </c>
      <c r="E62" s="86">
        <v>43024.0</v>
      </c>
      <c r="F62" s="14" t="s">
        <v>19</v>
      </c>
      <c r="G62" s="14" t="s">
        <v>30</v>
      </c>
      <c r="H62" s="21"/>
      <c r="I62" s="14" t="s">
        <v>89</v>
      </c>
      <c r="J62" s="14" t="s">
        <v>266</v>
      </c>
      <c r="K62" s="14" t="s">
        <v>89</v>
      </c>
      <c r="L62" s="21"/>
      <c r="M62" s="23"/>
      <c r="N62" s="23"/>
    </row>
    <row r="63">
      <c r="A63" s="35">
        <v>2.0</v>
      </c>
      <c r="B63" s="89">
        <v>3436303.0</v>
      </c>
      <c r="C63" s="31" t="s">
        <v>267</v>
      </c>
      <c r="D63" s="32">
        <v>42513.0</v>
      </c>
      <c r="E63" s="33">
        <v>42528.0</v>
      </c>
      <c r="F63" s="31" t="s">
        <v>15</v>
      </c>
      <c r="G63" s="31" t="s">
        <v>57</v>
      </c>
      <c r="H63" s="31" t="s">
        <v>268</v>
      </c>
      <c r="I63" s="31" t="s">
        <v>21</v>
      </c>
      <c r="J63" s="31" t="s">
        <v>41</v>
      </c>
      <c r="K63" s="32">
        <v>42508.0</v>
      </c>
      <c r="L63" s="31" t="s">
        <v>269</v>
      </c>
      <c r="M63" s="23"/>
      <c r="N63" s="23"/>
    </row>
    <row r="64">
      <c r="A64" s="35">
        <v>51.0</v>
      </c>
      <c r="B64" s="26">
        <v>3449130.0</v>
      </c>
      <c r="C64" s="26" t="s">
        <v>267</v>
      </c>
      <c r="D64" s="27">
        <v>42528.0</v>
      </c>
      <c r="E64" s="27">
        <v>42542.0</v>
      </c>
      <c r="F64" s="38" t="s">
        <v>15</v>
      </c>
      <c r="G64" s="26" t="s">
        <v>38</v>
      </c>
      <c r="H64" s="38" t="s">
        <v>270</v>
      </c>
      <c r="I64" s="26" t="s">
        <v>26</v>
      </c>
      <c r="J64" s="26" t="s">
        <v>41</v>
      </c>
      <c r="K64" s="27">
        <v>42523.0</v>
      </c>
      <c r="L64" s="26" t="s">
        <v>42</v>
      </c>
      <c r="M64" s="23"/>
      <c r="N64" s="23"/>
    </row>
    <row r="65">
      <c r="A65" s="35">
        <v>87.0</v>
      </c>
      <c r="B65" s="26">
        <v>3459196.0</v>
      </c>
      <c r="C65" s="26" t="s">
        <v>267</v>
      </c>
      <c r="D65" s="27">
        <v>42536.0</v>
      </c>
      <c r="E65" s="27">
        <v>42550.0</v>
      </c>
      <c r="F65" s="38" t="s">
        <v>15</v>
      </c>
      <c r="G65" s="26" t="s">
        <v>57</v>
      </c>
      <c r="H65" s="53" t="s">
        <v>271</v>
      </c>
      <c r="I65" s="26" t="s">
        <v>21</v>
      </c>
      <c r="J65" s="26" t="s">
        <v>41</v>
      </c>
      <c r="K65" s="27">
        <v>42535.0</v>
      </c>
      <c r="L65" s="26" t="s">
        <v>269</v>
      </c>
      <c r="M65" s="23"/>
      <c r="N65" s="23"/>
    </row>
    <row r="66">
      <c r="A66" s="35">
        <v>98.0</v>
      </c>
      <c r="B66" s="26">
        <v>3462285.0</v>
      </c>
      <c r="C66" s="26" t="s">
        <v>267</v>
      </c>
      <c r="D66" s="27">
        <v>42541.0</v>
      </c>
      <c r="E66" s="27">
        <v>42551.0</v>
      </c>
      <c r="F66" s="38" t="s">
        <v>15</v>
      </c>
      <c r="G66" s="26" t="s">
        <v>57</v>
      </c>
      <c r="H66" s="53" t="s">
        <v>272</v>
      </c>
      <c r="I66" s="26" t="s">
        <v>26</v>
      </c>
      <c r="J66" s="26" t="s">
        <v>41</v>
      </c>
      <c r="K66" s="27">
        <v>42537.0</v>
      </c>
      <c r="L66" s="26" t="s">
        <v>273</v>
      </c>
      <c r="M66" s="26"/>
      <c r="N66" s="23"/>
    </row>
    <row r="67">
      <c r="A67" s="51">
        <f t="shared" ref="A67:A73" si="5">A66+1</f>
        <v>99</v>
      </c>
      <c r="B67" s="51">
        <v>3475097.0</v>
      </c>
      <c r="C67" s="14" t="s">
        <v>267</v>
      </c>
      <c r="D67" s="17">
        <v>42551.0</v>
      </c>
      <c r="E67" s="19">
        <v>42566.0</v>
      </c>
      <c r="F67" s="14" t="s">
        <v>76</v>
      </c>
      <c r="G67" s="14" t="s">
        <v>57</v>
      </c>
      <c r="H67" s="14" t="s">
        <v>274</v>
      </c>
      <c r="I67" s="14" t="s">
        <v>21</v>
      </c>
      <c r="J67" s="14" t="s">
        <v>41</v>
      </c>
      <c r="K67" s="54">
        <v>42550.0</v>
      </c>
      <c r="L67" s="14" t="s">
        <v>269</v>
      </c>
      <c r="M67" s="23"/>
      <c r="N67" s="23"/>
    </row>
    <row r="68">
      <c r="A68" s="51">
        <f t="shared" si="5"/>
        <v>100</v>
      </c>
      <c r="B68" s="73">
        <v>3482125.0</v>
      </c>
      <c r="C68" s="14" t="s">
        <v>267</v>
      </c>
      <c r="D68" s="22">
        <v>42559.0</v>
      </c>
      <c r="E68" s="57">
        <v>42573.0</v>
      </c>
      <c r="F68" s="14" t="s">
        <v>19</v>
      </c>
      <c r="G68" s="14" t="s">
        <v>38</v>
      </c>
      <c r="H68" s="21"/>
      <c r="I68" s="14" t="s">
        <v>21</v>
      </c>
      <c r="J68" s="14" t="s">
        <v>41</v>
      </c>
      <c r="K68" s="54">
        <v>42559.0</v>
      </c>
      <c r="L68" s="14" t="s">
        <v>275</v>
      </c>
      <c r="M68" s="23"/>
      <c r="N68" s="23"/>
    </row>
    <row r="69">
      <c r="A69" s="51">
        <f t="shared" si="5"/>
        <v>101</v>
      </c>
      <c r="B69" s="88">
        <v>3524444.0</v>
      </c>
      <c r="C69" s="14" t="s">
        <v>267</v>
      </c>
      <c r="D69" s="17">
        <v>42620.0</v>
      </c>
      <c r="E69" s="19">
        <v>42632.0</v>
      </c>
      <c r="F69" s="14" t="s">
        <v>19</v>
      </c>
      <c r="G69" s="14" t="s">
        <v>57</v>
      </c>
      <c r="H69" s="21"/>
      <c r="I69" s="14" t="s">
        <v>21</v>
      </c>
      <c r="J69" s="14" t="s">
        <v>41</v>
      </c>
      <c r="K69" s="22">
        <v>42618.0</v>
      </c>
      <c r="L69" s="21"/>
      <c r="M69" s="23"/>
      <c r="N69" s="23"/>
    </row>
    <row r="70">
      <c r="A70" s="51">
        <f t="shared" si="5"/>
        <v>102</v>
      </c>
      <c r="B70" s="51">
        <v>3524866.0</v>
      </c>
      <c r="C70" s="14" t="s">
        <v>267</v>
      </c>
      <c r="D70" s="17">
        <v>42622.0</v>
      </c>
      <c r="E70" s="19">
        <v>42632.0</v>
      </c>
      <c r="F70" s="14" t="s">
        <v>19</v>
      </c>
      <c r="G70" s="14" t="s">
        <v>57</v>
      </c>
      <c r="H70" s="21"/>
      <c r="I70" s="14" t="s">
        <v>21</v>
      </c>
      <c r="J70" s="14" t="s">
        <v>41</v>
      </c>
      <c r="K70" s="22">
        <v>42618.0</v>
      </c>
      <c r="L70" s="14" t="s">
        <v>273</v>
      </c>
      <c r="M70" s="23"/>
      <c r="N70" s="23"/>
    </row>
    <row r="71">
      <c r="A71" s="51">
        <f t="shared" si="5"/>
        <v>103</v>
      </c>
      <c r="B71" s="88">
        <v>3524875.0</v>
      </c>
      <c r="C71" s="14" t="s">
        <v>267</v>
      </c>
      <c r="D71" s="17">
        <v>42622.0</v>
      </c>
      <c r="E71" s="19">
        <v>42632.0</v>
      </c>
      <c r="F71" s="14" t="s">
        <v>19</v>
      </c>
      <c r="G71" s="14" t="s">
        <v>57</v>
      </c>
      <c r="H71" s="21"/>
      <c r="I71" s="14" t="s">
        <v>21</v>
      </c>
      <c r="J71" s="14" t="s">
        <v>41</v>
      </c>
      <c r="K71" s="22">
        <v>42618.0</v>
      </c>
      <c r="L71" s="14" t="s">
        <v>273</v>
      </c>
      <c r="M71" s="23"/>
      <c r="N71" s="23"/>
    </row>
    <row r="72">
      <c r="A72" s="51">
        <f t="shared" si="5"/>
        <v>104</v>
      </c>
      <c r="B72" s="88">
        <v>3525547.0</v>
      </c>
      <c r="C72" s="14" t="s">
        <v>267</v>
      </c>
      <c r="D72" s="17">
        <v>42622.0</v>
      </c>
      <c r="E72" s="19">
        <v>42632.0</v>
      </c>
      <c r="F72" s="14" t="s">
        <v>19</v>
      </c>
      <c r="G72" s="14" t="s">
        <v>38</v>
      </c>
      <c r="H72" s="21"/>
      <c r="I72" s="14" t="s">
        <v>26</v>
      </c>
      <c r="J72" s="14" t="s">
        <v>41</v>
      </c>
      <c r="K72" s="22">
        <v>42619.0</v>
      </c>
      <c r="L72" s="21"/>
      <c r="M72" s="23"/>
      <c r="N72" s="23"/>
    </row>
    <row r="73">
      <c r="A73" s="51">
        <f t="shared" si="5"/>
        <v>105</v>
      </c>
      <c r="B73" s="88">
        <v>3532150.0</v>
      </c>
      <c r="C73" s="14" t="s">
        <v>267</v>
      </c>
      <c r="D73" s="17">
        <v>42632.0</v>
      </c>
      <c r="E73" s="19">
        <v>42643.0</v>
      </c>
      <c r="F73" s="14" t="s">
        <v>19</v>
      </c>
      <c r="G73" s="14" t="s">
        <v>20</v>
      </c>
      <c r="H73" s="21"/>
      <c r="I73" s="14" t="s">
        <v>26</v>
      </c>
      <c r="J73" s="14" t="s">
        <v>266</v>
      </c>
      <c r="K73" s="22">
        <v>42629.0</v>
      </c>
      <c r="L73" s="21"/>
      <c r="M73" s="23"/>
      <c r="N73" s="23"/>
    </row>
    <row r="74">
      <c r="A74" s="74"/>
      <c r="B74" s="88">
        <v>3539034.0</v>
      </c>
      <c r="C74" s="14" t="s">
        <v>267</v>
      </c>
      <c r="D74" s="17">
        <v>42640.0</v>
      </c>
      <c r="E74" s="19">
        <v>42650.0</v>
      </c>
      <c r="F74" s="14" t="s">
        <v>19</v>
      </c>
      <c r="G74" s="14" t="s">
        <v>30</v>
      </c>
      <c r="H74" s="21"/>
      <c r="I74" s="14" t="s">
        <v>21</v>
      </c>
      <c r="J74" s="14" t="s">
        <v>266</v>
      </c>
      <c r="K74" s="22">
        <v>42639.0</v>
      </c>
      <c r="L74" s="21"/>
      <c r="M74" s="23"/>
      <c r="N74" s="23"/>
    </row>
    <row r="75">
      <c r="A75" s="74"/>
      <c r="B75" s="88">
        <v>3540958.0</v>
      </c>
      <c r="C75" s="14" t="s">
        <v>267</v>
      </c>
      <c r="D75" s="17">
        <v>42641.0</v>
      </c>
      <c r="E75" s="19">
        <v>42650.0</v>
      </c>
      <c r="F75" s="14" t="s">
        <v>19</v>
      </c>
      <c r="G75" s="14" t="s">
        <v>20</v>
      </c>
      <c r="H75" s="21"/>
      <c r="I75" s="14" t="s">
        <v>89</v>
      </c>
      <c r="J75" s="14" t="s">
        <v>266</v>
      </c>
      <c r="K75" s="22">
        <v>42639.0</v>
      </c>
      <c r="L75" s="21"/>
      <c r="M75" s="23"/>
      <c r="N75" s="23"/>
    </row>
    <row r="76">
      <c r="A76" s="74"/>
      <c r="B76" s="88">
        <v>3543378.0</v>
      </c>
      <c r="C76" s="14" t="s">
        <v>267</v>
      </c>
      <c r="D76" s="17">
        <v>42611.0</v>
      </c>
      <c r="E76" s="86">
        <v>42655.0</v>
      </c>
      <c r="F76" s="14" t="s">
        <v>19</v>
      </c>
      <c r="G76" s="14" t="s">
        <v>57</v>
      </c>
      <c r="H76" s="21"/>
      <c r="I76" s="14" t="s">
        <v>276</v>
      </c>
      <c r="J76" s="14" t="s">
        <v>266</v>
      </c>
      <c r="K76" s="22">
        <v>42642.0</v>
      </c>
      <c r="L76" s="21"/>
      <c r="M76" s="23"/>
      <c r="N76" s="23"/>
    </row>
    <row r="77">
      <c r="A77" s="74"/>
      <c r="B77" s="88">
        <v>3550371.0</v>
      </c>
      <c r="C77" s="14" t="s">
        <v>267</v>
      </c>
      <c r="D77" s="75">
        <v>42654.0</v>
      </c>
      <c r="E77" s="86">
        <v>42664.0</v>
      </c>
      <c r="F77" s="14" t="s">
        <v>19</v>
      </c>
      <c r="G77" s="14" t="s">
        <v>57</v>
      </c>
      <c r="H77" s="21"/>
      <c r="I77" s="14" t="s">
        <v>276</v>
      </c>
      <c r="J77" s="14" t="s">
        <v>266</v>
      </c>
      <c r="K77" s="22">
        <v>42650.0</v>
      </c>
      <c r="L77" s="21"/>
      <c r="M77" s="23"/>
      <c r="N77" s="23"/>
    </row>
    <row r="78">
      <c r="A78" s="74"/>
      <c r="B78" s="88">
        <v>3552027.0</v>
      </c>
      <c r="C78" s="14" t="s">
        <v>267</v>
      </c>
      <c r="D78" s="75">
        <v>42655.0</v>
      </c>
      <c r="E78" s="86">
        <v>42667.0</v>
      </c>
      <c r="F78" s="14" t="s">
        <v>19</v>
      </c>
      <c r="G78" s="14" t="s">
        <v>57</v>
      </c>
      <c r="H78" s="21"/>
      <c r="I78" s="14" t="s">
        <v>26</v>
      </c>
      <c r="J78" s="14" t="s">
        <v>266</v>
      </c>
      <c r="K78" s="22">
        <v>42654.0</v>
      </c>
      <c r="L78" s="21"/>
      <c r="M78" s="23"/>
      <c r="N78" s="23"/>
    </row>
    <row r="79">
      <c r="A79" s="74"/>
      <c r="B79" s="48">
        <v>3563871.0</v>
      </c>
      <c r="C79" s="14" t="s">
        <v>267</v>
      </c>
      <c r="D79" s="75">
        <v>42670.0</v>
      </c>
      <c r="E79" s="86">
        <v>42685.0</v>
      </c>
      <c r="F79" s="14" t="s">
        <v>19</v>
      </c>
      <c r="G79" s="14" t="s">
        <v>189</v>
      </c>
      <c r="H79" s="21"/>
      <c r="I79" s="14" t="s">
        <v>26</v>
      </c>
      <c r="J79" s="14" t="s">
        <v>41</v>
      </c>
      <c r="K79" s="22">
        <v>42669.0</v>
      </c>
      <c r="L79" s="21"/>
      <c r="M79" s="23"/>
      <c r="N79" s="23"/>
    </row>
    <row r="80">
      <c r="A80" s="74"/>
      <c r="B80" s="48">
        <v>3575525.0</v>
      </c>
      <c r="C80" s="14" t="s">
        <v>267</v>
      </c>
      <c r="D80" s="75">
        <v>42685.0</v>
      </c>
      <c r="E80" s="86">
        <v>42699.0</v>
      </c>
      <c r="F80" s="14" t="s">
        <v>19</v>
      </c>
      <c r="G80" s="14" t="s">
        <v>57</v>
      </c>
      <c r="H80" s="21"/>
      <c r="I80" s="14" t="s">
        <v>21</v>
      </c>
      <c r="J80" s="14" t="s">
        <v>41</v>
      </c>
      <c r="K80" s="22">
        <v>42684.0</v>
      </c>
      <c r="L80" s="21"/>
      <c r="M80" s="23"/>
      <c r="N80" s="23"/>
    </row>
    <row r="81">
      <c r="A81" s="74"/>
      <c r="B81" s="48">
        <v>3577193.0</v>
      </c>
      <c r="C81" s="14" t="s">
        <v>267</v>
      </c>
      <c r="D81" s="75">
        <v>42690.0</v>
      </c>
      <c r="E81" s="86">
        <v>42702.0</v>
      </c>
      <c r="F81" s="14" t="s">
        <v>19</v>
      </c>
      <c r="G81" s="14" t="s">
        <v>57</v>
      </c>
      <c r="H81" s="21"/>
      <c r="I81" s="14" t="s">
        <v>21</v>
      </c>
      <c r="J81" s="14" t="s">
        <v>41</v>
      </c>
      <c r="K81" s="22">
        <v>42687.0</v>
      </c>
      <c r="L81" s="21"/>
      <c r="M81" s="23"/>
      <c r="N81" s="23"/>
    </row>
    <row r="82">
      <c r="A82" s="74"/>
      <c r="B82" s="48">
        <v>3578840.0</v>
      </c>
      <c r="C82" s="14" t="s">
        <v>267</v>
      </c>
      <c r="D82" s="75">
        <v>42691.0</v>
      </c>
      <c r="E82" s="86">
        <v>42704.0</v>
      </c>
      <c r="F82" s="14" t="s">
        <v>19</v>
      </c>
      <c r="G82" s="14" t="s">
        <v>57</v>
      </c>
      <c r="H82" s="21"/>
      <c r="I82" s="14" t="s">
        <v>21</v>
      </c>
      <c r="J82" s="14" t="s">
        <v>41</v>
      </c>
      <c r="K82" s="22">
        <v>42690.0</v>
      </c>
      <c r="L82" s="21"/>
      <c r="M82" s="23"/>
      <c r="N82" s="23"/>
    </row>
    <row r="83">
      <c r="A83" s="74"/>
      <c r="B83" s="48">
        <v>3578722.0</v>
      </c>
      <c r="C83" s="14" t="s">
        <v>267</v>
      </c>
      <c r="D83" s="75">
        <v>42691.0</v>
      </c>
      <c r="E83" s="86">
        <v>42704.0</v>
      </c>
      <c r="F83" s="14" t="s">
        <v>19</v>
      </c>
      <c r="G83" s="14" t="s">
        <v>277</v>
      </c>
      <c r="H83" s="21"/>
      <c r="I83" s="14" t="s">
        <v>26</v>
      </c>
      <c r="J83" s="14" t="s">
        <v>41</v>
      </c>
      <c r="K83" s="22">
        <v>42690.0</v>
      </c>
      <c r="L83" s="21"/>
      <c r="M83" s="23"/>
      <c r="N83" s="23"/>
    </row>
    <row r="84">
      <c r="A84" s="74"/>
      <c r="B84" s="48">
        <v>3581515.0</v>
      </c>
      <c r="C84" s="14" t="s">
        <v>267</v>
      </c>
      <c r="D84" s="75">
        <v>42692.0</v>
      </c>
      <c r="E84" s="19">
        <v>42705.0</v>
      </c>
      <c r="F84" s="14" t="s">
        <v>19</v>
      </c>
      <c r="G84" s="14" t="s">
        <v>57</v>
      </c>
      <c r="H84" s="21"/>
      <c r="I84" s="14" t="s">
        <v>21</v>
      </c>
      <c r="J84" s="14" t="s">
        <v>41</v>
      </c>
      <c r="K84" s="22">
        <v>42691.0</v>
      </c>
      <c r="L84" s="21"/>
      <c r="M84" s="23"/>
      <c r="N84" s="23"/>
    </row>
    <row r="85">
      <c r="A85" s="74"/>
      <c r="B85" s="48">
        <v>3582351.0</v>
      </c>
      <c r="C85" s="14" t="s">
        <v>267</v>
      </c>
      <c r="D85" s="75">
        <v>42695.0</v>
      </c>
      <c r="E85" s="86">
        <v>42706.0</v>
      </c>
      <c r="F85" s="14" t="s">
        <v>19</v>
      </c>
      <c r="G85" s="14" t="s">
        <v>57</v>
      </c>
      <c r="H85" s="21"/>
      <c r="I85" s="14" t="s">
        <v>21</v>
      </c>
      <c r="J85" s="14" t="s">
        <v>41</v>
      </c>
      <c r="K85" s="22">
        <v>42692.0</v>
      </c>
      <c r="L85" s="14" t="s">
        <v>278</v>
      </c>
      <c r="M85" s="23"/>
      <c r="N85" s="23"/>
    </row>
    <row r="86">
      <c r="A86" s="74"/>
      <c r="B86" s="48">
        <v>3584558.0</v>
      </c>
      <c r="C86" s="14" t="s">
        <v>267</v>
      </c>
      <c r="D86" s="75">
        <v>42696.0</v>
      </c>
      <c r="E86" s="19">
        <v>42710.0</v>
      </c>
      <c r="F86" s="14" t="s">
        <v>19</v>
      </c>
      <c r="G86" s="14" t="s">
        <v>57</v>
      </c>
      <c r="H86" s="21"/>
      <c r="I86" s="14" t="s">
        <v>21</v>
      </c>
      <c r="J86" s="14" t="s">
        <v>41</v>
      </c>
      <c r="K86" s="22">
        <v>42696.0</v>
      </c>
      <c r="L86" s="21"/>
      <c r="M86" s="23"/>
      <c r="N86" s="23"/>
    </row>
    <row r="87">
      <c r="A87" s="74"/>
      <c r="B87" s="48">
        <v>3586469.0</v>
      </c>
      <c r="C87" s="14" t="s">
        <v>267</v>
      </c>
      <c r="D87" s="75">
        <v>42698.0</v>
      </c>
      <c r="E87" s="19">
        <v>42711.0</v>
      </c>
      <c r="F87" s="14" t="s">
        <v>19</v>
      </c>
      <c r="G87" s="14" t="s">
        <v>57</v>
      </c>
      <c r="H87" s="21"/>
      <c r="I87" s="14" t="s">
        <v>21</v>
      </c>
      <c r="J87" s="14" t="s">
        <v>41</v>
      </c>
      <c r="K87" s="22">
        <v>42697.0</v>
      </c>
      <c r="L87" s="21"/>
      <c r="M87" s="23"/>
      <c r="N87" s="23"/>
    </row>
    <row r="88">
      <c r="A88" s="74"/>
      <c r="B88" s="48">
        <v>3587116.0</v>
      </c>
      <c r="C88" s="14" t="s">
        <v>279</v>
      </c>
      <c r="D88" s="75">
        <v>42702.0</v>
      </c>
      <c r="E88" s="12" t="s">
        <v>280</v>
      </c>
      <c r="F88" s="14" t="s">
        <v>19</v>
      </c>
      <c r="G88" s="14" t="s">
        <v>189</v>
      </c>
      <c r="H88" s="21"/>
      <c r="I88" s="14" t="s">
        <v>26</v>
      </c>
      <c r="J88" s="14" t="s">
        <v>41</v>
      </c>
      <c r="K88" s="22">
        <v>42698.0</v>
      </c>
      <c r="L88" s="21"/>
      <c r="M88" s="23"/>
      <c r="N88" s="23"/>
    </row>
    <row r="89">
      <c r="A89" s="74"/>
      <c r="B89" s="48">
        <v>3603886.0</v>
      </c>
      <c r="C89" s="14" t="s">
        <v>279</v>
      </c>
      <c r="D89" s="75">
        <v>42716.0</v>
      </c>
      <c r="E89" s="86">
        <v>42730.0</v>
      </c>
      <c r="F89" s="14" t="s">
        <v>19</v>
      </c>
      <c r="G89" s="14" t="s">
        <v>57</v>
      </c>
      <c r="H89" s="21"/>
      <c r="I89" s="14" t="s">
        <v>21</v>
      </c>
      <c r="J89" s="14" t="s">
        <v>41</v>
      </c>
      <c r="K89" s="22">
        <v>42716.0</v>
      </c>
      <c r="L89" s="21"/>
      <c r="M89" s="23"/>
      <c r="N89" s="23"/>
    </row>
    <row r="90">
      <c r="A90" s="74"/>
      <c r="B90" s="48">
        <v>3607398.0</v>
      </c>
      <c r="C90" s="14" t="s">
        <v>267</v>
      </c>
      <c r="D90" s="75">
        <v>42720.0</v>
      </c>
      <c r="E90" s="86">
        <v>42732.0</v>
      </c>
      <c r="F90" s="14" t="s">
        <v>19</v>
      </c>
      <c r="G90" s="14" t="s">
        <v>57</v>
      </c>
      <c r="H90" s="21"/>
      <c r="I90" s="14" t="s">
        <v>21</v>
      </c>
      <c r="J90" s="14" t="s">
        <v>41</v>
      </c>
      <c r="K90" s="22">
        <v>42718.0</v>
      </c>
      <c r="L90" s="21"/>
      <c r="M90" s="23"/>
      <c r="N90" s="23"/>
    </row>
    <row r="91">
      <c r="A91" s="74"/>
      <c r="B91" s="48">
        <v>3608658.0</v>
      </c>
      <c r="C91" s="14" t="s">
        <v>267</v>
      </c>
      <c r="D91" s="75">
        <v>42723.0</v>
      </c>
      <c r="E91" s="86">
        <v>42733.0</v>
      </c>
      <c r="F91" s="14" t="s">
        <v>19</v>
      </c>
      <c r="G91" s="14" t="s">
        <v>189</v>
      </c>
      <c r="H91" s="21"/>
      <c r="I91" s="14" t="s">
        <v>26</v>
      </c>
      <c r="J91" s="14" t="s">
        <v>41</v>
      </c>
      <c r="K91" s="22">
        <v>42709.0</v>
      </c>
      <c r="L91" s="21"/>
      <c r="M91" s="23"/>
      <c r="N91" s="23"/>
    </row>
    <row r="92">
      <c r="A92" s="74"/>
      <c r="B92" s="48">
        <v>3610866.0</v>
      </c>
      <c r="C92" s="14" t="s">
        <v>267</v>
      </c>
      <c r="D92" s="75">
        <v>42723.0</v>
      </c>
      <c r="E92" s="86">
        <v>42734.0</v>
      </c>
      <c r="F92" s="14" t="s">
        <v>19</v>
      </c>
      <c r="G92" s="14" t="s">
        <v>189</v>
      </c>
      <c r="H92" s="21"/>
      <c r="I92" s="14" t="s">
        <v>26</v>
      </c>
      <c r="J92" s="14" t="s">
        <v>41</v>
      </c>
      <c r="K92" s="22">
        <v>42709.0</v>
      </c>
      <c r="L92" s="21"/>
      <c r="M92" s="23"/>
      <c r="N92" s="23"/>
    </row>
    <row r="93">
      <c r="A93" s="74"/>
      <c r="B93" s="51">
        <v>3627389.0</v>
      </c>
      <c r="C93" s="14" t="s">
        <v>281</v>
      </c>
      <c r="D93" s="17">
        <v>43075.0</v>
      </c>
      <c r="E93" s="86">
        <v>43024.0</v>
      </c>
      <c r="F93" s="14" t="s">
        <v>19</v>
      </c>
      <c r="G93" s="14" t="s">
        <v>30</v>
      </c>
      <c r="H93" s="21"/>
      <c r="I93" s="14" t="s">
        <v>89</v>
      </c>
      <c r="J93" s="14" t="s">
        <v>266</v>
      </c>
      <c r="K93" s="14" t="s">
        <v>89</v>
      </c>
      <c r="L93" s="21"/>
      <c r="M93" s="23"/>
      <c r="N93" s="23"/>
    </row>
    <row r="94">
      <c r="A94" s="51">
        <f t="shared" ref="A94:A96" si="6">A93+1</f>
        <v>1</v>
      </c>
      <c r="B94" s="87">
        <v>3531776.0</v>
      </c>
      <c r="C94" s="87" t="s">
        <v>222</v>
      </c>
      <c r="D94" s="17">
        <v>42628.0</v>
      </c>
      <c r="E94" s="19">
        <v>42640.0</v>
      </c>
      <c r="F94" s="14" t="s">
        <v>19</v>
      </c>
      <c r="G94" s="14" t="s">
        <v>30</v>
      </c>
      <c r="H94" s="21"/>
      <c r="I94" s="14" t="s">
        <v>89</v>
      </c>
      <c r="J94" s="14" t="s">
        <v>266</v>
      </c>
      <c r="K94" s="22">
        <v>42626.0</v>
      </c>
      <c r="L94" s="21"/>
      <c r="M94" s="23"/>
      <c r="N94" s="23"/>
    </row>
    <row r="95">
      <c r="A95" s="51">
        <f t="shared" si="6"/>
        <v>2</v>
      </c>
      <c r="B95" s="87">
        <v>3532109.0</v>
      </c>
      <c r="C95" s="87" t="s">
        <v>222</v>
      </c>
      <c r="D95" s="17">
        <v>42628.0</v>
      </c>
      <c r="E95" s="19">
        <v>42640.0</v>
      </c>
      <c r="F95" s="14" t="s">
        <v>19</v>
      </c>
      <c r="G95" s="14" t="s">
        <v>30</v>
      </c>
      <c r="H95" s="21"/>
      <c r="I95" s="14" t="s">
        <v>89</v>
      </c>
      <c r="J95" s="14" t="s">
        <v>266</v>
      </c>
      <c r="K95" s="22">
        <v>42626.0</v>
      </c>
      <c r="L95" s="21"/>
      <c r="M95" s="23"/>
      <c r="N95" s="23"/>
    </row>
    <row r="96">
      <c r="A96" s="51">
        <f t="shared" si="6"/>
        <v>3</v>
      </c>
      <c r="B96" s="87">
        <v>3532128.0</v>
      </c>
      <c r="C96" s="87" t="s">
        <v>222</v>
      </c>
      <c r="D96" s="17">
        <v>42628.0</v>
      </c>
      <c r="E96" s="19">
        <v>42640.0</v>
      </c>
      <c r="F96" s="14" t="s">
        <v>19</v>
      </c>
      <c r="G96" s="14" t="s">
        <v>30</v>
      </c>
      <c r="H96" s="21"/>
      <c r="I96" s="14" t="s">
        <v>89</v>
      </c>
      <c r="J96" s="14" t="s">
        <v>266</v>
      </c>
      <c r="K96" s="22">
        <v>42626.0</v>
      </c>
      <c r="L96" s="21"/>
      <c r="M96" s="23"/>
      <c r="N96" s="23"/>
    </row>
    <row r="97">
      <c r="A97" s="74"/>
      <c r="B97" s="88">
        <v>3536976.0</v>
      </c>
      <c r="C97" s="14" t="s">
        <v>222</v>
      </c>
      <c r="D97" s="17">
        <v>42635.0</v>
      </c>
      <c r="E97" s="19">
        <v>42647.0</v>
      </c>
      <c r="F97" s="14" t="s">
        <v>19</v>
      </c>
      <c r="G97" s="14" t="s">
        <v>20</v>
      </c>
      <c r="H97" s="21"/>
      <c r="I97" s="14" t="s">
        <v>89</v>
      </c>
      <c r="J97" s="14" t="s">
        <v>291</v>
      </c>
      <c r="K97" s="22">
        <v>42634.0</v>
      </c>
      <c r="L97" s="21"/>
      <c r="M97" s="23"/>
      <c r="N97" s="23"/>
    </row>
    <row r="98">
      <c r="A98" s="74"/>
      <c r="B98" s="88">
        <v>3542563.0</v>
      </c>
      <c r="C98" s="14" t="s">
        <v>222</v>
      </c>
      <c r="D98" s="17">
        <v>42611.0</v>
      </c>
      <c r="E98" s="86">
        <v>42654.0</v>
      </c>
      <c r="F98" s="14" t="s">
        <v>19</v>
      </c>
      <c r="G98" s="14" t="s">
        <v>189</v>
      </c>
      <c r="H98" s="21"/>
      <c r="I98" s="14" t="s">
        <v>26</v>
      </c>
      <c r="J98" s="14" t="s">
        <v>266</v>
      </c>
      <c r="K98" s="22">
        <v>42641.0</v>
      </c>
      <c r="L98" s="21"/>
      <c r="M98" s="23"/>
      <c r="N98" s="23"/>
    </row>
    <row r="99">
      <c r="A99" s="74"/>
      <c r="B99" s="88">
        <v>3544036.0</v>
      </c>
      <c r="C99" s="14" t="s">
        <v>222</v>
      </c>
      <c r="D99" s="17">
        <v>42643.0</v>
      </c>
      <c r="E99" s="86">
        <v>42657.0</v>
      </c>
      <c r="F99" s="14" t="s">
        <v>19</v>
      </c>
      <c r="G99" s="14" t="s">
        <v>189</v>
      </c>
      <c r="H99" s="21"/>
      <c r="I99" s="14" t="s">
        <v>26</v>
      </c>
      <c r="J99" s="14" t="s">
        <v>50</v>
      </c>
      <c r="K99" s="22">
        <v>42643.0</v>
      </c>
      <c r="L99" s="21"/>
      <c r="M99" s="23"/>
      <c r="N99" s="23"/>
    </row>
    <row r="100">
      <c r="A100" s="74"/>
      <c r="B100" s="88">
        <v>3544457.0</v>
      </c>
      <c r="C100" s="14" t="s">
        <v>222</v>
      </c>
      <c r="D100" s="17">
        <v>42646.0</v>
      </c>
      <c r="E100" s="86">
        <v>42657.0</v>
      </c>
      <c r="F100" s="14" t="s">
        <v>19</v>
      </c>
      <c r="G100" s="14" t="s">
        <v>189</v>
      </c>
      <c r="H100" s="21"/>
      <c r="I100" s="14" t="s">
        <v>26</v>
      </c>
      <c r="J100" s="14" t="s">
        <v>50</v>
      </c>
      <c r="K100" s="22">
        <v>42643.0</v>
      </c>
      <c r="L100" s="21"/>
      <c r="M100" s="23"/>
      <c r="N100" s="23"/>
    </row>
    <row r="101">
      <c r="A101" s="74"/>
      <c r="B101" s="88">
        <v>3545662.0</v>
      </c>
      <c r="C101" s="14" t="s">
        <v>222</v>
      </c>
      <c r="D101" s="17">
        <v>42648.0</v>
      </c>
      <c r="E101" s="86">
        <v>42661.0</v>
      </c>
      <c r="F101" s="14" t="s">
        <v>19</v>
      </c>
      <c r="G101" s="14" t="s">
        <v>57</v>
      </c>
      <c r="H101" s="21"/>
      <c r="I101" s="14" t="s">
        <v>276</v>
      </c>
      <c r="J101" s="14" t="s">
        <v>266</v>
      </c>
      <c r="K101" s="22">
        <v>42646.0</v>
      </c>
      <c r="L101" s="21"/>
      <c r="M101" s="23"/>
      <c r="N101" s="23"/>
    </row>
    <row r="102">
      <c r="A102" s="74"/>
      <c r="B102" s="88">
        <v>3547770.0</v>
      </c>
      <c r="C102" s="14" t="s">
        <v>222</v>
      </c>
      <c r="D102" s="17">
        <v>42649.0</v>
      </c>
      <c r="E102" s="86">
        <v>42662.0</v>
      </c>
      <c r="F102" s="14" t="s">
        <v>19</v>
      </c>
      <c r="G102" s="14" t="s">
        <v>57</v>
      </c>
      <c r="H102" s="21"/>
      <c r="I102" s="14" t="s">
        <v>276</v>
      </c>
      <c r="J102" s="14" t="s">
        <v>266</v>
      </c>
      <c r="K102" s="22">
        <v>42647.0</v>
      </c>
      <c r="L102" s="21"/>
      <c r="M102" s="23"/>
      <c r="N102" s="23"/>
    </row>
    <row r="103">
      <c r="A103" s="74"/>
      <c r="B103" s="88">
        <v>3547722.0</v>
      </c>
      <c r="C103" s="14" t="s">
        <v>222</v>
      </c>
      <c r="D103" s="17">
        <v>42649.0</v>
      </c>
      <c r="E103" s="86">
        <v>42662.0</v>
      </c>
      <c r="F103" s="14" t="s">
        <v>19</v>
      </c>
      <c r="G103" s="14" t="s">
        <v>189</v>
      </c>
      <c r="H103" s="21"/>
      <c r="I103" s="14" t="s">
        <v>26</v>
      </c>
      <c r="J103" s="14" t="s">
        <v>50</v>
      </c>
      <c r="K103" s="22">
        <v>42647.0</v>
      </c>
      <c r="L103" s="21"/>
      <c r="M103" s="23"/>
      <c r="N103" s="23"/>
    </row>
    <row r="104">
      <c r="A104" s="74"/>
      <c r="B104" s="88">
        <v>3547726.0</v>
      </c>
      <c r="C104" s="14" t="s">
        <v>222</v>
      </c>
      <c r="D104" s="17">
        <v>42649.0</v>
      </c>
      <c r="E104" s="86">
        <v>42662.0</v>
      </c>
      <c r="F104" s="14" t="s">
        <v>19</v>
      </c>
      <c r="G104" s="14" t="s">
        <v>189</v>
      </c>
      <c r="H104" s="21"/>
      <c r="I104" s="14" t="s">
        <v>26</v>
      </c>
      <c r="J104" s="14" t="s">
        <v>50</v>
      </c>
      <c r="K104" s="22">
        <v>42647.0</v>
      </c>
      <c r="L104" s="21"/>
      <c r="M104" s="23"/>
      <c r="N104" s="23"/>
    </row>
    <row r="105">
      <c r="A105" s="74"/>
      <c r="B105" s="88">
        <v>3547733.0</v>
      </c>
      <c r="C105" s="14" t="s">
        <v>222</v>
      </c>
      <c r="D105" s="17">
        <v>42649.0</v>
      </c>
      <c r="E105" s="86">
        <v>42662.0</v>
      </c>
      <c r="F105" s="14" t="s">
        <v>19</v>
      </c>
      <c r="G105" s="14" t="s">
        <v>189</v>
      </c>
      <c r="H105" s="21"/>
      <c r="I105" s="14" t="s">
        <v>26</v>
      </c>
      <c r="J105" s="14" t="s">
        <v>50</v>
      </c>
      <c r="K105" s="22">
        <v>42647.0</v>
      </c>
      <c r="L105" s="21"/>
      <c r="M105" s="23"/>
      <c r="N105" s="23"/>
    </row>
    <row r="106">
      <c r="A106" s="74"/>
      <c r="B106" s="88">
        <v>3552561.0</v>
      </c>
      <c r="C106" s="14" t="s">
        <v>222</v>
      </c>
      <c r="D106" s="75">
        <v>42655.0</v>
      </c>
      <c r="E106" s="86">
        <v>42661.0</v>
      </c>
      <c r="F106" s="14" t="s">
        <v>19</v>
      </c>
      <c r="G106" s="14" t="s">
        <v>277</v>
      </c>
      <c r="H106" s="21"/>
      <c r="I106" s="14" t="s">
        <v>26</v>
      </c>
      <c r="J106" s="14" t="s">
        <v>50</v>
      </c>
      <c r="K106" s="22">
        <v>42655.0</v>
      </c>
      <c r="L106" s="21"/>
      <c r="M106" s="23"/>
      <c r="N106" s="23"/>
    </row>
    <row r="107">
      <c r="A107" s="74"/>
      <c r="B107" s="88">
        <v>3552558.0</v>
      </c>
      <c r="C107" s="14" t="s">
        <v>222</v>
      </c>
      <c r="D107" s="75">
        <v>42655.0</v>
      </c>
      <c r="E107" s="86">
        <v>42661.0</v>
      </c>
      <c r="F107" s="14" t="s">
        <v>19</v>
      </c>
      <c r="G107" s="14" t="s">
        <v>277</v>
      </c>
      <c r="H107" s="21"/>
      <c r="I107" s="14" t="s">
        <v>26</v>
      </c>
      <c r="J107" s="14" t="s">
        <v>50</v>
      </c>
      <c r="K107" s="22">
        <v>42655.0</v>
      </c>
      <c r="L107" s="21"/>
      <c r="M107" s="23"/>
      <c r="N107" s="23"/>
    </row>
    <row r="108">
      <c r="A108" s="74"/>
      <c r="B108" s="88">
        <v>3555683.0</v>
      </c>
      <c r="C108" s="14" t="s">
        <v>222</v>
      </c>
      <c r="D108" s="75">
        <v>42662.0</v>
      </c>
      <c r="E108" s="19">
        <v>42676.0</v>
      </c>
      <c r="F108" s="14" t="s">
        <v>19</v>
      </c>
      <c r="G108" s="14" t="s">
        <v>57</v>
      </c>
      <c r="H108" s="21"/>
      <c r="I108" s="14" t="s">
        <v>276</v>
      </c>
      <c r="J108" s="14" t="s">
        <v>266</v>
      </c>
      <c r="K108" s="22">
        <v>42661.0</v>
      </c>
      <c r="L108" s="21"/>
      <c r="M108" s="23"/>
      <c r="N108" s="23"/>
    </row>
    <row r="109">
      <c r="A109" s="74"/>
      <c r="B109" s="48">
        <v>3563862.0</v>
      </c>
      <c r="C109" s="14" t="s">
        <v>222</v>
      </c>
      <c r="D109" s="75">
        <v>42670.0</v>
      </c>
      <c r="E109" s="86">
        <v>42685.0</v>
      </c>
      <c r="F109" s="14" t="s">
        <v>19</v>
      </c>
      <c r="G109" s="14" t="s">
        <v>189</v>
      </c>
      <c r="H109" s="21"/>
      <c r="I109" s="14" t="s">
        <v>26</v>
      </c>
      <c r="J109" s="14" t="s">
        <v>50</v>
      </c>
      <c r="K109" s="22">
        <v>42669.0</v>
      </c>
      <c r="L109" s="21"/>
      <c r="M109" s="23"/>
      <c r="N109" s="23"/>
    </row>
    <row r="110">
      <c r="A110" s="74"/>
      <c r="B110" s="88">
        <v>3562564.0</v>
      </c>
      <c r="C110" s="14" t="s">
        <v>222</v>
      </c>
      <c r="D110" s="75">
        <v>42671.0</v>
      </c>
      <c r="E110" s="86">
        <v>42684.0</v>
      </c>
      <c r="F110" s="14" t="s">
        <v>19</v>
      </c>
      <c r="G110" s="14" t="s">
        <v>189</v>
      </c>
      <c r="H110" s="21"/>
      <c r="I110" s="14" t="s">
        <v>26</v>
      </c>
      <c r="J110" s="14" t="s">
        <v>50</v>
      </c>
      <c r="K110" s="22">
        <v>42668.0</v>
      </c>
      <c r="L110" s="21"/>
      <c r="M110" s="23"/>
      <c r="N110" s="23"/>
    </row>
    <row r="111">
      <c r="A111" s="74"/>
      <c r="B111" s="88">
        <v>3565012.0</v>
      </c>
      <c r="C111" s="14" t="s">
        <v>222</v>
      </c>
      <c r="D111" s="75">
        <v>42674.0</v>
      </c>
      <c r="E111" s="86">
        <v>42685.0</v>
      </c>
      <c r="F111" s="14" t="s">
        <v>19</v>
      </c>
      <c r="G111" s="14" t="s">
        <v>189</v>
      </c>
      <c r="H111" s="21"/>
      <c r="I111" s="14" t="s">
        <v>26</v>
      </c>
      <c r="J111" s="14" t="s">
        <v>50</v>
      </c>
      <c r="K111" s="22">
        <v>42670.0</v>
      </c>
      <c r="L111" s="21"/>
      <c r="M111" s="23"/>
      <c r="N111" s="23"/>
    </row>
    <row r="112">
      <c r="A112" s="74"/>
      <c r="B112" s="88">
        <v>3566615.0</v>
      </c>
      <c r="C112" s="14" t="s">
        <v>222</v>
      </c>
      <c r="D112" s="17">
        <v>42675.0</v>
      </c>
      <c r="E112" s="86">
        <v>42690.0</v>
      </c>
      <c r="F112" s="14" t="s">
        <v>19</v>
      </c>
      <c r="G112" s="14" t="s">
        <v>189</v>
      </c>
      <c r="H112" s="21"/>
      <c r="I112" s="14" t="s">
        <v>26</v>
      </c>
      <c r="J112" s="14" t="s">
        <v>291</v>
      </c>
      <c r="K112" s="22">
        <v>42672.0</v>
      </c>
      <c r="L112" s="21"/>
      <c r="M112" s="23"/>
      <c r="N112" s="23"/>
    </row>
    <row r="113">
      <c r="A113" s="74"/>
      <c r="B113" s="48">
        <v>3573749.0</v>
      </c>
      <c r="C113" s="14" t="s">
        <v>311</v>
      </c>
      <c r="D113" s="17">
        <v>42683.0</v>
      </c>
      <c r="E113" s="86">
        <v>42690.0</v>
      </c>
      <c r="F113" s="14" t="s">
        <v>19</v>
      </c>
      <c r="G113" s="14" t="s">
        <v>277</v>
      </c>
      <c r="H113" s="21"/>
      <c r="I113" s="14" t="s">
        <v>26</v>
      </c>
      <c r="J113" s="14" t="s">
        <v>291</v>
      </c>
      <c r="K113" s="22">
        <v>42683.0</v>
      </c>
      <c r="L113" s="21"/>
      <c r="M113" s="23"/>
      <c r="N113" s="23"/>
    </row>
    <row r="114">
      <c r="A114" s="74"/>
      <c r="B114" s="48">
        <v>3573750.0</v>
      </c>
      <c r="C114" s="14" t="s">
        <v>222</v>
      </c>
      <c r="D114" s="17">
        <v>42683.0</v>
      </c>
      <c r="E114" s="86">
        <v>42690.0</v>
      </c>
      <c r="F114" s="14" t="s">
        <v>19</v>
      </c>
      <c r="G114" s="14" t="s">
        <v>277</v>
      </c>
      <c r="H114" s="21"/>
      <c r="I114" s="14" t="s">
        <v>26</v>
      </c>
      <c r="J114" s="14" t="s">
        <v>291</v>
      </c>
      <c r="K114" s="22">
        <v>42683.0</v>
      </c>
      <c r="L114" s="21"/>
      <c r="M114" s="23"/>
      <c r="N114" s="23"/>
    </row>
    <row r="115">
      <c r="A115" s="74"/>
      <c r="B115" s="48">
        <v>3575551.0</v>
      </c>
      <c r="C115" s="14" t="s">
        <v>222</v>
      </c>
      <c r="D115" s="75">
        <v>42685.0</v>
      </c>
      <c r="E115" s="86">
        <v>42699.0</v>
      </c>
      <c r="F115" s="14" t="s">
        <v>19</v>
      </c>
      <c r="G115" s="14" t="s">
        <v>189</v>
      </c>
      <c r="H115" s="21"/>
      <c r="I115" s="14" t="s">
        <v>26</v>
      </c>
      <c r="J115" s="14" t="s">
        <v>291</v>
      </c>
      <c r="K115" s="22">
        <v>42684.0</v>
      </c>
      <c r="L115" s="21"/>
      <c r="M115" s="23"/>
      <c r="N115" s="23"/>
    </row>
    <row r="116">
      <c r="A116" s="74"/>
      <c r="B116" s="48">
        <v>3575559.0</v>
      </c>
      <c r="C116" s="14" t="s">
        <v>222</v>
      </c>
      <c r="D116" s="75">
        <v>42685.0</v>
      </c>
      <c r="E116" s="86">
        <v>42699.0</v>
      </c>
      <c r="F116" s="14" t="s">
        <v>19</v>
      </c>
      <c r="G116" s="14" t="s">
        <v>189</v>
      </c>
      <c r="H116" s="21"/>
      <c r="I116" s="14" t="s">
        <v>26</v>
      </c>
      <c r="J116" s="14" t="s">
        <v>291</v>
      </c>
      <c r="K116" s="22">
        <v>42684.0</v>
      </c>
      <c r="L116" s="21"/>
      <c r="M116" s="23"/>
      <c r="N116" s="23"/>
    </row>
    <row r="117">
      <c r="A117" s="74"/>
      <c r="B117" s="48">
        <v>3576213.0</v>
      </c>
      <c r="C117" s="14" t="s">
        <v>222</v>
      </c>
      <c r="D117" s="75">
        <v>42689.0</v>
      </c>
      <c r="E117" s="86">
        <v>42695.0</v>
      </c>
      <c r="F117" s="14" t="s">
        <v>19</v>
      </c>
      <c r="G117" s="14" t="s">
        <v>312</v>
      </c>
      <c r="H117" s="21"/>
      <c r="I117" s="14" t="s">
        <v>26</v>
      </c>
      <c r="J117" s="14" t="s">
        <v>291</v>
      </c>
      <c r="K117" s="22">
        <v>42685.0</v>
      </c>
      <c r="L117" s="21"/>
      <c r="M117" s="23"/>
      <c r="N117" s="23"/>
    </row>
    <row r="118">
      <c r="A118" s="74"/>
      <c r="B118" s="48">
        <v>3581569.0</v>
      </c>
      <c r="C118" s="14" t="s">
        <v>222</v>
      </c>
      <c r="D118" s="75">
        <v>42695.0</v>
      </c>
      <c r="E118" s="86">
        <v>42706.0</v>
      </c>
      <c r="F118" s="14" t="s">
        <v>19</v>
      </c>
      <c r="G118" s="14" t="s">
        <v>189</v>
      </c>
      <c r="H118" s="21"/>
      <c r="I118" s="14" t="s">
        <v>26</v>
      </c>
      <c r="J118" s="14" t="s">
        <v>41</v>
      </c>
      <c r="K118" s="22">
        <v>42692.0</v>
      </c>
      <c r="L118" s="21"/>
      <c r="M118" s="23"/>
      <c r="N118" s="23"/>
    </row>
    <row r="119">
      <c r="A119" s="74"/>
      <c r="B119" s="48">
        <v>3584172.0</v>
      </c>
      <c r="C119" s="14" t="s">
        <v>222</v>
      </c>
      <c r="D119" s="75">
        <v>42696.0</v>
      </c>
      <c r="E119" s="19">
        <v>42710.0</v>
      </c>
      <c r="F119" s="14" t="s">
        <v>19</v>
      </c>
      <c r="G119" s="14" t="s">
        <v>312</v>
      </c>
      <c r="H119" s="21"/>
      <c r="I119" s="14" t="s">
        <v>26</v>
      </c>
      <c r="J119" s="14" t="s">
        <v>291</v>
      </c>
      <c r="K119" s="22">
        <v>42696.0</v>
      </c>
      <c r="L119" s="21"/>
      <c r="M119" s="23"/>
      <c r="N119" s="23"/>
    </row>
    <row r="120">
      <c r="A120" s="74"/>
      <c r="B120" s="48">
        <v>3584003.0</v>
      </c>
      <c r="C120" s="14" t="s">
        <v>222</v>
      </c>
      <c r="D120" s="75">
        <v>42696.0</v>
      </c>
      <c r="E120" s="19">
        <v>42710.0</v>
      </c>
      <c r="F120" s="14" t="s">
        <v>19</v>
      </c>
      <c r="G120" s="14" t="s">
        <v>277</v>
      </c>
      <c r="H120" s="21"/>
      <c r="I120" s="14" t="s">
        <v>26</v>
      </c>
      <c r="J120" s="14" t="s">
        <v>291</v>
      </c>
      <c r="K120" s="22">
        <v>42696.0</v>
      </c>
      <c r="L120" s="21"/>
      <c r="M120" s="23"/>
      <c r="N120" s="23"/>
    </row>
    <row r="121">
      <c r="A121" s="74"/>
      <c r="B121" s="48">
        <v>3589856.0</v>
      </c>
      <c r="C121" s="14" t="s">
        <v>222</v>
      </c>
      <c r="D121" s="75">
        <v>42702.0</v>
      </c>
      <c r="E121" s="19">
        <v>42709.0</v>
      </c>
      <c r="F121" s="14" t="s">
        <v>19</v>
      </c>
      <c r="G121" s="14" t="s">
        <v>277</v>
      </c>
      <c r="H121" s="21"/>
      <c r="I121" s="14" t="s">
        <v>26</v>
      </c>
      <c r="J121" s="14" t="s">
        <v>291</v>
      </c>
      <c r="K121" s="22">
        <v>42702.0</v>
      </c>
      <c r="L121" s="21"/>
      <c r="M121" s="23"/>
      <c r="N121" s="23"/>
    </row>
    <row r="122">
      <c r="A122" s="74"/>
      <c r="B122" s="48">
        <v>3590530.0</v>
      </c>
      <c r="C122" s="14" t="s">
        <v>222</v>
      </c>
      <c r="D122" s="75">
        <v>42703.0</v>
      </c>
      <c r="E122" s="86">
        <v>42716.0</v>
      </c>
      <c r="F122" s="14" t="s">
        <v>19</v>
      </c>
      <c r="G122" s="14" t="s">
        <v>189</v>
      </c>
      <c r="H122" s="21"/>
      <c r="I122" s="14" t="s">
        <v>26</v>
      </c>
      <c r="J122" s="14" t="s">
        <v>291</v>
      </c>
      <c r="K122" s="22">
        <v>42699.0</v>
      </c>
      <c r="L122" s="21"/>
      <c r="M122" s="23"/>
      <c r="N122" s="23"/>
    </row>
    <row r="123">
      <c r="A123" s="74"/>
      <c r="B123" s="48">
        <v>3590535.0</v>
      </c>
      <c r="C123" s="14" t="s">
        <v>222</v>
      </c>
      <c r="D123" s="75">
        <v>42703.0</v>
      </c>
      <c r="E123" s="86">
        <v>42716.0</v>
      </c>
      <c r="F123" s="14" t="s">
        <v>19</v>
      </c>
      <c r="G123" s="14" t="s">
        <v>189</v>
      </c>
      <c r="H123" s="21"/>
      <c r="I123" s="14" t="s">
        <v>26</v>
      </c>
      <c r="J123" s="14" t="s">
        <v>291</v>
      </c>
      <c r="K123" s="22">
        <v>42699.0</v>
      </c>
      <c r="L123" s="21"/>
      <c r="M123" s="23"/>
      <c r="N123" s="23"/>
    </row>
    <row r="124">
      <c r="A124" s="74"/>
      <c r="B124" s="48">
        <v>3591127.0</v>
      </c>
      <c r="C124" s="14" t="s">
        <v>222</v>
      </c>
      <c r="D124" s="17">
        <v>42705.0</v>
      </c>
      <c r="E124" s="86">
        <v>42718.0</v>
      </c>
      <c r="F124" s="14" t="s">
        <v>19</v>
      </c>
      <c r="G124" s="14" t="s">
        <v>189</v>
      </c>
      <c r="H124" s="21"/>
      <c r="I124" s="14" t="s">
        <v>26</v>
      </c>
      <c r="J124" s="14" t="s">
        <v>291</v>
      </c>
      <c r="K124" s="22">
        <v>42703.0</v>
      </c>
      <c r="L124" s="21"/>
      <c r="M124" s="23"/>
      <c r="N124" s="23"/>
    </row>
    <row r="125">
      <c r="A125" s="74"/>
      <c r="B125" s="48">
        <v>3587034.0</v>
      </c>
      <c r="C125" s="14" t="s">
        <v>222</v>
      </c>
      <c r="D125" s="17">
        <v>42705.0</v>
      </c>
      <c r="E125" s="86">
        <v>42719.0</v>
      </c>
      <c r="F125" s="14" t="s">
        <v>19</v>
      </c>
      <c r="G125" s="14" t="s">
        <v>312</v>
      </c>
      <c r="H125" s="21"/>
      <c r="I125" s="14" t="s">
        <v>21</v>
      </c>
      <c r="J125" s="14" t="s">
        <v>41</v>
      </c>
      <c r="K125" s="22">
        <v>42704.0</v>
      </c>
      <c r="L125" s="21"/>
      <c r="M125" s="23"/>
      <c r="N125" s="23"/>
    </row>
    <row r="126">
      <c r="A126" s="74"/>
      <c r="B126" s="48">
        <v>3599418.0</v>
      </c>
      <c r="C126" s="14" t="s">
        <v>222</v>
      </c>
      <c r="D126" s="17">
        <v>42710.0</v>
      </c>
      <c r="E126" s="86">
        <v>42725.0</v>
      </c>
      <c r="F126" s="14" t="s">
        <v>19</v>
      </c>
      <c r="G126" s="14" t="s">
        <v>189</v>
      </c>
      <c r="H126" s="21"/>
      <c r="I126" s="14" t="s">
        <v>26</v>
      </c>
      <c r="J126" s="14" t="s">
        <v>291</v>
      </c>
      <c r="K126" s="22">
        <v>42710.0</v>
      </c>
      <c r="L126" s="21"/>
      <c r="M126" s="23"/>
      <c r="N126" s="23"/>
    </row>
    <row r="127">
      <c r="A127" s="74"/>
      <c r="B127" s="48">
        <v>3600568.0</v>
      </c>
      <c r="C127" s="14" t="s">
        <v>222</v>
      </c>
      <c r="D127" s="17">
        <v>42713.0</v>
      </c>
      <c r="E127" s="86">
        <v>42726.0</v>
      </c>
      <c r="F127" s="14" t="s">
        <v>19</v>
      </c>
      <c r="G127" s="14" t="s">
        <v>189</v>
      </c>
      <c r="H127" s="21"/>
      <c r="I127" s="14" t="s">
        <v>26</v>
      </c>
      <c r="J127" s="14" t="s">
        <v>291</v>
      </c>
      <c r="K127" s="22">
        <v>42711.0</v>
      </c>
      <c r="L127" s="21"/>
      <c r="M127" s="23"/>
      <c r="N127" s="23"/>
    </row>
    <row r="128">
      <c r="A128" s="74"/>
      <c r="B128" s="48">
        <v>3605644.0</v>
      </c>
      <c r="C128" s="14" t="s">
        <v>222</v>
      </c>
      <c r="D128" s="75">
        <v>42718.0</v>
      </c>
      <c r="E128" s="86">
        <v>42731.0</v>
      </c>
      <c r="F128" s="14" t="s">
        <v>19</v>
      </c>
      <c r="G128" s="14" t="s">
        <v>189</v>
      </c>
      <c r="H128" s="21"/>
      <c r="I128" s="14" t="s">
        <v>26</v>
      </c>
      <c r="J128" s="14" t="s">
        <v>291</v>
      </c>
      <c r="K128" s="22">
        <v>42717.0</v>
      </c>
      <c r="L128" s="21"/>
      <c r="M128" s="23"/>
      <c r="N128" s="23"/>
    </row>
    <row r="129">
      <c r="A129" s="74"/>
      <c r="B129" s="48">
        <v>3598762.0</v>
      </c>
      <c r="C129" s="14" t="s">
        <v>222</v>
      </c>
      <c r="D129" s="75">
        <v>42718.0</v>
      </c>
      <c r="E129" s="12" t="s">
        <v>313</v>
      </c>
      <c r="F129" s="14" t="s">
        <v>19</v>
      </c>
      <c r="G129" s="14" t="s">
        <v>312</v>
      </c>
      <c r="H129" s="21"/>
      <c r="I129" s="14" t="s">
        <v>26</v>
      </c>
      <c r="J129" s="14" t="s">
        <v>291</v>
      </c>
      <c r="K129" s="22">
        <v>42717.0</v>
      </c>
      <c r="L129" s="14" t="s">
        <v>314</v>
      </c>
      <c r="M129" s="23"/>
      <c r="N129" s="23"/>
    </row>
    <row r="130">
      <c r="A130" s="74"/>
      <c r="B130" s="48">
        <v>3609856.0</v>
      </c>
      <c r="C130" s="14" t="s">
        <v>222</v>
      </c>
      <c r="D130" s="75">
        <v>42723.0</v>
      </c>
      <c r="E130" s="86">
        <v>42734.0</v>
      </c>
      <c r="F130" s="14" t="s">
        <v>19</v>
      </c>
      <c r="G130" s="14" t="s">
        <v>189</v>
      </c>
      <c r="H130" s="21"/>
      <c r="I130" s="14" t="s">
        <v>26</v>
      </c>
      <c r="J130" s="14" t="s">
        <v>291</v>
      </c>
      <c r="K130" s="22">
        <v>42709.0</v>
      </c>
      <c r="L130" s="21"/>
      <c r="M130" s="23"/>
      <c r="N130" s="23"/>
    </row>
    <row r="131">
      <c r="A131" s="74"/>
      <c r="B131" s="48">
        <v>3609866.0</v>
      </c>
      <c r="C131" s="14" t="s">
        <v>222</v>
      </c>
      <c r="D131" s="75">
        <v>42723.0</v>
      </c>
      <c r="E131" s="86">
        <v>42734.0</v>
      </c>
      <c r="F131" s="14" t="s">
        <v>19</v>
      </c>
      <c r="G131" s="14" t="s">
        <v>189</v>
      </c>
      <c r="H131" s="21"/>
      <c r="I131" s="14" t="s">
        <v>26</v>
      </c>
      <c r="J131" s="14" t="s">
        <v>291</v>
      </c>
      <c r="K131" s="22">
        <v>42709.0</v>
      </c>
      <c r="L131" s="21"/>
      <c r="M131" s="23"/>
      <c r="N131" s="23"/>
    </row>
    <row r="132">
      <c r="A132" s="74"/>
      <c r="B132" s="48">
        <v>3612805.0</v>
      </c>
      <c r="C132" s="14" t="s">
        <v>222</v>
      </c>
      <c r="D132" s="75">
        <v>42725.0</v>
      </c>
      <c r="E132" s="19">
        <v>42738.0</v>
      </c>
      <c r="F132" s="14" t="s">
        <v>19</v>
      </c>
      <c r="G132" s="14" t="s">
        <v>315</v>
      </c>
      <c r="H132" s="21"/>
      <c r="I132" s="14" t="s">
        <v>26</v>
      </c>
      <c r="J132" s="14" t="s">
        <v>291</v>
      </c>
      <c r="K132" s="22">
        <v>42723.0</v>
      </c>
      <c r="L132" s="21"/>
      <c r="M132" s="23"/>
      <c r="N132" s="23"/>
    </row>
    <row r="133">
      <c r="A133" s="74"/>
      <c r="B133" s="48">
        <v>3620847.0</v>
      </c>
      <c r="C133" s="14" t="s">
        <v>222</v>
      </c>
      <c r="D133" s="75">
        <v>42732.0</v>
      </c>
      <c r="E133" s="19">
        <v>42746.0</v>
      </c>
      <c r="F133" s="14" t="s">
        <v>19</v>
      </c>
      <c r="G133" s="14" t="s">
        <v>189</v>
      </c>
      <c r="H133" s="21"/>
      <c r="I133" s="14" t="s">
        <v>26</v>
      </c>
      <c r="J133" s="14" t="s">
        <v>291</v>
      </c>
      <c r="K133" s="22">
        <v>42732.0</v>
      </c>
      <c r="L133" s="21"/>
      <c r="M133" s="23"/>
      <c r="N133" s="23"/>
    </row>
    <row r="134">
      <c r="A134" s="74"/>
      <c r="B134" s="48">
        <v>3620857.0</v>
      </c>
      <c r="C134" s="14" t="s">
        <v>222</v>
      </c>
      <c r="D134" s="75">
        <v>42732.0</v>
      </c>
      <c r="E134" s="19">
        <v>42746.0</v>
      </c>
      <c r="F134" s="14" t="s">
        <v>19</v>
      </c>
      <c r="G134" s="14" t="s">
        <v>189</v>
      </c>
      <c r="H134" s="21"/>
      <c r="I134" s="14" t="s">
        <v>26</v>
      </c>
      <c r="J134" s="14" t="s">
        <v>291</v>
      </c>
      <c r="K134" s="22">
        <v>42732.0</v>
      </c>
      <c r="L134" s="21"/>
      <c r="M134" s="23"/>
      <c r="N134" s="23"/>
    </row>
    <row r="135">
      <c r="A135" s="74"/>
      <c r="B135" s="51">
        <v>3624357.0</v>
      </c>
      <c r="C135" s="14" t="s">
        <v>222</v>
      </c>
      <c r="D135" s="17">
        <v>43075.0</v>
      </c>
      <c r="E135" s="86">
        <v>43024.0</v>
      </c>
      <c r="F135" s="14" t="s">
        <v>19</v>
      </c>
      <c r="G135" s="14" t="s">
        <v>30</v>
      </c>
      <c r="H135" s="21"/>
      <c r="I135" s="14" t="s">
        <v>89</v>
      </c>
      <c r="J135" s="14" t="s">
        <v>266</v>
      </c>
      <c r="K135" s="14" t="s">
        <v>316</v>
      </c>
      <c r="L135" s="21"/>
      <c r="M135" s="23"/>
      <c r="N135" s="23"/>
    </row>
    <row r="136">
      <c r="A136" s="35">
        <v>21.0</v>
      </c>
      <c r="B136" s="26">
        <v>3441516.0</v>
      </c>
      <c r="C136" s="26" t="s">
        <v>317</v>
      </c>
      <c r="D136" s="27">
        <v>42521.0</v>
      </c>
      <c r="E136" s="27">
        <v>42656.0</v>
      </c>
      <c r="F136" s="26" t="s">
        <v>15</v>
      </c>
      <c r="G136" s="26" t="s">
        <v>38</v>
      </c>
      <c r="H136" s="35" t="str">
        <f>HYPERLINK("javascript:%20top.infoDocumento(2356209)","2016EE96780")</f>
        <v>2016EE96780</v>
      </c>
      <c r="I136" s="26" t="s">
        <v>26</v>
      </c>
      <c r="J136" s="26" t="s">
        <v>50</v>
      </c>
      <c r="K136" s="27">
        <v>42515.0</v>
      </c>
      <c r="L136" s="26" t="s">
        <v>42</v>
      </c>
      <c r="M136" s="23"/>
      <c r="N136" s="23"/>
    </row>
    <row r="137">
      <c r="A137" s="51">
        <f t="shared" ref="A137:A139" si="7">A136+1</f>
        <v>22</v>
      </c>
      <c r="B137" s="51">
        <v>3473739.0</v>
      </c>
      <c r="C137" s="14" t="s">
        <v>317</v>
      </c>
      <c r="D137" s="14" t="s">
        <v>408</v>
      </c>
      <c r="E137" s="19">
        <v>42566.0</v>
      </c>
      <c r="F137" s="14" t="s">
        <v>76</v>
      </c>
      <c r="G137" s="14" t="s">
        <v>57</v>
      </c>
      <c r="H137" s="14" t="s">
        <v>115</v>
      </c>
      <c r="I137" s="14" t="s">
        <v>21</v>
      </c>
      <c r="J137" s="14" t="s">
        <v>41</v>
      </c>
      <c r="K137" s="54">
        <v>42549.0</v>
      </c>
      <c r="L137" s="14" t="s">
        <v>409</v>
      </c>
      <c r="M137" s="23"/>
      <c r="N137" s="23"/>
    </row>
    <row r="138">
      <c r="A138" s="51">
        <f t="shared" si="7"/>
        <v>23</v>
      </c>
      <c r="B138" s="71">
        <v>3474456.0</v>
      </c>
      <c r="C138" s="14" t="s">
        <v>317</v>
      </c>
      <c r="D138" s="22">
        <v>42551.0</v>
      </c>
      <c r="E138" s="72">
        <v>42570.0</v>
      </c>
      <c r="F138" s="14" t="s">
        <v>53</v>
      </c>
      <c r="G138" s="14" t="s">
        <v>57</v>
      </c>
      <c r="H138" s="21"/>
      <c r="I138" s="14" t="s">
        <v>21</v>
      </c>
      <c r="J138" s="14" t="s">
        <v>22</v>
      </c>
      <c r="K138" s="22">
        <v>42556.0</v>
      </c>
      <c r="L138" s="14" t="s">
        <v>409</v>
      </c>
      <c r="M138" s="23"/>
      <c r="N138" s="23"/>
    </row>
    <row r="139">
      <c r="A139" s="51">
        <f t="shared" si="7"/>
        <v>24</v>
      </c>
      <c r="B139" s="56">
        <v>3483600.0</v>
      </c>
      <c r="C139" s="14" t="s">
        <v>317</v>
      </c>
      <c r="D139" s="22">
        <v>42559.0</v>
      </c>
      <c r="E139" s="57">
        <v>42574.0</v>
      </c>
      <c r="F139" s="14" t="s">
        <v>19</v>
      </c>
      <c r="G139" s="14" t="s">
        <v>38</v>
      </c>
      <c r="H139" s="21"/>
      <c r="I139" s="14" t="s">
        <v>21</v>
      </c>
      <c r="J139" s="14" t="s">
        <v>41</v>
      </c>
      <c r="K139" s="22">
        <v>42589.0</v>
      </c>
      <c r="L139" s="14" t="s">
        <v>273</v>
      </c>
      <c r="M139" s="23"/>
      <c r="N139" s="23"/>
    </row>
    <row r="140">
      <c r="A140" s="74"/>
      <c r="B140" s="88">
        <v>3539078.0</v>
      </c>
      <c r="C140" s="14" t="s">
        <v>317</v>
      </c>
      <c r="D140" s="17">
        <v>42640.0</v>
      </c>
      <c r="E140" s="19">
        <v>42650.0</v>
      </c>
      <c r="F140" s="14" t="s">
        <v>19</v>
      </c>
      <c r="G140" s="14" t="s">
        <v>20</v>
      </c>
      <c r="H140" s="21"/>
      <c r="I140" s="14" t="s">
        <v>31</v>
      </c>
      <c r="J140" s="14" t="s">
        <v>291</v>
      </c>
      <c r="K140" s="22">
        <v>42639.0</v>
      </c>
      <c r="L140" s="21"/>
      <c r="M140" s="23"/>
      <c r="N140" s="23"/>
    </row>
    <row r="141">
      <c r="A141" s="74"/>
      <c r="B141" s="88">
        <v>3557986.0</v>
      </c>
      <c r="C141" s="14" t="s">
        <v>410</v>
      </c>
      <c r="D141" s="75">
        <v>42667.0</v>
      </c>
      <c r="E141" s="19">
        <v>42677.0</v>
      </c>
      <c r="F141" s="14" t="s">
        <v>19</v>
      </c>
      <c r="G141" s="14" t="s">
        <v>189</v>
      </c>
      <c r="H141" s="21"/>
      <c r="I141" s="14" t="s">
        <v>26</v>
      </c>
      <c r="J141" s="14" t="s">
        <v>266</v>
      </c>
      <c r="K141" s="22">
        <v>42662.0</v>
      </c>
      <c r="L141" s="21"/>
      <c r="M141" s="23"/>
      <c r="N141" s="23"/>
    </row>
    <row r="142">
      <c r="A142" s="74"/>
      <c r="B142" s="88">
        <v>3558060.0</v>
      </c>
      <c r="C142" s="14" t="s">
        <v>410</v>
      </c>
      <c r="D142" s="75">
        <v>42667.0</v>
      </c>
      <c r="E142" s="19">
        <v>42677.0</v>
      </c>
      <c r="F142" s="14" t="s">
        <v>19</v>
      </c>
      <c r="G142" s="14" t="s">
        <v>189</v>
      </c>
      <c r="H142" s="21"/>
      <c r="I142" s="14" t="s">
        <v>26</v>
      </c>
      <c r="J142" s="14" t="s">
        <v>266</v>
      </c>
      <c r="K142" s="22">
        <v>42662.0</v>
      </c>
      <c r="L142" s="21"/>
      <c r="M142" s="23"/>
      <c r="N142" s="23"/>
    </row>
    <row r="143">
      <c r="A143" s="74"/>
      <c r="B143" s="88">
        <v>3559097.0</v>
      </c>
      <c r="C143" s="14" t="s">
        <v>410</v>
      </c>
      <c r="D143" s="75">
        <v>42667.0</v>
      </c>
      <c r="E143" s="19">
        <v>42677.0</v>
      </c>
      <c r="F143" s="14" t="s">
        <v>19</v>
      </c>
      <c r="G143" s="14" t="s">
        <v>189</v>
      </c>
      <c r="H143" s="21"/>
      <c r="I143" s="14" t="s">
        <v>26</v>
      </c>
      <c r="J143" s="14" t="s">
        <v>266</v>
      </c>
      <c r="K143" s="22">
        <v>42662.0</v>
      </c>
      <c r="L143" s="21"/>
      <c r="M143" s="23"/>
      <c r="N143" s="23"/>
    </row>
    <row r="144">
      <c r="A144" s="51">
        <f t="shared" ref="A144:A146" si="8">A143+1</f>
        <v>1</v>
      </c>
      <c r="B144" s="73">
        <v>3470144.0</v>
      </c>
      <c r="C144" s="14" t="s">
        <v>411</v>
      </c>
      <c r="D144" s="17">
        <v>42549.0</v>
      </c>
      <c r="E144" s="19">
        <v>42564.0</v>
      </c>
      <c r="F144" s="14" t="s">
        <v>76</v>
      </c>
      <c r="G144" s="14" t="s">
        <v>38</v>
      </c>
      <c r="H144" s="12" t="s">
        <v>412</v>
      </c>
      <c r="I144" s="14" t="s">
        <v>26</v>
      </c>
      <c r="J144" s="14" t="s">
        <v>119</v>
      </c>
      <c r="K144" s="17">
        <v>42549.0</v>
      </c>
      <c r="L144" s="14" t="s">
        <v>67</v>
      </c>
      <c r="M144" s="23"/>
      <c r="N144" s="23"/>
    </row>
    <row r="145">
      <c r="A145" s="51">
        <f t="shared" si="8"/>
        <v>2</v>
      </c>
      <c r="B145" s="51">
        <v>3470218.0</v>
      </c>
      <c r="C145" s="14" t="s">
        <v>411</v>
      </c>
      <c r="D145" s="17">
        <v>42549.0</v>
      </c>
      <c r="E145" s="19">
        <v>42564.0</v>
      </c>
      <c r="F145" s="14" t="s">
        <v>76</v>
      </c>
      <c r="G145" s="14" t="s">
        <v>38</v>
      </c>
      <c r="H145" s="53" t="s">
        <v>413</v>
      </c>
      <c r="I145" s="14" t="s">
        <v>26</v>
      </c>
      <c r="J145" s="14" t="s">
        <v>119</v>
      </c>
      <c r="K145" s="17">
        <v>42549.0</v>
      </c>
      <c r="L145" s="14" t="s">
        <v>67</v>
      </c>
      <c r="M145" s="23"/>
      <c r="N145" s="23"/>
    </row>
    <row r="146">
      <c r="A146" s="51">
        <f t="shared" si="8"/>
        <v>3</v>
      </c>
      <c r="B146" s="73">
        <v>3472020.0</v>
      </c>
      <c r="C146" s="14" t="s">
        <v>411</v>
      </c>
      <c r="D146" s="17">
        <v>42549.0</v>
      </c>
      <c r="E146" s="19">
        <v>42564.0</v>
      </c>
      <c r="F146" s="14" t="s">
        <v>76</v>
      </c>
      <c r="G146" s="14" t="s">
        <v>38</v>
      </c>
      <c r="H146" s="14" t="s">
        <v>414</v>
      </c>
      <c r="I146" s="14" t="s">
        <v>26</v>
      </c>
      <c r="J146" s="14" t="s">
        <v>41</v>
      </c>
      <c r="K146" s="17">
        <v>42549.0</v>
      </c>
      <c r="L146" s="14" t="s">
        <v>67</v>
      </c>
      <c r="M146" s="23"/>
      <c r="N146" s="23"/>
    </row>
    <row r="147">
      <c r="A147" s="74"/>
      <c r="B147" s="88">
        <v>3548925.0</v>
      </c>
      <c r="C147" s="14" t="s">
        <v>411</v>
      </c>
      <c r="D147" s="75">
        <v>42653.0</v>
      </c>
      <c r="E147" s="86">
        <v>42663.0</v>
      </c>
      <c r="F147" s="14" t="s">
        <v>19</v>
      </c>
      <c r="G147" s="14" t="s">
        <v>189</v>
      </c>
      <c r="H147" s="21"/>
      <c r="I147" s="14" t="s">
        <v>26</v>
      </c>
      <c r="J147" s="14" t="s">
        <v>119</v>
      </c>
      <c r="K147" s="22">
        <v>42649.0</v>
      </c>
      <c r="L147" s="21"/>
      <c r="M147" s="23"/>
      <c r="N147" s="23"/>
    </row>
    <row r="148">
      <c r="A148" s="74"/>
      <c r="B148" s="88">
        <v>3548952.0</v>
      </c>
      <c r="C148" s="14" t="s">
        <v>411</v>
      </c>
      <c r="D148" s="75">
        <v>42653.0</v>
      </c>
      <c r="E148" s="86">
        <v>42663.0</v>
      </c>
      <c r="F148" s="14" t="s">
        <v>19</v>
      </c>
      <c r="G148" s="14" t="s">
        <v>189</v>
      </c>
      <c r="H148" s="21"/>
      <c r="I148" s="14" t="s">
        <v>26</v>
      </c>
      <c r="J148" s="14" t="s">
        <v>119</v>
      </c>
      <c r="K148" s="22">
        <v>42649.0</v>
      </c>
      <c r="L148" s="21"/>
      <c r="M148" s="23"/>
      <c r="N148" s="23"/>
    </row>
    <row r="149">
      <c r="A149" s="74"/>
      <c r="B149" s="88">
        <v>3551515.0</v>
      </c>
      <c r="C149" s="14" t="s">
        <v>411</v>
      </c>
      <c r="D149" s="75">
        <v>42654.0</v>
      </c>
      <c r="E149" s="86">
        <v>42664.0</v>
      </c>
      <c r="F149" s="14" t="s">
        <v>19</v>
      </c>
      <c r="G149" s="14" t="s">
        <v>277</v>
      </c>
      <c r="H149" s="21"/>
      <c r="I149" s="14" t="s">
        <v>26</v>
      </c>
      <c r="J149" s="14" t="s">
        <v>119</v>
      </c>
      <c r="K149" s="22">
        <v>42654.0</v>
      </c>
      <c r="L149" s="21"/>
      <c r="M149" s="23"/>
      <c r="N149" s="23"/>
    </row>
    <row r="150">
      <c r="A150" s="74"/>
      <c r="B150" s="88">
        <v>3555257.0</v>
      </c>
      <c r="C150" s="14" t="s">
        <v>411</v>
      </c>
      <c r="D150" s="75">
        <v>42661.0</v>
      </c>
      <c r="E150" s="19">
        <v>42675.0</v>
      </c>
      <c r="F150" s="14" t="s">
        <v>19</v>
      </c>
      <c r="G150" s="14" t="s">
        <v>57</v>
      </c>
      <c r="H150" s="21"/>
      <c r="I150" s="14" t="s">
        <v>26</v>
      </c>
      <c r="J150" s="14" t="s">
        <v>266</v>
      </c>
      <c r="K150" s="22">
        <v>42657.0</v>
      </c>
      <c r="L150" s="21"/>
      <c r="M150" s="23"/>
      <c r="N150" s="23"/>
    </row>
    <row r="151">
      <c r="A151" s="74"/>
      <c r="B151" s="88">
        <v>3555784.0</v>
      </c>
      <c r="C151" s="14" t="s">
        <v>411</v>
      </c>
      <c r="D151" s="75">
        <v>42662.0</v>
      </c>
      <c r="E151" s="19">
        <v>42676.0</v>
      </c>
      <c r="F151" s="14" t="s">
        <v>19</v>
      </c>
      <c r="G151" s="14" t="s">
        <v>189</v>
      </c>
      <c r="H151" s="21"/>
      <c r="I151" s="14" t="s">
        <v>26</v>
      </c>
      <c r="J151" s="14" t="s">
        <v>119</v>
      </c>
      <c r="K151" s="22">
        <v>42661.0</v>
      </c>
      <c r="L151" s="21"/>
      <c r="M151" s="23"/>
      <c r="N151" s="23"/>
    </row>
    <row r="152">
      <c r="A152" s="74"/>
      <c r="B152" s="88">
        <v>3555986.0</v>
      </c>
      <c r="C152" s="14" t="s">
        <v>411</v>
      </c>
      <c r="D152" s="75">
        <v>42662.0</v>
      </c>
      <c r="E152" s="19">
        <v>42676.0</v>
      </c>
      <c r="F152" s="14" t="s">
        <v>19</v>
      </c>
      <c r="G152" s="14" t="s">
        <v>189</v>
      </c>
      <c r="H152" s="21"/>
      <c r="I152" s="14" t="s">
        <v>26</v>
      </c>
      <c r="J152" s="14" t="s">
        <v>119</v>
      </c>
      <c r="K152" s="22">
        <v>42661.0</v>
      </c>
      <c r="L152" s="21"/>
      <c r="M152" s="23"/>
      <c r="N152" s="23"/>
    </row>
    <row r="153">
      <c r="A153" s="74"/>
      <c r="B153" s="88">
        <v>3559095.0</v>
      </c>
      <c r="C153" s="14" t="s">
        <v>411</v>
      </c>
      <c r="D153" s="75">
        <v>42667.0</v>
      </c>
      <c r="E153" s="19">
        <v>42682.0</v>
      </c>
      <c r="F153" s="14" t="s">
        <v>19</v>
      </c>
      <c r="G153" s="14" t="s">
        <v>189</v>
      </c>
      <c r="H153" s="21"/>
      <c r="I153" s="14" t="s">
        <v>26</v>
      </c>
      <c r="J153" s="14" t="s">
        <v>119</v>
      </c>
      <c r="K153" s="22">
        <v>42664.0</v>
      </c>
      <c r="L153" s="21"/>
      <c r="M153" s="23"/>
      <c r="N153" s="23"/>
    </row>
    <row r="154">
      <c r="A154" s="74"/>
      <c r="B154" s="88">
        <v>3559412.0</v>
      </c>
      <c r="C154" s="14" t="s">
        <v>411</v>
      </c>
      <c r="D154" s="75">
        <v>42667.0</v>
      </c>
      <c r="E154" s="19">
        <v>42682.0</v>
      </c>
      <c r="F154" s="14" t="s">
        <v>19</v>
      </c>
      <c r="G154" s="14" t="s">
        <v>189</v>
      </c>
      <c r="H154" s="21"/>
      <c r="I154" s="14" t="s">
        <v>26</v>
      </c>
      <c r="J154" s="14" t="s">
        <v>22</v>
      </c>
      <c r="K154" s="22">
        <v>42664.0</v>
      </c>
      <c r="L154" s="21"/>
      <c r="M154" s="23"/>
      <c r="N154" s="23"/>
    </row>
    <row r="155">
      <c r="A155" s="74"/>
      <c r="B155" s="88">
        <v>3560771.0</v>
      </c>
      <c r="C155" s="14" t="s">
        <v>411</v>
      </c>
      <c r="D155" s="75">
        <v>42667.0</v>
      </c>
      <c r="E155" s="19">
        <v>42682.0</v>
      </c>
      <c r="F155" s="14" t="s">
        <v>19</v>
      </c>
      <c r="G155" s="14" t="s">
        <v>189</v>
      </c>
      <c r="H155" s="21"/>
      <c r="I155" s="14" t="s">
        <v>26</v>
      </c>
      <c r="J155" s="14" t="s">
        <v>22</v>
      </c>
      <c r="K155" s="22">
        <v>42664.0</v>
      </c>
      <c r="L155" s="21"/>
      <c r="M155" s="23"/>
      <c r="N155" s="23"/>
    </row>
    <row r="156">
      <c r="A156" s="74"/>
      <c r="B156" s="88">
        <v>3562290.0</v>
      </c>
      <c r="C156" s="14" t="s">
        <v>411</v>
      </c>
      <c r="D156" s="75">
        <v>42670.0</v>
      </c>
      <c r="E156" s="86">
        <v>42684.0</v>
      </c>
      <c r="F156" s="14" t="s">
        <v>19</v>
      </c>
      <c r="G156" s="14" t="s">
        <v>189</v>
      </c>
      <c r="H156" s="21"/>
      <c r="I156" s="14" t="s">
        <v>26</v>
      </c>
      <c r="J156" s="14" t="s">
        <v>119</v>
      </c>
      <c r="K156" s="22">
        <v>42668.0</v>
      </c>
      <c r="L156" s="21"/>
      <c r="M156" s="23"/>
      <c r="N156" s="23"/>
    </row>
    <row r="157">
      <c r="A157" s="74"/>
      <c r="B157" s="48">
        <v>3561689.0</v>
      </c>
      <c r="C157" s="14" t="s">
        <v>411</v>
      </c>
      <c r="D157" s="75">
        <v>42670.0</v>
      </c>
      <c r="E157" s="86">
        <v>42678.0</v>
      </c>
      <c r="F157" s="14" t="s">
        <v>19</v>
      </c>
      <c r="G157" s="14" t="s">
        <v>143</v>
      </c>
      <c r="H157" s="21"/>
      <c r="I157" s="14" t="s">
        <v>26</v>
      </c>
      <c r="J157" s="14" t="s">
        <v>22</v>
      </c>
      <c r="K157" s="22">
        <v>42668.0</v>
      </c>
      <c r="L157" s="21"/>
      <c r="M157" s="23"/>
      <c r="N157" s="23"/>
    </row>
    <row r="158">
      <c r="A158" s="74"/>
      <c r="B158" s="88">
        <v>3565254.0</v>
      </c>
      <c r="C158" s="14" t="s">
        <v>411</v>
      </c>
      <c r="D158" s="75">
        <v>42674.0</v>
      </c>
      <c r="E158" s="86">
        <v>42685.0</v>
      </c>
      <c r="F158" s="14" t="s">
        <v>19</v>
      </c>
      <c r="G158" s="14" t="s">
        <v>189</v>
      </c>
      <c r="H158" s="21"/>
      <c r="I158" s="14" t="s">
        <v>26</v>
      </c>
      <c r="J158" s="14" t="s">
        <v>119</v>
      </c>
      <c r="K158" s="22">
        <v>42671.0</v>
      </c>
      <c r="L158" s="21"/>
      <c r="M158" s="23"/>
      <c r="N158" s="23"/>
    </row>
    <row r="159">
      <c r="A159" s="74"/>
      <c r="B159" s="88">
        <v>3565720.0</v>
      </c>
      <c r="C159" s="14" t="s">
        <v>411</v>
      </c>
      <c r="D159" s="75">
        <v>42674.0</v>
      </c>
      <c r="E159" s="86">
        <v>42685.0</v>
      </c>
      <c r="F159" s="14" t="s">
        <v>19</v>
      </c>
      <c r="G159" s="14" t="s">
        <v>189</v>
      </c>
      <c r="H159" s="21"/>
      <c r="I159" s="14" t="s">
        <v>26</v>
      </c>
      <c r="J159" s="14" t="s">
        <v>119</v>
      </c>
      <c r="K159" s="22">
        <v>42671.0</v>
      </c>
      <c r="L159" s="21"/>
      <c r="M159" s="23"/>
      <c r="N159" s="23"/>
    </row>
    <row r="160" ht="15.75" customHeight="1">
      <c r="A160" s="74"/>
      <c r="B160" s="88">
        <v>3566280.0</v>
      </c>
      <c r="C160" s="14" t="s">
        <v>411</v>
      </c>
      <c r="D160" s="17">
        <v>42675.0</v>
      </c>
      <c r="E160" s="86">
        <v>42690.0</v>
      </c>
      <c r="F160" s="14" t="s">
        <v>19</v>
      </c>
      <c r="G160" s="14" t="s">
        <v>189</v>
      </c>
      <c r="H160" s="21"/>
      <c r="I160" s="14" t="s">
        <v>26</v>
      </c>
      <c r="J160" s="14" t="s">
        <v>119</v>
      </c>
      <c r="K160" s="22">
        <v>42672.0</v>
      </c>
      <c r="L160" s="21"/>
      <c r="M160" s="23"/>
      <c r="N160" s="23"/>
    </row>
    <row r="161">
      <c r="A161" s="74"/>
      <c r="B161" s="48">
        <v>3568917.0</v>
      </c>
      <c r="C161" s="14" t="s">
        <v>411</v>
      </c>
      <c r="D161" s="17">
        <v>42677.0</v>
      </c>
      <c r="E161" s="86">
        <v>42692.0</v>
      </c>
      <c r="F161" s="14" t="s">
        <v>19</v>
      </c>
      <c r="G161" s="14" t="s">
        <v>189</v>
      </c>
      <c r="H161" s="21"/>
      <c r="I161" s="14" t="s">
        <v>26</v>
      </c>
      <c r="J161" s="14" t="s">
        <v>119</v>
      </c>
      <c r="K161" s="22">
        <v>42676.0</v>
      </c>
      <c r="L161" s="21"/>
      <c r="M161" s="23"/>
      <c r="N161" s="23"/>
    </row>
    <row r="162">
      <c r="A162" s="74"/>
      <c r="B162" s="48">
        <v>3568996.0</v>
      </c>
      <c r="C162" s="14" t="s">
        <v>411</v>
      </c>
      <c r="D162" s="17">
        <v>42677.0</v>
      </c>
      <c r="E162" s="86">
        <v>42692.0</v>
      </c>
      <c r="F162" s="14" t="s">
        <v>19</v>
      </c>
      <c r="G162" s="14" t="s">
        <v>189</v>
      </c>
      <c r="H162" s="21"/>
      <c r="I162" s="14" t="s">
        <v>26</v>
      </c>
      <c r="J162" s="14" t="s">
        <v>22</v>
      </c>
      <c r="K162" s="22">
        <v>42676.0</v>
      </c>
      <c r="L162" s="21"/>
      <c r="M162" s="23"/>
      <c r="N162" s="23"/>
    </row>
    <row r="163">
      <c r="A163" s="74"/>
      <c r="B163" s="48">
        <v>2450423.0</v>
      </c>
      <c r="C163" s="14" t="s">
        <v>411</v>
      </c>
      <c r="D163" s="75">
        <v>42684.0</v>
      </c>
      <c r="E163" s="12" t="s">
        <v>117</v>
      </c>
      <c r="F163" s="14" t="s">
        <v>19</v>
      </c>
      <c r="G163" s="14" t="s">
        <v>415</v>
      </c>
      <c r="H163" s="21"/>
      <c r="I163" s="14" t="s">
        <v>416</v>
      </c>
      <c r="J163" s="14" t="s">
        <v>119</v>
      </c>
      <c r="K163" s="22">
        <v>41017.0</v>
      </c>
      <c r="L163" s="21"/>
      <c r="M163" s="23"/>
      <c r="N163" s="23"/>
    </row>
    <row r="164">
      <c r="A164" s="74"/>
      <c r="B164" s="48">
        <v>3578844.0</v>
      </c>
      <c r="C164" s="14" t="s">
        <v>411</v>
      </c>
      <c r="D164" s="75">
        <v>42691.0</v>
      </c>
      <c r="E164" s="86">
        <v>42704.0</v>
      </c>
      <c r="F164" s="14" t="s">
        <v>19</v>
      </c>
      <c r="G164" s="14" t="s">
        <v>57</v>
      </c>
      <c r="H164" s="21"/>
      <c r="I164" s="14" t="s">
        <v>21</v>
      </c>
      <c r="J164" s="14" t="s">
        <v>119</v>
      </c>
      <c r="K164" s="22">
        <v>42690.0</v>
      </c>
      <c r="L164" s="21"/>
      <c r="M164" s="23"/>
      <c r="N164" s="23"/>
    </row>
    <row r="165">
      <c r="A165" s="74"/>
      <c r="B165" s="48">
        <v>3580335.0</v>
      </c>
      <c r="C165" s="14" t="s">
        <v>411</v>
      </c>
      <c r="D165" s="75">
        <v>42692.0</v>
      </c>
      <c r="E165" s="19">
        <v>42705.0</v>
      </c>
      <c r="F165" s="14" t="s">
        <v>19</v>
      </c>
      <c r="G165" s="14" t="s">
        <v>189</v>
      </c>
      <c r="H165" s="21"/>
      <c r="I165" s="14" t="s">
        <v>26</v>
      </c>
      <c r="J165" s="14" t="s">
        <v>119</v>
      </c>
      <c r="K165" s="22">
        <v>42691.0</v>
      </c>
      <c r="L165" s="21"/>
      <c r="M165" s="23"/>
      <c r="N165" s="23"/>
    </row>
    <row r="166">
      <c r="A166" s="74"/>
      <c r="B166" s="48">
        <v>3581676.0</v>
      </c>
      <c r="C166" s="14" t="s">
        <v>411</v>
      </c>
      <c r="D166" s="75">
        <v>42695.0</v>
      </c>
      <c r="E166" s="86">
        <v>42702.0</v>
      </c>
      <c r="F166" s="14" t="s">
        <v>19</v>
      </c>
      <c r="G166" s="14" t="s">
        <v>417</v>
      </c>
      <c r="H166" s="21"/>
      <c r="I166" s="14" t="s">
        <v>26</v>
      </c>
      <c r="J166" s="14" t="s">
        <v>119</v>
      </c>
      <c r="K166" s="22">
        <v>42692.0</v>
      </c>
      <c r="L166" s="21"/>
      <c r="M166" s="23"/>
      <c r="N166" s="23"/>
    </row>
    <row r="167">
      <c r="A167" s="74"/>
      <c r="B167" s="48">
        <v>3581712.0</v>
      </c>
      <c r="C167" s="14" t="s">
        <v>411</v>
      </c>
      <c r="D167" s="75">
        <v>42695.0</v>
      </c>
      <c r="E167" s="86">
        <v>42706.0</v>
      </c>
      <c r="F167" s="14" t="s">
        <v>19</v>
      </c>
      <c r="G167" s="14" t="s">
        <v>189</v>
      </c>
      <c r="H167" s="21"/>
      <c r="I167" s="14" t="s">
        <v>26</v>
      </c>
      <c r="J167" s="14" t="s">
        <v>119</v>
      </c>
      <c r="K167" s="22">
        <v>42692.0</v>
      </c>
      <c r="L167" s="21"/>
      <c r="M167" s="23"/>
      <c r="N167" s="23"/>
    </row>
    <row r="168">
      <c r="A168" s="74"/>
      <c r="B168" s="48">
        <v>3583926.0</v>
      </c>
      <c r="C168" s="14" t="s">
        <v>411</v>
      </c>
      <c r="D168" s="75">
        <v>42696.0</v>
      </c>
      <c r="E168" s="19">
        <v>42710.0</v>
      </c>
      <c r="F168" s="14" t="s">
        <v>19</v>
      </c>
      <c r="G168" s="14" t="s">
        <v>57</v>
      </c>
      <c r="H168" s="21"/>
      <c r="I168" s="14" t="s">
        <v>21</v>
      </c>
      <c r="J168" s="14" t="s">
        <v>119</v>
      </c>
      <c r="K168" s="22">
        <v>42696.0</v>
      </c>
      <c r="L168" s="21"/>
      <c r="M168" s="23"/>
      <c r="N168" s="23"/>
    </row>
    <row r="169">
      <c r="A169" s="74"/>
      <c r="B169" s="48">
        <v>3585607.0</v>
      </c>
      <c r="C169" s="14" t="s">
        <v>411</v>
      </c>
      <c r="D169" s="75">
        <v>42698.0</v>
      </c>
      <c r="E169" s="19">
        <v>42713.0</v>
      </c>
      <c r="F169" s="14" t="s">
        <v>19</v>
      </c>
      <c r="G169" s="14" t="s">
        <v>277</v>
      </c>
      <c r="H169" s="21"/>
      <c r="I169" s="14" t="s">
        <v>21</v>
      </c>
      <c r="J169" s="14" t="s">
        <v>119</v>
      </c>
      <c r="K169" s="22">
        <v>42697.0</v>
      </c>
      <c r="L169" s="21"/>
      <c r="M169" s="23"/>
      <c r="N169" s="23"/>
    </row>
    <row r="170">
      <c r="A170" s="74"/>
      <c r="B170" s="48">
        <v>3589851.0</v>
      </c>
      <c r="C170" s="14" t="s">
        <v>411</v>
      </c>
      <c r="D170" s="75">
        <v>42702.0</v>
      </c>
      <c r="E170" s="19">
        <v>42705.0</v>
      </c>
      <c r="F170" s="14" t="s">
        <v>19</v>
      </c>
      <c r="G170" s="14" t="s">
        <v>277</v>
      </c>
      <c r="H170" s="21"/>
      <c r="I170" s="14" t="s">
        <v>26</v>
      </c>
      <c r="J170" s="14" t="s">
        <v>119</v>
      </c>
      <c r="K170" s="22">
        <v>42702.0</v>
      </c>
      <c r="L170" s="21"/>
      <c r="M170" s="23"/>
      <c r="N170" s="23"/>
    </row>
    <row r="171">
      <c r="A171" s="74"/>
      <c r="B171" s="48">
        <v>3589861.0</v>
      </c>
      <c r="C171" s="14" t="s">
        <v>411</v>
      </c>
      <c r="D171" s="75">
        <v>42702.0</v>
      </c>
      <c r="E171" s="19">
        <v>42709.0</v>
      </c>
      <c r="F171" s="14" t="s">
        <v>19</v>
      </c>
      <c r="G171" s="14" t="s">
        <v>277</v>
      </c>
      <c r="H171" s="21"/>
      <c r="I171" s="14" t="s">
        <v>26</v>
      </c>
      <c r="J171" s="14" t="s">
        <v>119</v>
      </c>
      <c r="K171" s="22">
        <v>42702.0</v>
      </c>
      <c r="L171" s="21"/>
      <c r="M171" s="23"/>
      <c r="N171" s="23"/>
    </row>
    <row r="172">
      <c r="A172" s="74"/>
      <c r="B172" s="48">
        <v>3594760.0</v>
      </c>
      <c r="C172" s="14" t="s">
        <v>411</v>
      </c>
      <c r="D172" s="17">
        <v>42705.0</v>
      </c>
      <c r="E172" s="86">
        <v>42720.0</v>
      </c>
      <c r="F172" s="14" t="s">
        <v>19</v>
      </c>
      <c r="G172" s="14" t="s">
        <v>189</v>
      </c>
      <c r="H172" s="21"/>
      <c r="I172" s="14" t="s">
        <v>26</v>
      </c>
      <c r="J172" s="14" t="s">
        <v>119</v>
      </c>
      <c r="K172" s="22">
        <v>42705.0</v>
      </c>
      <c r="L172" s="21"/>
      <c r="M172" s="23"/>
      <c r="N172" s="23"/>
    </row>
    <row r="173">
      <c r="A173" s="74"/>
      <c r="B173" s="48">
        <v>3594556.0</v>
      </c>
      <c r="C173" s="14" t="s">
        <v>411</v>
      </c>
      <c r="D173" s="17">
        <v>42706.0</v>
      </c>
      <c r="E173" s="86">
        <v>42723.0</v>
      </c>
      <c r="F173" s="14" t="s">
        <v>19</v>
      </c>
      <c r="G173" s="14" t="s">
        <v>189</v>
      </c>
      <c r="H173" s="21"/>
      <c r="I173" s="14" t="s">
        <v>26</v>
      </c>
      <c r="J173" s="14" t="s">
        <v>119</v>
      </c>
      <c r="K173" s="22">
        <v>42705.0</v>
      </c>
      <c r="L173" s="21"/>
      <c r="M173" s="23"/>
      <c r="N173" s="23"/>
    </row>
    <row r="174">
      <c r="A174" s="74"/>
      <c r="B174" s="48">
        <v>3596665.0</v>
      </c>
      <c r="C174" s="14" t="s">
        <v>411</v>
      </c>
      <c r="D174" s="17">
        <v>42709.0</v>
      </c>
      <c r="E174" s="86">
        <v>42723.0</v>
      </c>
      <c r="F174" s="14" t="s">
        <v>19</v>
      </c>
      <c r="G174" s="14" t="s">
        <v>57</v>
      </c>
      <c r="H174" s="21"/>
      <c r="I174" s="14" t="s">
        <v>21</v>
      </c>
      <c r="J174" s="14" t="s">
        <v>119</v>
      </c>
      <c r="K174" s="22">
        <v>42706.0</v>
      </c>
      <c r="L174" s="21"/>
      <c r="M174" s="23"/>
      <c r="N174" s="23"/>
    </row>
    <row r="175">
      <c r="A175" s="74"/>
      <c r="B175" s="48">
        <v>3596669.0</v>
      </c>
      <c r="C175" s="14" t="s">
        <v>411</v>
      </c>
      <c r="D175" s="17">
        <v>42709.0</v>
      </c>
      <c r="E175" s="86">
        <v>42723.0</v>
      </c>
      <c r="F175" s="14" t="s">
        <v>19</v>
      </c>
      <c r="G175" s="14" t="s">
        <v>57</v>
      </c>
      <c r="H175" s="21"/>
      <c r="I175" s="14" t="s">
        <v>21</v>
      </c>
      <c r="J175" s="14" t="s">
        <v>119</v>
      </c>
      <c r="K175" s="22">
        <v>42706.0</v>
      </c>
      <c r="L175" s="21"/>
      <c r="M175" s="23"/>
      <c r="N175" s="23"/>
    </row>
    <row r="176">
      <c r="A176" s="74"/>
      <c r="B176" s="48">
        <v>3597078.0</v>
      </c>
      <c r="C176" s="14" t="s">
        <v>411</v>
      </c>
      <c r="D176" s="17">
        <v>42709.0</v>
      </c>
      <c r="E176" s="86">
        <v>42724.0</v>
      </c>
      <c r="F176" s="14" t="s">
        <v>19</v>
      </c>
      <c r="G176" s="14" t="s">
        <v>57</v>
      </c>
      <c r="H176" s="21"/>
      <c r="I176" s="14" t="s">
        <v>21</v>
      </c>
      <c r="J176" s="14" t="s">
        <v>119</v>
      </c>
      <c r="K176" s="22">
        <v>42709.0</v>
      </c>
      <c r="L176" s="21"/>
      <c r="M176" s="23"/>
      <c r="N176" s="23"/>
    </row>
    <row r="177">
      <c r="A177" s="74"/>
      <c r="B177" s="48">
        <v>3597108.0</v>
      </c>
      <c r="C177" s="14" t="s">
        <v>411</v>
      </c>
      <c r="D177" s="17">
        <v>42709.0</v>
      </c>
      <c r="E177" s="86">
        <v>42724.0</v>
      </c>
      <c r="F177" s="14" t="s">
        <v>19</v>
      </c>
      <c r="G177" s="14" t="s">
        <v>57</v>
      </c>
      <c r="H177" s="21"/>
      <c r="I177" s="14" t="s">
        <v>21</v>
      </c>
      <c r="J177" s="14" t="s">
        <v>119</v>
      </c>
      <c r="K177" s="22">
        <v>42709.0</v>
      </c>
      <c r="L177" s="21"/>
      <c r="M177" s="23"/>
      <c r="N177" s="23"/>
    </row>
    <row r="178">
      <c r="A178" s="74"/>
      <c r="B178" s="48">
        <v>3597409.0</v>
      </c>
      <c r="C178" s="14" t="s">
        <v>411</v>
      </c>
      <c r="D178" s="17">
        <v>42709.0</v>
      </c>
      <c r="E178" s="86">
        <v>42724.0</v>
      </c>
      <c r="F178" s="14" t="s">
        <v>19</v>
      </c>
      <c r="G178" s="14" t="s">
        <v>57</v>
      </c>
      <c r="H178" s="21"/>
      <c r="I178" s="14" t="s">
        <v>21</v>
      </c>
      <c r="J178" s="14" t="s">
        <v>119</v>
      </c>
      <c r="K178" s="22">
        <v>42709.0</v>
      </c>
      <c r="L178" s="21"/>
      <c r="M178" s="23"/>
      <c r="N178" s="23"/>
    </row>
    <row r="179">
      <c r="A179" s="74"/>
      <c r="B179" s="48">
        <v>3598994.0</v>
      </c>
      <c r="C179" s="14" t="s">
        <v>411</v>
      </c>
      <c r="D179" s="17">
        <v>42710.0</v>
      </c>
      <c r="E179" s="86">
        <v>42725.0</v>
      </c>
      <c r="F179" s="14" t="s">
        <v>19</v>
      </c>
      <c r="G179" s="14" t="s">
        <v>189</v>
      </c>
      <c r="H179" s="21"/>
      <c r="I179" s="14" t="s">
        <v>26</v>
      </c>
      <c r="J179" s="14" t="s">
        <v>119</v>
      </c>
      <c r="K179" s="22">
        <v>42710.0</v>
      </c>
      <c r="L179" s="21"/>
      <c r="M179" s="23"/>
      <c r="N179" s="23"/>
    </row>
    <row r="180">
      <c r="A180" s="74"/>
      <c r="B180" s="48">
        <v>3598997.0</v>
      </c>
      <c r="C180" s="14" t="s">
        <v>411</v>
      </c>
      <c r="D180" s="17">
        <v>42710.0</v>
      </c>
      <c r="E180" s="86">
        <v>42725.0</v>
      </c>
      <c r="F180" s="14" t="s">
        <v>19</v>
      </c>
      <c r="G180" s="14" t="s">
        <v>189</v>
      </c>
      <c r="H180" s="21"/>
      <c r="I180" s="14" t="s">
        <v>26</v>
      </c>
      <c r="J180" s="14" t="s">
        <v>119</v>
      </c>
      <c r="K180" s="22">
        <v>42710.0</v>
      </c>
      <c r="L180" s="21"/>
      <c r="M180" s="23"/>
      <c r="N180" s="23"/>
    </row>
    <row r="181">
      <c r="A181" s="74"/>
      <c r="B181" s="48">
        <v>3600187.0</v>
      </c>
      <c r="C181" s="14" t="s">
        <v>411</v>
      </c>
      <c r="D181" s="17">
        <v>42711.0</v>
      </c>
      <c r="E181" s="86">
        <v>42726.0</v>
      </c>
      <c r="F181" s="14" t="s">
        <v>19</v>
      </c>
      <c r="G181" s="14" t="s">
        <v>189</v>
      </c>
      <c r="H181" s="21"/>
      <c r="I181" s="14" t="s">
        <v>26</v>
      </c>
      <c r="J181" s="14" t="s">
        <v>119</v>
      </c>
      <c r="K181" s="22">
        <v>42711.0</v>
      </c>
      <c r="L181" s="21"/>
      <c r="M181" s="23"/>
      <c r="N181" s="23"/>
    </row>
    <row r="182">
      <c r="A182" s="74"/>
      <c r="B182" s="48">
        <v>3601520.0</v>
      </c>
      <c r="C182" s="14" t="s">
        <v>411</v>
      </c>
      <c r="D182" s="75">
        <v>42716.0</v>
      </c>
      <c r="E182" s="86">
        <v>42727.0</v>
      </c>
      <c r="F182" s="14" t="s">
        <v>19</v>
      </c>
      <c r="G182" s="14" t="s">
        <v>189</v>
      </c>
      <c r="H182" s="21"/>
      <c r="I182" s="14" t="s">
        <v>26</v>
      </c>
      <c r="J182" s="14" t="s">
        <v>119</v>
      </c>
      <c r="K182" s="22">
        <v>42713.0</v>
      </c>
      <c r="L182" s="21"/>
      <c r="M182" s="23"/>
      <c r="N182" s="23"/>
    </row>
    <row r="183">
      <c r="A183" s="74"/>
      <c r="B183" s="48">
        <v>3601522.0</v>
      </c>
      <c r="C183" s="14" t="s">
        <v>411</v>
      </c>
      <c r="D183" s="75">
        <v>42716.0</v>
      </c>
      <c r="E183" s="86">
        <v>42727.0</v>
      </c>
      <c r="F183" s="14" t="s">
        <v>19</v>
      </c>
      <c r="G183" s="14" t="s">
        <v>189</v>
      </c>
      <c r="H183" s="21"/>
      <c r="I183" s="14" t="s">
        <v>26</v>
      </c>
      <c r="J183" s="14" t="s">
        <v>119</v>
      </c>
      <c r="K183" s="22">
        <v>42713.0</v>
      </c>
      <c r="L183" s="21"/>
      <c r="M183" s="23"/>
      <c r="N183" s="23"/>
    </row>
    <row r="184">
      <c r="A184" s="74"/>
      <c r="B184" s="48">
        <v>3601525.0</v>
      </c>
      <c r="C184" s="14" t="s">
        <v>411</v>
      </c>
      <c r="D184" s="75">
        <v>42716.0</v>
      </c>
      <c r="E184" s="86">
        <v>42727.0</v>
      </c>
      <c r="F184" s="14" t="s">
        <v>19</v>
      </c>
      <c r="G184" s="14" t="s">
        <v>189</v>
      </c>
      <c r="H184" s="21"/>
      <c r="I184" s="14" t="s">
        <v>26</v>
      </c>
      <c r="J184" s="14" t="s">
        <v>119</v>
      </c>
      <c r="K184" s="22">
        <v>42713.0</v>
      </c>
      <c r="L184" s="21"/>
      <c r="M184" s="23"/>
      <c r="N184" s="23"/>
    </row>
    <row r="185">
      <c r="A185" s="74"/>
      <c r="B185" s="48">
        <v>3605031.0</v>
      </c>
      <c r="C185" s="14" t="s">
        <v>411</v>
      </c>
      <c r="D185" s="75">
        <v>42718.0</v>
      </c>
      <c r="E185" s="86">
        <v>42731.0</v>
      </c>
      <c r="F185" s="14" t="s">
        <v>19</v>
      </c>
      <c r="G185" s="14" t="s">
        <v>189</v>
      </c>
      <c r="H185" s="21"/>
      <c r="I185" s="14" t="s">
        <v>26</v>
      </c>
      <c r="J185" s="14" t="s">
        <v>119</v>
      </c>
      <c r="K185" s="22">
        <v>42717.0</v>
      </c>
      <c r="L185" s="21"/>
      <c r="M185" s="23"/>
      <c r="N185" s="23"/>
    </row>
    <row r="186">
      <c r="A186" s="74"/>
      <c r="B186" s="48">
        <v>3607233.0</v>
      </c>
      <c r="C186" s="14" t="s">
        <v>411</v>
      </c>
      <c r="D186" s="75">
        <v>42720.0</v>
      </c>
      <c r="E186" s="86">
        <v>42732.0</v>
      </c>
      <c r="F186" s="14" t="s">
        <v>19</v>
      </c>
      <c r="G186" s="14" t="s">
        <v>189</v>
      </c>
      <c r="H186" s="21"/>
      <c r="I186" s="14" t="s">
        <v>26</v>
      </c>
      <c r="J186" s="14" t="s">
        <v>119</v>
      </c>
      <c r="K186" s="22">
        <v>42718.0</v>
      </c>
      <c r="L186" s="21"/>
      <c r="M186" s="23"/>
      <c r="N186" s="23"/>
    </row>
    <row r="187">
      <c r="A187" s="74"/>
      <c r="B187" s="48">
        <v>3608412.0</v>
      </c>
      <c r="C187" s="14" t="s">
        <v>411</v>
      </c>
      <c r="D187" s="75">
        <v>42723.0</v>
      </c>
      <c r="E187" s="86">
        <v>42733.0</v>
      </c>
      <c r="F187" s="14" t="s">
        <v>19</v>
      </c>
      <c r="G187" s="14" t="s">
        <v>189</v>
      </c>
      <c r="H187" s="21"/>
      <c r="I187" s="14" t="s">
        <v>26</v>
      </c>
      <c r="J187" s="14" t="s">
        <v>119</v>
      </c>
      <c r="K187" s="22">
        <v>42709.0</v>
      </c>
      <c r="L187" s="21"/>
      <c r="M187" s="23"/>
      <c r="N187" s="23"/>
    </row>
    <row r="188">
      <c r="A188" s="74"/>
      <c r="B188" s="51">
        <v>3608403.0</v>
      </c>
      <c r="C188" s="14" t="s">
        <v>411</v>
      </c>
      <c r="D188" s="75">
        <v>42723.0</v>
      </c>
      <c r="E188" s="86">
        <v>42733.0</v>
      </c>
      <c r="F188" s="14" t="s">
        <v>19</v>
      </c>
      <c r="G188" s="14" t="s">
        <v>189</v>
      </c>
      <c r="H188" s="21"/>
      <c r="I188" s="14" t="s">
        <v>26</v>
      </c>
      <c r="J188" s="14" t="s">
        <v>119</v>
      </c>
      <c r="K188" s="22">
        <v>42709.0</v>
      </c>
      <c r="L188" s="21"/>
      <c r="M188" s="23"/>
      <c r="N188" s="23"/>
    </row>
    <row r="189">
      <c r="A189" s="74"/>
      <c r="B189" s="48">
        <v>3609316.0</v>
      </c>
      <c r="C189" s="14" t="s">
        <v>411</v>
      </c>
      <c r="D189" s="75">
        <v>42723.0</v>
      </c>
      <c r="E189" s="86">
        <v>42734.0</v>
      </c>
      <c r="F189" s="14" t="s">
        <v>19</v>
      </c>
      <c r="G189" s="14" t="s">
        <v>189</v>
      </c>
      <c r="H189" s="21"/>
      <c r="I189" s="14" t="s">
        <v>26</v>
      </c>
      <c r="J189" s="14" t="s">
        <v>119</v>
      </c>
      <c r="K189" s="22">
        <v>42709.0</v>
      </c>
      <c r="L189" s="21"/>
      <c r="M189" s="23"/>
      <c r="N189" s="23"/>
    </row>
    <row r="190">
      <c r="A190" s="74"/>
      <c r="B190" s="48">
        <v>3611433.0</v>
      </c>
      <c r="C190" s="14" t="s">
        <v>411</v>
      </c>
      <c r="D190" s="75">
        <v>42723.0</v>
      </c>
      <c r="E190" s="86">
        <v>42734.0</v>
      </c>
      <c r="F190" s="14" t="s">
        <v>19</v>
      </c>
      <c r="G190" s="14" t="s">
        <v>57</v>
      </c>
      <c r="H190" s="21"/>
      <c r="I190" s="14" t="s">
        <v>21</v>
      </c>
      <c r="J190" s="14" t="s">
        <v>119</v>
      </c>
      <c r="K190" s="22">
        <v>42709.0</v>
      </c>
      <c r="L190" s="21"/>
      <c r="M190" s="23"/>
      <c r="N190" s="23"/>
    </row>
    <row r="191">
      <c r="A191" s="74"/>
      <c r="B191" s="48">
        <v>3613067.0</v>
      </c>
      <c r="C191" s="14" t="s">
        <v>411</v>
      </c>
      <c r="D191" s="75">
        <v>42725.0</v>
      </c>
      <c r="E191" s="19">
        <v>42738.0</v>
      </c>
      <c r="F191" s="14" t="s">
        <v>19</v>
      </c>
      <c r="G191" s="14" t="s">
        <v>315</v>
      </c>
      <c r="H191" s="21"/>
      <c r="I191" s="14" t="s">
        <v>26</v>
      </c>
      <c r="J191" s="14" t="s">
        <v>119</v>
      </c>
      <c r="K191" s="22">
        <v>42723.0</v>
      </c>
      <c r="L191" s="21"/>
      <c r="M191" s="23"/>
      <c r="N191" s="23"/>
    </row>
    <row r="192">
      <c r="A192" s="74"/>
      <c r="B192" s="48">
        <v>3613967.0</v>
      </c>
      <c r="C192" s="14" t="s">
        <v>411</v>
      </c>
      <c r="D192" s="75">
        <v>42725.0</v>
      </c>
      <c r="E192" s="19">
        <v>42738.0</v>
      </c>
      <c r="F192" s="14" t="s">
        <v>19</v>
      </c>
      <c r="G192" s="14" t="s">
        <v>315</v>
      </c>
      <c r="H192" s="21"/>
      <c r="I192" s="14" t="s">
        <v>26</v>
      </c>
      <c r="J192" s="14" t="s">
        <v>119</v>
      </c>
      <c r="K192" s="22">
        <v>42723.0</v>
      </c>
      <c r="L192" s="21"/>
      <c r="M192" s="23"/>
      <c r="N192" s="23"/>
    </row>
    <row r="193">
      <c r="A193" s="74"/>
      <c r="B193" s="48">
        <v>3614138.0</v>
      </c>
      <c r="C193" s="14" t="s">
        <v>411</v>
      </c>
      <c r="D193" s="75">
        <v>42725.0</v>
      </c>
      <c r="E193" s="19">
        <v>42738.0</v>
      </c>
      <c r="F193" s="14" t="s">
        <v>19</v>
      </c>
      <c r="G193" s="14" t="s">
        <v>315</v>
      </c>
      <c r="H193" s="21"/>
      <c r="I193" s="14" t="s">
        <v>26</v>
      </c>
      <c r="J193" s="14" t="s">
        <v>119</v>
      </c>
      <c r="K193" s="22">
        <v>42723.0</v>
      </c>
      <c r="L193" s="21"/>
      <c r="M193" s="23"/>
      <c r="N193" s="23"/>
    </row>
    <row r="194">
      <c r="A194" s="74"/>
      <c r="B194" s="48">
        <v>3615924.0</v>
      </c>
      <c r="C194" s="14" t="s">
        <v>411</v>
      </c>
      <c r="D194" s="75">
        <v>42727.0</v>
      </c>
      <c r="E194" s="19">
        <v>42740.0</v>
      </c>
      <c r="F194" s="14" t="s">
        <v>19</v>
      </c>
      <c r="G194" s="14" t="s">
        <v>189</v>
      </c>
      <c r="H194" s="21"/>
      <c r="I194" s="14" t="s">
        <v>26</v>
      </c>
      <c r="J194" s="14" t="s">
        <v>119</v>
      </c>
      <c r="K194" s="22">
        <v>42726.0</v>
      </c>
      <c r="L194" s="21"/>
      <c r="M194" s="23"/>
      <c r="N194" s="23"/>
    </row>
    <row r="195">
      <c r="A195" s="74"/>
      <c r="B195" s="48">
        <v>3615927.0</v>
      </c>
      <c r="C195" s="14" t="s">
        <v>411</v>
      </c>
      <c r="D195" s="75">
        <v>42727.0</v>
      </c>
      <c r="E195" s="19">
        <v>42740.0</v>
      </c>
      <c r="F195" s="14" t="s">
        <v>19</v>
      </c>
      <c r="G195" s="14" t="s">
        <v>189</v>
      </c>
      <c r="H195" s="21"/>
      <c r="I195" s="14" t="s">
        <v>26</v>
      </c>
      <c r="J195" s="14" t="s">
        <v>119</v>
      </c>
      <c r="K195" s="22">
        <v>42726.0</v>
      </c>
      <c r="L195" s="21"/>
      <c r="M195" s="23"/>
      <c r="N195" s="23"/>
    </row>
    <row r="196">
      <c r="A196" s="74"/>
      <c r="B196" s="48">
        <v>3616414.0</v>
      </c>
      <c r="C196" s="14" t="s">
        <v>411</v>
      </c>
      <c r="D196" s="75">
        <v>42727.0</v>
      </c>
      <c r="E196" s="19">
        <v>42740.0</v>
      </c>
      <c r="F196" s="14" t="s">
        <v>19</v>
      </c>
      <c r="G196" s="14" t="s">
        <v>189</v>
      </c>
      <c r="H196" s="21"/>
      <c r="I196" s="14" t="s">
        <v>26</v>
      </c>
      <c r="J196" s="14" t="s">
        <v>119</v>
      </c>
      <c r="K196" s="22">
        <v>42726.0</v>
      </c>
      <c r="L196" s="21"/>
      <c r="M196" s="23"/>
      <c r="N196" s="23"/>
    </row>
    <row r="197">
      <c r="A197" s="74"/>
      <c r="B197" s="48">
        <v>3620535.0</v>
      </c>
      <c r="C197" s="14" t="s">
        <v>411</v>
      </c>
      <c r="D197" s="75">
        <v>42732.0</v>
      </c>
      <c r="E197" s="19">
        <v>42746.0</v>
      </c>
      <c r="F197" s="14" t="s">
        <v>19</v>
      </c>
      <c r="G197" s="14" t="s">
        <v>189</v>
      </c>
      <c r="H197" s="21"/>
      <c r="I197" s="14" t="s">
        <v>26</v>
      </c>
      <c r="J197" s="14" t="s">
        <v>119</v>
      </c>
      <c r="K197" s="22">
        <v>42732.0</v>
      </c>
      <c r="L197" s="21"/>
      <c r="M197" s="23"/>
      <c r="N197" s="23"/>
    </row>
    <row r="198" ht="1.5" customHeight="1">
      <c r="A198" s="74"/>
      <c r="B198" s="48">
        <v>3620538.0</v>
      </c>
      <c r="C198" s="14" t="s">
        <v>411</v>
      </c>
      <c r="D198" s="75">
        <v>42732.0</v>
      </c>
      <c r="E198" s="19">
        <v>42746.0</v>
      </c>
      <c r="F198" s="14" t="s">
        <v>19</v>
      </c>
      <c r="G198" s="14" t="s">
        <v>189</v>
      </c>
      <c r="H198" s="21"/>
      <c r="I198" s="14" t="s">
        <v>26</v>
      </c>
      <c r="J198" s="14" t="s">
        <v>119</v>
      </c>
      <c r="K198" s="22">
        <v>42732.0</v>
      </c>
      <c r="L198" s="21"/>
      <c r="M198" s="23"/>
      <c r="N198" s="23"/>
    </row>
    <row r="199">
      <c r="A199" s="74"/>
      <c r="B199" s="51">
        <v>3622155.0</v>
      </c>
      <c r="C199" s="14" t="s">
        <v>411</v>
      </c>
      <c r="D199" s="17">
        <v>42740.0</v>
      </c>
      <c r="E199" s="86">
        <v>43020.0</v>
      </c>
      <c r="F199" s="14" t="s">
        <v>19</v>
      </c>
      <c r="G199" s="14" t="s">
        <v>30</v>
      </c>
      <c r="H199" s="21"/>
      <c r="I199" s="14" t="s">
        <v>89</v>
      </c>
      <c r="J199" s="14" t="s">
        <v>418</v>
      </c>
      <c r="K199" s="21"/>
      <c r="L199" s="21"/>
      <c r="M199" s="23"/>
      <c r="N199" s="23"/>
    </row>
    <row r="200">
      <c r="A200" s="30">
        <v>39.0</v>
      </c>
      <c r="B200" s="31">
        <v>3445497.0</v>
      </c>
      <c r="C200" s="89" t="s">
        <v>419</v>
      </c>
      <c r="D200" s="32">
        <v>42524.0</v>
      </c>
      <c r="E200" s="33">
        <v>42538.0</v>
      </c>
      <c r="F200" s="31" t="s">
        <v>15</v>
      </c>
      <c r="G200" s="31" t="s">
        <v>57</v>
      </c>
      <c r="H200" s="53">
        <v>3459701.0</v>
      </c>
      <c r="I200" s="31" t="s">
        <v>21</v>
      </c>
      <c r="J200" s="31" t="s">
        <v>41</v>
      </c>
      <c r="K200" s="32">
        <v>42521.0</v>
      </c>
      <c r="L200" s="31" t="s">
        <v>420</v>
      </c>
      <c r="M200" s="31"/>
      <c r="N200" s="3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30">
        <v>40.0</v>
      </c>
      <c r="B201" s="31">
        <v>3445358.0</v>
      </c>
      <c r="C201" s="31" t="s">
        <v>419</v>
      </c>
      <c r="D201" s="32">
        <v>42524.0</v>
      </c>
      <c r="E201" s="33">
        <v>42538.0</v>
      </c>
      <c r="F201" s="31" t="s">
        <v>15</v>
      </c>
      <c r="G201" s="31" t="s">
        <v>57</v>
      </c>
      <c r="H201" s="30" t="str">
        <f>HYPERLINK("javascript:%20top.infoDocumento(2358997)","2016EE99568")</f>
        <v>2016EE99568</v>
      </c>
      <c r="I201" s="31" t="s">
        <v>21</v>
      </c>
      <c r="J201" s="31" t="s">
        <v>41</v>
      </c>
      <c r="K201" s="32">
        <v>42521.0</v>
      </c>
      <c r="L201" s="31" t="s">
        <v>421</v>
      </c>
      <c r="M201" s="23"/>
      <c r="N201" s="23"/>
    </row>
    <row r="202">
      <c r="A202" s="30">
        <v>41.0</v>
      </c>
      <c r="B202" s="31">
        <v>3433118.0</v>
      </c>
      <c r="C202" s="31" t="s">
        <v>419</v>
      </c>
      <c r="D202" s="32">
        <v>42528.0</v>
      </c>
      <c r="E202" s="33">
        <v>42538.0</v>
      </c>
      <c r="F202" s="31" t="s">
        <v>15</v>
      </c>
      <c r="G202" s="31" t="s">
        <v>38</v>
      </c>
      <c r="H202" s="30" t="str">
        <f>HYPERLINK("javascript:%20top.infoDocumento(2350568)","2016EE91141")</f>
        <v>2016EE91141</v>
      </c>
      <c r="I202" s="31" t="s">
        <v>26</v>
      </c>
      <c r="J202" s="31" t="s">
        <v>41</v>
      </c>
      <c r="K202" s="32">
        <v>42506.0</v>
      </c>
      <c r="L202" s="31" t="s">
        <v>42</v>
      </c>
      <c r="M202" s="92" t="s">
        <v>422</v>
      </c>
      <c r="N202" s="3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30">
        <v>42.0</v>
      </c>
      <c r="B203" s="31">
        <v>3450451.0</v>
      </c>
      <c r="C203" s="31" t="s">
        <v>419</v>
      </c>
      <c r="D203" s="32">
        <v>42528.0</v>
      </c>
      <c r="E203" s="33">
        <v>42538.0</v>
      </c>
      <c r="F203" s="31" t="s">
        <v>15</v>
      </c>
      <c r="G203" s="31" t="s">
        <v>38</v>
      </c>
      <c r="H203" s="30" t="str">
        <f>HYPERLINK("javascript:%20top.infoDocumento(2358998)","2016EE99569")</f>
        <v>2016EE99569</v>
      </c>
      <c r="I203" s="31" t="s">
        <v>26</v>
      </c>
      <c r="J203" s="31" t="s">
        <v>41</v>
      </c>
      <c r="K203" s="32">
        <v>42507.0</v>
      </c>
      <c r="L203" s="31" t="s">
        <v>42</v>
      </c>
      <c r="M203" s="93" t="s">
        <v>423</v>
      </c>
      <c r="N203" s="23"/>
    </row>
    <row r="204">
      <c r="A204" s="30">
        <v>43.0</v>
      </c>
      <c r="B204" s="89">
        <v>3446746.0</v>
      </c>
      <c r="C204" s="31" t="s">
        <v>419</v>
      </c>
      <c r="D204" s="32">
        <v>42528.0</v>
      </c>
      <c r="E204" s="33">
        <v>42538.0</v>
      </c>
      <c r="F204" s="31" t="s">
        <v>15</v>
      </c>
      <c r="G204" s="31" t="s">
        <v>38</v>
      </c>
      <c r="H204" s="30" t="str">
        <f>HYPERLINK("javascript:%20top.infoDocumento(2358995)","2016EE99566")</f>
        <v>2016EE99566</v>
      </c>
      <c r="I204" s="31" t="s">
        <v>26</v>
      </c>
      <c r="J204" s="31" t="s">
        <v>41</v>
      </c>
      <c r="K204" s="32">
        <v>42507.0</v>
      </c>
      <c r="L204" s="31" t="s">
        <v>42</v>
      </c>
      <c r="M204" s="93"/>
      <c r="N204" s="26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>
      <c r="A205" s="30">
        <v>44.0</v>
      </c>
      <c r="B205" s="95" t="str">
        <f>HYPERLINK("javascript:%20top.infoProceso(3446740)","3446740 ")</f>
        <v>3446740 </v>
      </c>
      <c r="C205" s="31" t="s">
        <v>419</v>
      </c>
      <c r="D205" s="32">
        <v>42528.0</v>
      </c>
      <c r="E205" s="33">
        <v>42538.0</v>
      </c>
      <c r="F205" s="31" t="s">
        <v>76</v>
      </c>
      <c r="G205" s="31" t="s">
        <v>38</v>
      </c>
      <c r="H205" s="31" t="s">
        <v>424</v>
      </c>
      <c r="I205" s="31" t="s">
        <v>26</v>
      </c>
      <c r="J205" s="31" t="s">
        <v>41</v>
      </c>
      <c r="K205" s="32">
        <v>42507.0</v>
      </c>
      <c r="L205" s="31" t="s">
        <v>42</v>
      </c>
      <c r="M205" s="93"/>
      <c r="N205" s="26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>
      <c r="A206" s="35">
        <v>48.0</v>
      </c>
      <c r="B206" s="96">
        <v>3447971.0</v>
      </c>
      <c r="C206" s="26" t="s">
        <v>419</v>
      </c>
      <c r="D206" s="27">
        <v>42528.0</v>
      </c>
      <c r="E206" s="27">
        <v>42541.0</v>
      </c>
      <c r="F206" s="26" t="s">
        <v>15</v>
      </c>
      <c r="G206" s="26" t="s">
        <v>38</v>
      </c>
      <c r="H206" s="30" t="str">
        <f>HYPERLINK("javascript:%20top.infoDocumento(2348308)","2016ER88881")</f>
        <v>2016ER88881</v>
      </c>
      <c r="I206" s="26" t="s">
        <v>26</v>
      </c>
      <c r="J206" s="26" t="s">
        <v>41</v>
      </c>
      <c r="K206" s="27">
        <v>42523.0</v>
      </c>
      <c r="L206" s="26" t="s">
        <v>42</v>
      </c>
      <c r="M206" s="23"/>
      <c r="N206" s="23"/>
    </row>
    <row r="207">
      <c r="A207" s="35">
        <v>50.0</v>
      </c>
      <c r="B207" s="96">
        <v>3448637.0</v>
      </c>
      <c r="C207" s="26" t="s">
        <v>419</v>
      </c>
      <c r="D207" s="27">
        <v>42528.0</v>
      </c>
      <c r="E207" s="27">
        <v>42541.0</v>
      </c>
      <c r="F207" s="26" t="s">
        <v>15</v>
      </c>
      <c r="G207" s="26" t="s">
        <v>38</v>
      </c>
      <c r="H207" s="30" t="str">
        <f>HYPERLINK("javascript:%20top.infoDocumento(2359672)","2016EE100243")</f>
        <v>2016EE100243</v>
      </c>
      <c r="I207" s="26" t="s">
        <v>26</v>
      </c>
      <c r="J207" s="26" t="s">
        <v>41</v>
      </c>
      <c r="K207" s="27">
        <v>42523.0</v>
      </c>
      <c r="L207" s="26" t="s">
        <v>42</v>
      </c>
      <c r="M207" s="23"/>
      <c r="N207" s="23"/>
    </row>
    <row r="208">
      <c r="A208" s="35">
        <v>54.0</v>
      </c>
      <c r="B208" s="97">
        <v>3449087.0</v>
      </c>
      <c r="C208" s="26" t="s">
        <v>419</v>
      </c>
      <c r="D208" s="27">
        <v>42529.0</v>
      </c>
      <c r="E208" s="27">
        <v>42542.0</v>
      </c>
      <c r="F208" s="38" t="s">
        <v>15</v>
      </c>
      <c r="G208" s="26" t="s">
        <v>38</v>
      </c>
      <c r="H208" s="38" t="s">
        <v>425</v>
      </c>
      <c r="I208" s="26" t="s">
        <v>26</v>
      </c>
      <c r="J208" s="26" t="s">
        <v>41</v>
      </c>
      <c r="K208" s="27">
        <v>42524.0</v>
      </c>
      <c r="L208" s="26" t="s">
        <v>42</v>
      </c>
      <c r="M208" s="23"/>
      <c r="N208" s="23"/>
    </row>
    <row r="209">
      <c r="A209" s="35">
        <v>60.0</v>
      </c>
      <c r="B209" s="96">
        <v>3451915.0</v>
      </c>
      <c r="C209" s="26" t="s">
        <v>419</v>
      </c>
      <c r="D209" s="27">
        <v>42531.0</v>
      </c>
      <c r="E209" s="27">
        <v>42543.0</v>
      </c>
      <c r="F209" s="38" t="s">
        <v>15</v>
      </c>
      <c r="G209" s="26" t="s">
        <v>57</v>
      </c>
      <c r="H209" s="38" t="s">
        <v>426</v>
      </c>
      <c r="I209" s="26" t="s">
        <v>21</v>
      </c>
      <c r="J209" s="26" t="s">
        <v>41</v>
      </c>
      <c r="K209" s="27">
        <v>42528.0</v>
      </c>
      <c r="L209" s="26" t="s">
        <v>427</v>
      </c>
      <c r="M209" s="23"/>
      <c r="N209" s="23"/>
    </row>
    <row r="210">
      <c r="A210" s="35">
        <v>62.0</v>
      </c>
      <c r="B210" s="96">
        <v>3452324.0</v>
      </c>
      <c r="C210" s="26" t="s">
        <v>419</v>
      </c>
      <c r="D210" s="27">
        <v>42531.0</v>
      </c>
      <c r="E210" s="27">
        <v>42543.0</v>
      </c>
      <c r="F210" s="26" t="s">
        <v>15</v>
      </c>
      <c r="G210" s="26" t="s">
        <v>57</v>
      </c>
      <c r="H210" s="35" t="str">
        <f>HYPERLINK("javascript:%20top.infoDocumento(2359661)","2016EE100232")</f>
        <v>2016EE100232</v>
      </c>
      <c r="I210" s="26" t="s">
        <v>26</v>
      </c>
      <c r="J210" s="26" t="s">
        <v>41</v>
      </c>
      <c r="K210" s="27">
        <v>42528.0</v>
      </c>
      <c r="L210" s="26" t="s">
        <v>42</v>
      </c>
      <c r="M210" s="23"/>
      <c r="N210" s="23"/>
    </row>
    <row r="211">
      <c r="A211" s="35">
        <v>63.0</v>
      </c>
      <c r="B211" s="26">
        <v>3452383.0</v>
      </c>
      <c r="C211" s="26" t="s">
        <v>419</v>
      </c>
      <c r="D211" s="27">
        <v>42531.0</v>
      </c>
      <c r="E211" s="27">
        <v>42543.0</v>
      </c>
      <c r="F211" s="38" t="s">
        <v>15</v>
      </c>
      <c r="G211" s="26" t="s">
        <v>57</v>
      </c>
      <c r="H211" s="38" t="s">
        <v>428</v>
      </c>
      <c r="I211" s="26" t="s">
        <v>26</v>
      </c>
      <c r="J211" s="26" t="s">
        <v>41</v>
      </c>
      <c r="K211" s="27">
        <v>42528.0</v>
      </c>
      <c r="L211" s="26" t="s">
        <v>42</v>
      </c>
      <c r="M211" s="23"/>
      <c r="N211" s="23"/>
    </row>
    <row r="212">
      <c r="A212" s="35">
        <v>67.0</v>
      </c>
      <c r="B212" s="96">
        <v>3453332.0</v>
      </c>
      <c r="C212" s="26" t="s">
        <v>419</v>
      </c>
      <c r="D212" s="27">
        <v>42534.0</v>
      </c>
      <c r="E212" s="27">
        <v>42545.0</v>
      </c>
      <c r="F212" s="38" t="s">
        <v>15</v>
      </c>
      <c r="G212" s="26" t="s">
        <v>38</v>
      </c>
      <c r="H212" s="38" t="s">
        <v>429</v>
      </c>
      <c r="I212" s="26" t="s">
        <v>26</v>
      </c>
      <c r="J212" s="26" t="s">
        <v>41</v>
      </c>
      <c r="K212" s="27">
        <v>42530.0</v>
      </c>
      <c r="L212" s="26" t="s">
        <v>42</v>
      </c>
      <c r="M212" s="23"/>
      <c r="N212" s="23"/>
    </row>
    <row r="213">
      <c r="A213" s="35">
        <v>70.0</v>
      </c>
      <c r="B213" s="96">
        <v>3453914.0</v>
      </c>
      <c r="C213" s="26" t="s">
        <v>419</v>
      </c>
      <c r="D213" s="27">
        <v>42534.0</v>
      </c>
      <c r="E213" s="27">
        <v>42545.0</v>
      </c>
      <c r="F213" s="38" t="s">
        <v>15</v>
      </c>
      <c r="G213" s="26" t="s">
        <v>38</v>
      </c>
      <c r="H213" s="38" t="s">
        <v>430</v>
      </c>
      <c r="I213" s="26" t="s">
        <v>26</v>
      </c>
      <c r="J213" s="26" t="s">
        <v>41</v>
      </c>
      <c r="K213" s="27">
        <v>42530.0</v>
      </c>
      <c r="L213" s="26" t="s">
        <v>42</v>
      </c>
      <c r="M213" s="23"/>
      <c r="N213" s="23"/>
    </row>
    <row r="214">
      <c r="A214" s="35">
        <v>71.0</v>
      </c>
      <c r="B214" s="96">
        <v>3453949.0</v>
      </c>
      <c r="C214" s="26" t="s">
        <v>419</v>
      </c>
      <c r="D214" s="27">
        <v>42534.0</v>
      </c>
      <c r="E214" s="27">
        <v>42545.0</v>
      </c>
      <c r="F214" s="38" t="s">
        <v>15</v>
      </c>
      <c r="G214" s="26" t="s">
        <v>38</v>
      </c>
      <c r="H214" s="38" t="s">
        <v>431</v>
      </c>
      <c r="I214" s="26" t="s">
        <v>26</v>
      </c>
      <c r="J214" s="26" t="s">
        <v>41</v>
      </c>
      <c r="K214" s="27">
        <v>42530.0</v>
      </c>
      <c r="L214" s="26" t="s">
        <v>42</v>
      </c>
      <c r="M214" s="23"/>
      <c r="N214" s="23"/>
    </row>
    <row r="215">
      <c r="A215" s="35">
        <v>72.0</v>
      </c>
      <c r="B215" s="96">
        <v>3454028.0</v>
      </c>
      <c r="C215" s="26" t="s">
        <v>419</v>
      </c>
      <c r="D215" s="27">
        <v>42534.0</v>
      </c>
      <c r="E215" s="27">
        <v>42545.0</v>
      </c>
      <c r="F215" s="38" t="s">
        <v>15</v>
      </c>
      <c r="G215" s="26" t="s">
        <v>38</v>
      </c>
      <c r="H215" s="38" t="s">
        <v>432</v>
      </c>
      <c r="I215" s="26" t="s">
        <v>26</v>
      </c>
      <c r="J215" s="26" t="s">
        <v>41</v>
      </c>
      <c r="K215" s="27">
        <v>42530.0</v>
      </c>
      <c r="L215" s="26" t="s">
        <v>42</v>
      </c>
      <c r="M215" s="23"/>
      <c r="N215" s="23"/>
    </row>
    <row r="216">
      <c r="A216" s="35">
        <v>73.0</v>
      </c>
      <c r="B216" s="96">
        <v>3454192.0</v>
      </c>
      <c r="C216" s="26" t="s">
        <v>419</v>
      </c>
      <c r="D216" s="27">
        <v>42534.0</v>
      </c>
      <c r="E216" s="27">
        <v>42545.0</v>
      </c>
      <c r="F216" s="38" t="s">
        <v>15</v>
      </c>
      <c r="G216" s="26" t="s">
        <v>38</v>
      </c>
      <c r="H216" s="38" t="s">
        <v>433</v>
      </c>
      <c r="I216" s="26" t="s">
        <v>26</v>
      </c>
      <c r="J216" s="26" t="s">
        <v>41</v>
      </c>
      <c r="K216" s="27">
        <v>42530.0</v>
      </c>
      <c r="L216" s="26" t="s">
        <v>42</v>
      </c>
      <c r="M216" s="23"/>
      <c r="N216" s="23"/>
    </row>
    <row r="217">
      <c r="A217" s="35">
        <v>78.0</v>
      </c>
      <c r="B217" s="96">
        <v>3454953.0</v>
      </c>
      <c r="C217" s="26" t="s">
        <v>419</v>
      </c>
      <c r="D217" s="27">
        <v>42534.0</v>
      </c>
      <c r="E217" s="27">
        <v>42548.0</v>
      </c>
      <c r="F217" s="38" t="s">
        <v>15</v>
      </c>
      <c r="G217" s="26" t="s">
        <v>38</v>
      </c>
      <c r="H217" s="38" t="s">
        <v>434</v>
      </c>
      <c r="I217" s="26" t="s">
        <v>26</v>
      </c>
      <c r="J217" s="26" t="s">
        <v>41</v>
      </c>
      <c r="K217" s="27">
        <v>42531.0</v>
      </c>
      <c r="L217" s="26" t="s">
        <v>42</v>
      </c>
      <c r="M217" s="23"/>
      <c r="N217" s="23"/>
    </row>
    <row r="218">
      <c r="A218" s="35">
        <v>80.0</v>
      </c>
      <c r="B218" s="96">
        <v>3455356.0</v>
      </c>
      <c r="C218" s="26" t="s">
        <v>419</v>
      </c>
      <c r="D218" s="27">
        <v>42534.0</v>
      </c>
      <c r="E218" s="27">
        <v>42548.0</v>
      </c>
      <c r="F218" s="38" t="s">
        <v>15</v>
      </c>
      <c r="G218" s="26" t="s">
        <v>38</v>
      </c>
      <c r="H218" s="38" t="s">
        <v>435</v>
      </c>
      <c r="I218" s="26" t="s">
        <v>26</v>
      </c>
      <c r="J218" s="26" t="s">
        <v>41</v>
      </c>
      <c r="K218" s="27">
        <v>42531.0</v>
      </c>
      <c r="L218" s="26" t="s">
        <v>42</v>
      </c>
      <c r="M218" s="23"/>
      <c r="N218" s="23"/>
    </row>
    <row r="219">
      <c r="A219" s="35">
        <v>86.0</v>
      </c>
      <c r="B219" s="96">
        <v>3459145.0</v>
      </c>
      <c r="C219" s="26" t="s">
        <v>419</v>
      </c>
      <c r="D219" s="27">
        <v>42536.0</v>
      </c>
      <c r="E219" s="27">
        <v>42550.0</v>
      </c>
      <c r="F219" s="38" t="s">
        <v>15</v>
      </c>
      <c r="G219" s="26" t="s">
        <v>38</v>
      </c>
      <c r="H219" s="38" t="s">
        <v>436</v>
      </c>
      <c r="I219" s="26" t="s">
        <v>26</v>
      </c>
      <c r="J219" s="26" t="s">
        <v>41</v>
      </c>
      <c r="K219" s="27">
        <v>42535.0</v>
      </c>
      <c r="L219" s="26" t="s">
        <v>67</v>
      </c>
      <c r="M219" s="23"/>
      <c r="N219" s="23"/>
    </row>
    <row r="220">
      <c r="A220" s="35">
        <v>89.0</v>
      </c>
      <c r="B220" s="96">
        <v>3459606.0</v>
      </c>
      <c r="C220" s="26" t="s">
        <v>419</v>
      </c>
      <c r="D220" s="27">
        <v>42536.0</v>
      </c>
      <c r="E220" s="27">
        <v>42550.0</v>
      </c>
      <c r="F220" s="38" t="s">
        <v>15</v>
      </c>
      <c r="G220" s="26" t="s">
        <v>38</v>
      </c>
      <c r="H220" s="38" t="s">
        <v>467</v>
      </c>
      <c r="I220" s="26" t="s">
        <v>26</v>
      </c>
      <c r="J220" s="26" t="s">
        <v>468</v>
      </c>
      <c r="K220" s="27">
        <v>42535.0</v>
      </c>
      <c r="L220" s="26" t="s">
        <v>67</v>
      </c>
      <c r="M220" s="23"/>
      <c r="N220" s="23"/>
    </row>
    <row r="221">
      <c r="A221" s="35">
        <v>91.0</v>
      </c>
      <c r="B221" s="96">
        <v>3459707.0</v>
      </c>
      <c r="C221" s="26" t="s">
        <v>419</v>
      </c>
      <c r="D221" s="27">
        <v>42536.0</v>
      </c>
      <c r="E221" s="27">
        <v>42550.0</v>
      </c>
      <c r="F221" s="38" t="s">
        <v>15</v>
      </c>
      <c r="G221" s="26" t="s">
        <v>38</v>
      </c>
      <c r="H221" s="38" t="s">
        <v>469</v>
      </c>
      <c r="I221" s="26" t="s">
        <v>26</v>
      </c>
      <c r="J221" s="26" t="s">
        <v>463</v>
      </c>
      <c r="K221" s="27">
        <v>42535.0</v>
      </c>
      <c r="L221" s="26" t="s">
        <v>67</v>
      </c>
      <c r="M221" s="23"/>
      <c r="N221" s="23"/>
    </row>
    <row r="222">
      <c r="A222" s="35">
        <v>93.0</v>
      </c>
      <c r="B222" s="96">
        <v>3462005.0</v>
      </c>
      <c r="C222" s="26" t="s">
        <v>419</v>
      </c>
      <c r="D222" s="27">
        <v>42541.0</v>
      </c>
      <c r="E222" s="27">
        <v>42551.0</v>
      </c>
      <c r="F222" s="26" t="s">
        <v>76</v>
      </c>
      <c r="G222" s="26" t="s">
        <v>38</v>
      </c>
      <c r="H222" s="38" t="s">
        <v>470</v>
      </c>
      <c r="I222" s="26" t="s">
        <v>26</v>
      </c>
      <c r="J222" s="26" t="s">
        <v>41</v>
      </c>
      <c r="K222" s="27">
        <v>42536.0</v>
      </c>
      <c r="L222" s="26" t="s">
        <v>67</v>
      </c>
      <c r="M222" s="26"/>
      <c r="N222" s="23"/>
    </row>
    <row r="223">
      <c r="A223" s="35">
        <v>94.0</v>
      </c>
      <c r="B223" s="96">
        <v>3462014.0</v>
      </c>
      <c r="C223" s="26" t="s">
        <v>419</v>
      </c>
      <c r="D223" s="27">
        <v>42541.0</v>
      </c>
      <c r="E223" s="27">
        <v>42551.0</v>
      </c>
      <c r="F223" s="38" t="s">
        <v>15</v>
      </c>
      <c r="G223" s="26" t="s">
        <v>38</v>
      </c>
      <c r="H223" s="38" t="s">
        <v>471</v>
      </c>
      <c r="I223" s="26" t="s">
        <v>26</v>
      </c>
      <c r="J223" s="26" t="s">
        <v>41</v>
      </c>
      <c r="K223" s="27">
        <v>42536.0</v>
      </c>
      <c r="L223" s="26" t="s">
        <v>67</v>
      </c>
      <c r="M223" s="26"/>
      <c r="N223" s="23"/>
    </row>
    <row r="224">
      <c r="A224" s="35">
        <v>95.0</v>
      </c>
      <c r="B224" s="96">
        <v>3462696.0</v>
      </c>
      <c r="C224" s="26" t="s">
        <v>419</v>
      </c>
      <c r="D224" s="27">
        <v>42541.0</v>
      </c>
      <c r="E224" s="27">
        <v>42557.0</v>
      </c>
      <c r="F224" s="38" t="s">
        <v>15</v>
      </c>
      <c r="G224" s="26" t="s">
        <v>38</v>
      </c>
      <c r="H224" s="38" t="s">
        <v>472</v>
      </c>
      <c r="I224" s="26" t="s">
        <v>26</v>
      </c>
      <c r="J224" s="26" t="s">
        <v>41</v>
      </c>
      <c r="K224" s="27">
        <v>42536.0</v>
      </c>
      <c r="L224" s="26" t="s">
        <v>67</v>
      </c>
      <c r="M224" s="26"/>
      <c r="N224" s="23"/>
    </row>
    <row r="225">
      <c r="A225" s="35">
        <v>97.0</v>
      </c>
      <c r="B225" s="96">
        <v>3462836.0</v>
      </c>
      <c r="C225" s="26" t="s">
        <v>419</v>
      </c>
      <c r="D225" s="27">
        <v>42541.0</v>
      </c>
      <c r="E225" s="27">
        <v>42557.0</v>
      </c>
      <c r="F225" s="38" t="s">
        <v>15</v>
      </c>
      <c r="G225" s="26" t="s">
        <v>38</v>
      </c>
      <c r="H225" s="12" t="s">
        <v>473</v>
      </c>
      <c r="I225" s="26" t="s">
        <v>26</v>
      </c>
      <c r="J225" s="26" t="s">
        <v>41</v>
      </c>
      <c r="K225" s="27">
        <v>42536.0</v>
      </c>
      <c r="L225" s="26" t="s">
        <v>67</v>
      </c>
      <c r="M225" s="26"/>
      <c r="N225" s="23"/>
    </row>
    <row r="226">
      <c r="A226" s="51">
        <v>103.0</v>
      </c>
      <c r="B226" s="99">
        <v>3461340.0</v>
      </c>
      <c r="C226" s="14" t="s">
        <v>419</v>
      </c>
      <c r="D226" s="17">
        <v>42543.0</v>
      </c>
      <c r="E226" s="12" t="s">
        <v>474</v>
      </c>
      <c r="F226" s="14" t="s">
        <v>76</v>
      </c>
      <c r="G226" s="14" t="s">
        <v>24</v>
      </c>
      <c r="H226" s="12" t="s">
        <v>475</v>
      </c>
      <c r="I226" s="14" t="s">
        <v>26</v>
      </c>
      <c r="J226" s="14" t="s">
        <v>468</v>
      </c>
      <c r="K226" s="22">
        <v>42536.0</v>
      </c>
      <c r="L226" s="14" t="s">
        <v>67</v>
      </c>
      <c r="M226" s="23"/>
      <c r="N226" s="23"/>
    </row>
    <row r="227">
      <c r="A227" s="51">
        <f t="shared" ref="A227:A262" si="9">A226+1</f>
        <v>104</v>
      </c>
      <c r="B227" s="99">
        <v>3461022.0</v>
      </c>
      <c r="C227" s="14" t="s">
        <v>419</v>
      </c>
      <c r="D227" s="17">
        <v>42544.0</v>
      </c>
      <c r="E227" s="19">
        <v>42556.0</v>
      </c>
      <c r="F227" s="14" t="s">
        <v>76</v>
      </c>
      <c r="G227" s="14" t="s">
        <v>38</v>
      </c>
      <c r="H227" s="53" t="s">
        <v>476</v>
      </c>
      <c r="I227" s="14" t="s">
        <v>26</v>
      </c>
      <c r="J227" s="14" t="s">
        <v>468</v>
      </c>
      <c r="K227" s="22">
        <v>42543.0</v>
      </c>
      <c r="L227" s="14" t="s">
        <v>67</v>
      </c>
      <c r="M227" s="23"/>
      <c r="N227" s="23"/>
    </row>
    <row r="228">
      <c r="A228" s="51">
        <f t="shared" si="9"/>
        <v>105</v>
      </c>
      <c r="B228" s="100">
        <v>3467629.0</v>
      </c>
      <c r="C228" s="14" t="s">
        <v>419</v>
      </c>
      <c r="D228" s="17">
        <v>42544.0</v>
      </c>
      <c r="E228" s="19">
        <v>42556.0</v>
      </c>
      <c r="F228" s="14" t="s">
        <v>76</v>
      </c>
      <c r="G228" s="14" t="s">
        <v>38</v>
      </c>
      <c r="H228" s="53" t="s">
        <v>477</v>
      </c>
      <c r="I228" s="14" t="s">
        <v>26</v>
      </c>
      <c r="J228" s="14" t="s">
        <v>41</v>
      </c>
      <c r="K228" s="22">
        <v>42543.0</v>
      </c>
      <c r="L228" s="14" t="s">
        <v>67</v>
      </c>
      <c r="M228" s="23"/>
      <c r="N228" s="23"/>
    </row>
    <row r="229">
      <c r="A229" s="51">
        <f t="shared" si="9"/>
        <v>106</v>
      </c>
      <c r="B229" s="100">
        <v>3466998.0</v>
      </c>
      <c r="C229" s="14" t="s">
        <v>419</v>
      </c>
      <c r="D229" s="17">
        <v>42544.0</v>
      </c>
      <c r="E229" s="19">
        <v>42556.0</v>
      </c>
      <c r="F229" s="14" t="s">
        <v>76</v>
      </c>
      <c r="G229" s="14" t="s">
        <v>38</v>
      </c>
      <c r="H229" s="53" t="s">
        <v>478</v>
      </c>
      <c r="I229" s="14" t="s">
        <v>26</v>
      </c>
      <c r="J229" s="14" t="s">
        <v>41</v>
      </c>
      <c r="K229" s="22">
        <v>42543.0</v>
      </c>
      <c r="L229" s="14" t="s">
        <v>67</v>
      </c>
      <c r="M229" s="23"/>
      <c r="N229" s="23"/>
    </row>
    <row r="230">
      <c r="A230" s="51">
        <f t="shared" si="9"/>
        <v>107</v>
      </c>
      <c r="B230" s="101">
        <v>3468889.0</v>
      </c>
      <c r="C230" s="14" t="s">
        <v>419</v>
      </c>
      <c r="D230" s="17">
        <v>42545.0</v>
      </c>
      <c r="E230" s="19">
        <v>42561.0</v>
      </c>
      <c r="F230" s="14" t="s">
        <v>76</v>
      </c>
      <c r="G230" s="14" t="s">
        <v>38</v>
      </c>
      <c r="H230" s="12" t="s">
        <v>479</v>
      </c>
      <c r="I230" s="14" t="s">
        <v>26</v>
      </c>
      <c r="J230" s="14" t="s">
        <v>41</v>
      </c>
      <c r="K230" s="22">
        <v>42545.0</v>
      </c>
      <c r="L230" s="14" t="s">
        <v>67</v>
      </c>
      <c r="M230" s="23"/>
      <c r="N230" s="23"/>
    </row>
    <row r="231">
      <c r="A231" s="51">
        <f t="shared" si="9"/>
        <v>108</v>
      </c>
      <c r="B231" s="100">
        <v>3465762.0</v>
      </c>
      <c r="C231" s="14" t="s">
        <v>419</v>
      </c>
      <c r="D231" s="17">
        <v>42545.0</v>
      </c>
      <c r="E231" s="19">
        <v>42561.0</v>
      </c>
      <c r="F231" s="14" t="s">
        <v>76</v>
      </c>
      <c r="G231" s="14" t="s">
        <v>38</v>
      </c>
      <c r="H231" s="53" t="s">
        <v>480</v>
      </c>
      <c r="I231" s="14" t="s">
        <v>26</v>
      </c>
      <c r="J231" s="14" t="s">
        <v>41</v>
      </c>
      <c r="K231" s="17">
        <v>42549.0</v>
      </c>
      <c r="L231" s="14" t="s">
        <v>67</v>
      </c>
      <c r="M231" s="23"/>
      <c r="N231" s="23"/>
    </row>
    <row r="232">
      <c r="A232" s="51">
        <f t="shared" si="9"/>
        <v>109</v>
      </c>
      <c r="B232" s="99">
        <v>3470541.0</v>
      </c>
      <c r="C232" s="14" t="s">
        <v>419</v>
      </c>
      <c r="D232" s="17">
        <v>42549.0</v>
      </c>
      <c r="E232" s="19">
        <v>42564.0</v>
      </c>
      <c r="F232" s="14" t="s">
        <v>76</v>
      </c>
      <c r="G232" s="14" t="s">
        <v>38</v>
      </c>
      <c r="H232" s="53" t="s">
        <v>507</v>
      </c>
      <c r="I232" s="14" t="s">
        <v>26</v>
      </c>
      <c r="J232" s="14" t="s">
        <v>41</v>
      </c>
      <c r="K232" s="17">
        <v>42549.0</v>
      </c>
      <c r="L232" s="14" t="s">
        <v>67</v>
      </c>
      <c r="M232" s="23"/>
      <c r="N232" s="23"/>
    </row>
    <row r="233">
      <c r="A233" s="51">
        <f t="shared" si="9"/>
        <v>110</v>
      </c>
      <c r="B233" s="100">
        <v>3470545.0</v>
      </c>
      <c r="C233" s="14" t="s">
        <v>419</v>
      </c>
      <c r="D233" s="17">
        <v>42549.0</v>
      </c>
      <c r="E233" s="19">
        <v>42564.0</v>
      </c>
      <c r="F233" s="14" t="s">
        <v>76</v>
      </c>
      <c r="G233" s="14" t="s">
        <v>38</v>
      </c>
      <c r="H233" s="53" t="s">
        <v>508</v>
      </c>
      <c r="I233" s="14" t="s">
        <v>26</v>
      </c>
      <c r="J233" s="14" t="s">
        <v>41</v>
      </c>
      <c r="K233" s="17">
        <v>42549.0</v>
      </c>
      <c r="L233" s="14" t="s">
        <v>67</v>
      </c>
      <c r="M233" s="23"/>
      <c r="N233" s="23"/>
    </row>
    <row r="234">
      <c r="A234" s="51">
        <f t="shared" si="9"/>
        <v>111</v>
      </c>
      <c r="B234" s="73">
        <v>3470653.0</v>
      </c>
      <c r="C234" s="14" t="s">
        <v>419</v>
      </c>
      <c r="D234" s="17">
        <v>42549.0</v>
      </c>
      <c r="E234" s="19">
        <v>42564.0</v>
      </c>
      <c r="F234" s="14" t="s">
        <v>76</v>
      </c>
      <c r="G234" s="14" t="s">
        <v>38</v>
      </c>
      <c r="H234" s="53" t="s">
        <v>509</v>
      </c>
      <c r="I234" s="14" t="s">
        <v>26</v>
      </c>
      <c r="J234" s="14" t="s">
        <v>41</v>
      </c>
      <c r="K234" s="17">
        <v>42549.0</v>
      </c>
      <c r="L234" s="14" t="s">
        <v>67</v>
      </c>
      <c r="M234" s="23"/>
      <c r="N234" s="23"/>
    </row>
    <row r="235">
      <c r="A235" s="51">
        <f t="shared" si="9"/>
        <v>112</v>
      </c>
      <c r="B235" s="99">
        <v>3470735.0</v>
      </c>
      <c r="C235" s="14" t="s">
        <v>419</v>
      </c>
      <c r="D235" s="17">
        <v>42549.0</v>
      </c>
      <c r="E235" s="19">
        <v>42564.0</v>
      </c>
      <c r="F235" s="14" t="s">
        <v>76</v>
      </c>
      <c r="G235" s="14" t="s">
        <v>38</v>
      </c>
      <c r="H235" s="14" t="s">
        <v>509</v>
      </c>
      <c r="I235" s="14" t="s">
        <v>26</v>
      </c>
      <c r="J235" s="14" t="s">
        <v>41</v>
      </c>
      <c r="K235" s="17">
        <v>42549.0</v>
      </c>
      <c r="L235" s="14" t="s">
        <v>67</v>
      </c>
      <c r="M235" s="23"/>
      <c r="N235" s="23"/>
    </row>
    <row r="236">
      <c r="A236" s="51">
        <f t="shared" si="9"/>
        <v>113</v>
      </c>
      <c r="B236" s="99">
        <v>3470947.0</v>
      </c>
      <c r="C236" s="14" t="s">
        <v>419</v>
      </c>
      <c r="D236" s="17">
        <v>42549.0</v>
      </c>
      <c r="E236" s="19">
        <v>42564.0</v>
      </c>
      <c r="F236" s="14" t="s">
        <v>76</v>
      </c>
      <c r="G236" s="14" t="s">
        <v>38</v>
      </c>
      <c r="H236" s="14" t="s">
        <v>510</v>
      </c>
      <c r="I236" s="14" t="s">
        <v>26</v>
      </c>
      <c r="J236" s="14" t="s">
        <v>41</v>
      </c>
      <c r="K236" s="17">
        <v>42549.0</v>
      </c>
      <c r="L236" s="14" t="s">
        <v>67</v>
      </c>
      <c r="M236" s="23"/>
      <c r="N236" s="23"/>
    </row>
    <row r="237">
      <c r="A237" s="51">
        <f t="shared" si="9"/>
        <v>114</v>
      </c>
      <c r="B237" s="99">
        <v>3471690.0</v>
      </c>
      <c r="C237" s="14" t="s">
        <v>419</v>
      </c>
      <c r="D237" s="17">
        <v>42549.0</v>
      </c>
      <c r="E237" s="19">
        <v>42564.0</v>
      </c>
      <c r="F237" s="14" t="s">
        <v>76</v>
      </c>
      <c r="G237" s="14" t="s">
        <v>38</v>
      </c>
      <c r="H237" s="14" t="s">
        <v>55</v>
      </c>
      <c r="I237" s="14" t="s">
        <v>26</v>
      </c>
      <c r="J237" s="14" t="s">
        <v>41</v>
      </c>
      <c r="K237" s="17">
        <v>42549.0</v>
      </c>
      <c r="L237" s="14" t="s">
        <v>67</v>
      </c>
      <c r="M237" s="23"/>
      <c r="N237" s="23"/>
    </row>
    <row r="238">
      <c r="A238" s="51">
        <f t="shared" si="9"/>
        <v>115</v>
      </c>
      <c r="B238" s="100">
        <v>3471621.0</v>
      </c>
      <c r="C238" s="14" t="s">
        <v>419</v>
      </c>
      <c r="D238" s="17">
        <v>42549.0</v>
      </c>
      <c r="E238" s="19">
        <v>42564.0</v>
      </c>
      <c r="F238" s="14" t="s">
        <v>76</v>
      </c>
      <c r="G238" s="14" t="s">
        <v>38</v>
      </c>
      <c r="H238" s="14" t="s">
        <v>511</v>
      </c>
      <c r="I238" s="14" t="s">
        <v>26</v>
      </c>
      <c r="J238" s="14" t="s">
        <v>41</v>
      </c>
      <c r="K238" s="17">
        <v>42549.0</v>
      </c>
      <c r="L238" s="14" t="s">
        <v>67</v>
      </c>
      <c r="M238" s="23"/>
      <c r="N238" s="23"/>
    </row>
    <row r="239">
      <c r="A239" s="51">
        <f t="shared" si="9"/>
        <v>116</v>
      </c>
      <c r="B239" s="99">
        <v>3472463.0</v>
      </c>
      <c r="C239" s="14" t="s">
        <v>419</v>
      </c>
      <c r="D239" s="17">
        <v>42549.0</v>
      </c>
      <c r="E239" s="19">
        <v>42564.0</v>
      </c>
      <c r="F239" s="14" t="s">
        <v>76</v>
      </c>
      <c r="G239" s="14" t="s">
        <v>38</v>
      </c>
      <c r="H239" s="14" t="s">
        <v>512</v>
      </c>
      <c r="I239" s="14" t="s">
        <v>26</v>
      </c>
      <c r="J239" s="14" t="s">
        <v>41</v>
      </c>
      <c r="K239" s="17">
        <v>42549.0</v>
      </c>
      <c r="L239" s="14" t="s">
        <v>67</v>
      </c>
      <c r="M239" s="23"/>
      <c r="N239" s="23"/>
    </row>
    <row r="240">
      <c r="A240" s="51">
        <f t="shared" si="9"/>
        <v>117</v>
      </c>
      <c r="B240" s="100">
        <v>3454911.0</v>
      </c>
      <c r="C240" s="14" t="s">
        <v>419</v>
      </c>
      <c r="D240" s="54">
        <v>42531.0</v>
      </c>
      <c r="E240" s="12" t="s">
        <v>474</v>
      </c>
      <c r="F240" s="14" t="s">
        <v>76</v>
      </c>
      <c r="G240" s="14" t="s">
        <v>38</v>
      </c>
      <c r="H240" s="14" t="s">
        <v>513</v>
      </c>
      <c r="I240" s="14" t="s">
        <v>26</v>
      </c>
      <c r="J240" s="21"/>
      <c r="K240" s="54">
        <v>42531.0</v>
      </c>
      <c r="L240" s="14" t="s">
        <v>67</v>
      </c>
      <c r="M240" s="23"/>
      <c r="N240" s="23"/>
    </row>
    <row r="241">
      <c r="A241" s="51">
        <f t="shared" si="9"/>
        <v>118</v>
      </c>
      <c r="B241" s="99">
        <v>3475211.0</v>
      </c>
      <c r="C241" s="14" t="s">
        <v>419</v>
      </c>
      <c r="D241" s="17">
        <v>42551.0</v>
      </c>
      <c r="E241" s="19">
        <v>42566.0</v>
      </c>
      <c r="F241" s="14" t="s">
        <v>76</v>
      </c>
      <c r="G241" s="14" t="s">
        <v>38</v>
      </c>
      <c r="H241" s="14" t="s">
        <v>514</v>
      </c>
      <c r="I241" s="14" t="s">
        <v>26</v>
      </c>
      <c r="J241" s="14" t="s">
        <v>41</v>
      </c>
      <c r="K241" s="54">
        <v>42550.0</v>
      </c>
      <c r="L241" s="14" t="s">
        <v>67</v>
      </c>
      <c r="M241" s="23"/>
      <c r="N241" s="23"/>
    </row>
    <row r="242">
      <c r="A242" s="51">
        <f t="shared" si="9"/>
        <v>119</v>
      </c>
      <c r="B242" s="99">
        <v>3478124.0</v>
      </c>
      <c r="C242" s="14" t="s">
        <v>419</v>
      </c>
      <c r="D242" s="17">
        <v>42557.0</v>
      </c>
      <c r="E242" s="19">
        <v>42559.0</v>
      </c>
      <c r="F242" s="14" t="s">
        <v>76</v>
      </c>
      <c r="G242" s="14" t="s">
        <v>72</v>
      </c>
      <c r="H242" s="53" t="s">
        <v>515</v>
      </c>
      <c r="I242" s="14" t="s">
        <v>26</v>
      </c>
      <c r="J242" s="14" t="s">
        <v>41</v>
      </c>
      <c r="K242" s="54">
        <v>42556.0</v>
      </c>
      <c r="L242" s="14" t="s">
        <v>67</v>
      </c>
      <c r="M242" s="23"/>
      <c r="N242" s="23"/>
    </row>
    <row r="243">
      <c r="A243" s="51">
        <f t="shared" si="9"/>
        <v>120</v>
      </c>
      <c r="B243" s="100">
        <v>3479521.0</v>
      </c>
      <c r="C243" s="14" t="s">
        <v>419</v>
      </c>
      <c r="D243" s="22">
        <v>42551.0</v>
      </c>
      <c r="E243" s="19">
        <v>42570.0</v>
      </c>
      <c r="F243" s="14" t="s">
        <v>516</v>
      </c>
      <c r="G243" s="14" t="s">
        <v>38</v>
      </c>
      <c r="H243" s="21"/>
      <c r="I243" s="14" t="s">
        <v>26</v>
      </c>
      <c r="J243" s="14" t="s">
        <v>41</v>
      </c>
      <c r="K243" s="54">
        <v>42556.0</v>
      </c>
      <c r="L243" s="14" t="s">
        <v>67</v>
      </c>
      <c r="M243" s="23"/>
      <c r="N243" s="23"/>
    </row>
    <row r="244">
      <c r="A244" s="51">
        <f t="shared" si="9"/>
        <v>121</v>
      </c>
      <c r="B244" s="101">
        <v>3479545.0</v>
      </c>
      <c r="C244" s="14" t="s">
        <v>419</v>
      </c>
      <c r="D244" s="22">
        <v>42551.0</v>
      </c>
      <c r="E244" s="19">
        <v>42570.0</v>
      </c>
      <c r="F244" s="14" t="s">
        <v>516</v>
      </c>
      <c r="G244" s="14" t="s">
        <v>38</v>
      </c>
      <c r="H244" s="21"/>
      <c r="I244" s="14" t="s">
        <v>26</v>
      </c>
      <c r="J244" s="14" t="s">
        <v>41</v>
      </c>
      <c r="K244" s="54">
        <v>42556.0</v>
      </c>
      <c r="L244" s="14" t="s">
        <v>67</v>
      </c>
      <c r="M244" s="23"/>
      <c r="N244" s="23"/>
    </row>
    <row r="245">
      <c r="A245" s="51">
        <f t="shared" si="9"/>
        <v>122</v>
      </c>
      <c r="B245" s="101">
        <v>3470719.0</v>
      </c>
      <c r="C245" s="14" t="s">
        <v>419</v>
      </c>
      <c r="D245" s="22">
        <v>42551.0</v>
      </c>
      <c r="E245" s="19">
        <v>42570.0</v>
      </c>
      <c r="F245" s="14" t="s">
        <v>516</v>
      </c>
      <c r="G245" s="14" t="s">
        <v>38</v>
      </c>
      <c r="H245" s="21"/>
      <c r="I245" s="14" t="s">
        <v>26</v>
      </c>
      <c r="J245" s="14" t="s">
        <v>41</v>
      </c>
      <c r="K245" s="54">
        <v>42556.0</v>
      </c>
      <c r="L245" s="14" t="s">
        <v>67</v>
      </c>
      <c r="M245" s="23"/>
      <c r="N245" s="23"/>
    </row>
    <row r="246">
      <c r="A246" s="51">
        <f t="shared" si="9"/>
        <v>123</v>
      </c>
      <c r="B246" s="105">
        <v>3474478.0</v>
      </c>
      <c r="C246" s="14" t="s">
        <v>419</v>
      </c>
      <c r="D246" s="22">
        <v>42551.0</v>
      </c>
      <c r="E246" s="19">
        <v>42570.0</v>
      </c>
      <c r="F246" s="14" t="s">
        <v>516</v>
      </c>
      <c r="G246" s="14" t="s">
        <v>38</v>
      </c>
      <c r="H246" s="21"/>
      <c r="I246" s="14" t="s">
        <v>26</v>
      </c>
      <c r="J246" s="14" t="s">
        <v>41</v>
      </c>
      <c r="K246" s="54">
        <v>42556.0</v>
      </c>
      <c r="L246" s="14" t="s">
        <v>67</v>
      </c>
      <c r="M246" s="23"/>
      <c r="N246" s="23"/>
    </row>
    <row r="247">
      <c r="A247" s="51">
        <f t="shared" si="9"/>
        <v>124</v>
      </c>
      <c r="B247" s="106">
        <v>3522637.0</v>
      </c>
      <c r="C247" s="14" t="s">
        <v>419</v>
      </c>
      <c r="D247" s="17">
        <v>42618.0</v>
      </c>
      <c r="E247" s="19">
        <v>42626.0</v>
      </c>
      <c r="F247" s="14" t="s">
        <v>19</v>
      </c>
      <c r="G247" s="14" t="s">
        <v>72</v>
      </c>
      <c r="H247" s="21"/>
      <c r="I247" s="14" t="s">
        <v>26</v>
      </c>
      <c r="J247" s="14" t="s">
        <v>468</v>
      </c>
      <c r="K247" s="22">
        <v>42614.0</v>
      </c>
      <c r="L247" s="14"/>
      <c r="M247" s="23"/>
      <c r="N247" s="23"/>
    </row>
    <row r="248">
      <c r="A248" s="51">
        <f t="shared" si="9"/>
        <v>125</v>
      </c>
      <c r="B248" s="106">
        <v>3523220.0</v>
      </c>
      <c r="C248" s="14" t="s">
        <v>419</v>
      </c>
      <c r="D248" s="17">
        <v>42618.0</v>
      </c>
      <c r="E248" s="19">
        <v>42628.0</v>
      </c>
      <c r="F248" s="14" t="s">
        <v>19</v>
      </c>
      <c r="G248" s="14" t="s">
        <v>38</v>
      </c>
      <c r="H248" s="21"/>
      <c r="I248" s="14" t="s">
        <v>26</v>
      </c>
      <c r="J248" s="14" t="s">
        <v>41</v>
      </c>
      <c r="K248" s="22">
        <v>42614.0</v>
      </c>
      <c r="L248" s="14"/>
      <c r="M248" s="23"/>
      <c r="N248" s="23"/>
    </row>
    <row r="249">
      <c r="A249" s="51">
        <f t="shared" si="9"/>
        <v>126</v>
      </c>
      <c r="B249" s="106">
        <v>3520828.0</v>
      </c>
      <c r="C249" s="14" t="s">
        <v>419</v>
      </c>
      <c r="D249" s="17">
        <v>42618.0</v>
      </c>
      <c r="E249" s="19">
        <v>42626.0</v>
      </c>
      <c r="F249" s="14" t="s">
        <v>19</v>
      </c>
      <c r="G249" s="14" t="s">
        <v>38</v>
      </c>
      <c r="H249" s="21"/>
      <c r="I249" s="14" t="s">
        <v>26</v>
      </c>
      <c r="J249" s="14" t="s">
        <v>41</v>
      </c>
      <c r="K249" s="22">
        <v>42612.0</v>
      </c>
      <c r="L249" s="21"/>
      <c r="M249" s="23"/>
      <c r="N249" s="23"/>
    </row>
    <row r="250">
      <c r="A250" s="51">
        <f t="shared" si="9"/>
        <v>127</v>
      </c>
      <c r="B250" s="106">
        <v>3520758.0</v>
      </c>
      <c r="C250" s="14" t="s">
        <v>419</v>
      </c>
      <c r="D250" s="17">
        <v>42618.0</v>
      </c>
      <c r="E250" s="19">
        <v>42626.0</v>
      </c>
      <c r="F250" s="14" t="s">
        <v>19</v>
      </c>
      <c r="G250" s="14" t="s">
        <v>38</v>
      </c>
      <c r="H250" s="21"/>
      <c r="I250" s="14" t="s">
        <v>26</v>
      </c>
      <c r="J250" s="14" t="s">
        <v>41</v>
      </c>
      <c r="K250" s="22">
        <v>42612.0</v>
      </c>
      <c r="L250" s="21"/>
      <c r="M250" s="23"/>
      <c r="N250" s="23"/>
    </row>
    <row r="251">
      <c r="A251" s="51">
        <f t="shared" si="9"/>
        <v>128</v>
      </c>
      <c r="B251" s="88">
        <v>3521134.0</v>
      </c>
      <c r="C251" s="14" t="s">
        <v>419</v>
      </c>
      <c r="D251" s="17">
        <v>42618.0</v>
      </c>
      <c r="E251" s="19">
        <v>42626.0</v>
      </c>
      <c r="F251" s="14" t="s">
        <v>19</v>
      </c>
      <c r="G251" s="14" t="s">
        <v>38</v>
      </c>
      <c r="H251" s="21"/>
      <c r="I251" s="14" t="s">
        <v>26</v>
      </c>
      <c r="J251" s="14" t="s">
        <v>41</v>
      </c>
      <c r="K251" s="22">
        <v>42612.0</v>
      </c>
      <c r="L251" s="21"/>
      <c r="M251" s="23"/>
      <c r="N251" s="23"/>
    </row>
    <row r="252">
      <c r="A252" s="51">
        <f t="shared" si="9"/>
        <v>129</v>
      </c>
      <c r="B252" s="88">
        <v>3521141.0</v>
      </c>
      <c r="C252" s="14" t="s">
        <v>419</v>
      </c>
      <c r="D252" s="17">
        <v>42618.0</v>
      </c>
      <c r="E252" s="19">
        <v>42626.0</v>
      </c>
      <c r="F252" s="14" t="s">
        <v>19</v>
      </c>
      <c r="G252" s="14" t="s">
        <v>38</v>
      </c>
      <c r="H252" s="21"/>
      <c r="I252" s="14" t="s">
        <v>26</v>
      </c>
      <c r="J252" s="14" t="s">
        <v>41</v>
      </c>
      <c r="K252" s="22">
        <v>42612.0</v>
      </c>
      <c r="L252" s="21"/>
      <c r="M252" s="23"/>
      <c r="N252" s="23"/>
    </row>
    <row r="253">
      <c r="A253" s="51">
        <f t="shared" si="9"/>
        <v>130</v>
      </c>
      <c r="B253" s="88">
        <v>3523437.0</v>
      </c>
      <c r="C253" s="14" t="s">
        <v>419</v>
      </c>
      <c r="D253" s="17">
        <v>42618.0</v>
      </c>
      <c r="E253" s="19">
        <v>42629.0</v>
      </c>
      <c r="F253" s="14" t="s">
        <v>19</v>
      </c>
      <c r="G253" s="14" t="s">
        <v>38</v>
      </c>
      <c r="H253" s="21"/>
      <c r="I253" s="14" t="s">
        <v>26</v>
      </c>
      <c r="J253" s="14" t="s">
        <v>41</v>
      </c>
      <c r="K253" s="22">
        <v>42615.0</v>
      </c>
      <c r="L253" s="21"/>
      <c r="M253" s="23"/>
      <c r="N253" s="23"/>
    </row>
    <row r="254">
      <c r="A254" s="51">
        <f t="shared" si="9"/>
        <v>131</v>
      </c>
      <c r="B254" s="88">
        <v>3523175.0</v>
      </c>
      <c r="C254" s="14" t="s">
        <v>419</v>
      </c>
      <c r="D254" s="17">
        <v>42622.0</v>
      </c>
      <c r="E254" s="19">
        <v>42632.0</v>
      </c>
      <c r="F254" s="14" t="s">
        <v>19</v>
      </c>
      <c r="G254" s="14" t="s">
        <v>38</v>
      </c>
      <c r="H254" s="21"/>
      <c r="I254" s="14" t="s">
        <v>26</v>
      </c>
      <c r="J254" s="14" t="s">
        <v>41</v>
      </c>
      <c r="K254" s="22">
        <v>42618.0</v>
      </c>
      <c r="L254" s="21"/>
      <c r="M254" s="23"/>
      <c r="N254" s="23"/>
    </row>
    <row r="255">
      <c r="A255" s="51">
        <f t="shared" si="9"/>
        <v>132</v>
      </c>
      <c r="B255" s="88">
        <v>3525534.0</v>
      </c>
      <c r="C255" s="14" t="s">
        <v>419</v>
      </c>
      <c r="D255" s="17">
        <v>42622.0</v>
      </c>
      <c r="E255" s="19">
        <v>42632.0</v>
      </c>
      <c r="F255" s="14" t="s">
        <v>19</v>
      </c>
      <c r="G255" s="14" t="s">
        <v>38</v>
      </c>
      <c r="H255" s="21"/>
      <c r="I255" s="14" t="s">
        <v>26</v>
      </c>
      <c r="J255" s="14" t="s">
        <v>41</v>
      </c>
      <c r="K255" s="22">
        <v>42619.0</v>
      </c>
      <c r="L255" s="21"/>
      <c r="M255" s="23"/>
      <c r="N255" s="23"/>
    </row>
    <row r="256">
      <c r="A256" s="51">
        <f t="shared" si="9"/>
        <v>133</v>
      </c>
      <c r="B256" s="88">
        <v>3526154.0</v>
      </c>
      <c r="C256" s="14" t="s">
        <v>419</v>
      </c>
      <c r="D256" s="17">
        <v>42622.0</v>
      </c>
      <c r="E256" s="19">
        <v>42632.0</v>
      </c>
      <c r="F256" s="14" t="s">
        <v>19</v>
      </c>
      <c r="G256" s="14" t="s">
        <v>38</v>
      </c>
      <c r="H256" s="21"/>
      <c r="I256" s="14" t="s">
        <v>26</v>
      </c>
      <c r="J256" s="14" t="s">
        <v>41</v>
      </c>
      <c r="K256" s="22">
        <v>42619.0</v>
      </c>
      <c r="L256" s="21"/>
      <c r="M256" s="23"/>
      <c r="N256" s="23"/>
    </row>
    <row r="257">
      <c r="A257" s="51">
        <f t="shared" si="9"/>
        <v>134</v>
      </c>
      <c r="B257" s="88">
        <v>3527393.0</v>
      </c>
      <c r="C257" s="14" t="s">
        <v>419</v>
      </c>
      <c r="D257" s="17">
        <v>42622.0</v>
      </c>
      <c r="E257" s="19">
        <v>42632.0</v>
      </c>
      <c r="F257" s="14" t="s">
        <v>19</v>
      </c>
      <c r="G257" s="14" t="s">
        <v>38</v>
      </c>
      <c r="H257" s="21"/>
      <c r="I257" s="14" t="s">
        <v>26</v>
      </c>
      <c r="J257" s="14" t="s">
        <v>41</v>
      </c>
      <c r="K257" s="22">
        <v>42620.0</v>
      </c>
      <c r="L257" s="21"/>
      <c r="M257" s="23"/>
      <c r="N257" s="23"/>
    </row>
    <row r="258">
      <c r="A258" s="51">
        <f t="shared" si="9"/>
        <v>135</v>
      </c>
      <c r="B258" s="88">
        <v>3527086.0</v>
      </c>
      <c r="C258" s="14" t="s">
        <v>419</v>
      </c>
      <c r="D258" s="17">
        <v>42622.0</v>
      </c>
      <c r="E258" s="19">
        <v>42632.0</v>
      </c>
      <c r="F258" s="14" t="s">
        <v>19</v>
      </c>
      <c r="G258" s="14" t="s">
        <v>57</v>
      </c>
      <c r="H258" s="21"/>
      <c r="I258" s="14" t="s">
        <v>21</v>
      </c>
      <c r="J258" s="14" t="s">
        <v>41</v>
      </c>
      <c r="K258" s="22">
        <v>42621.0</v>
      </c>
      <c r="L258" s="14" t="s">
        <v>517</v>
      </c>
      <c r="M258" s="23"/>
      <c r="N258" s="23"/>
    </row>
    <row r="259">
      <c r="A259" s="51">
        <f t="shared" si="9"/>
        <v>136</v>
      </c>
      <c r="B259" s="87">
        <v>3529694.0</v>
      </c>
      <c r="C259" s="14" t="s">
        <v>419</v>
      </c>
      <c r="D259" s="17">
        <v>42628.0</v>
      </c>
      <c r="E259" s="19">
        <v>42639.0</v>
      </c>
      <c r="F259" s="14" t="s">
        <v>33</v>
      </c>
      <c r="G259" s="14" t="s">
        <v>38</v>
      </c>
      <c r="H259" s="21"/>
      <c r="I259" s="14" t="s">
        <v>26</v>
      </c>
      <c r="J259" s="14" t="s">
        <v>41</v>
      </c>
      <c r="K259" s="22">
        <v>42624.0</v>
      </c>
      <c r="L259" s="21"/>
      <c r="M259" s="23"/>
      <c r="N259" s="23"/>
    </row>
    <row r="260">
      <c r="A260" s="51">
        <f t="shared" si="9"/>
        <v>137</v>
      </c>
      <c r="B260" s="87">
        <v>3531135.0</v>
      </c>
      <c r="C260" s="14" t="s">
        <v>419</v>
      </c>
      <c r="D260" s="17">
        <v>42628.0</v>
      </c>
      <c r="E260" s="19">
        <v>42640.0</v>
      </c>
      <c r="F260" s="14" t="s">
        <v>33</v>
      </c>
      <c r="G260" s="14" t="s">
        <v>30</v>
      </c>
      <c r="H260" s="21"/>
      <c r="I260" s="14" t="s">
        <v>89</v>
      </c>
      <c r="J260" s="14" t="s">
        <v>266</v>
      </c>
      <c r="K260" s="22">
        <v>42626.0</v>
      </c>
      <c r="L260" s="21"/>
      <c r="M260" s="23"/>
      <c r="N260" s="23"/>
    </row>
    <row r="261">
      <c r="A261" s="51">
        <f t="shared" si="9"/>
        <v>138</v>
      </c>
      <c r="B261" s="87">
        <v>3531476.0</v>
      </c>
      <c r="C261" s="14" t="s">
        <v>419</v>
      </c>
      <c r="D261" s="17">
        <v>42628.0</v>
      </c>
      <c r="E261" s="19">
        <v>42640.0</v>
      </c>
      <c r="F261" s="14" t="s">
        <v>19</v>
      </c>
      <c r="G261" s="14" t="s">
        <v>30</v>
      </c>
      <c r="H261" s="21"/>
      <c r="I261" s="14" t="s">
        <v>89</v>
      </c>
      <c r="J261" s="14" t="s">
        <v>266</v>
      </c>
      <c r="K261" s="22">
        <v>42626.0</v>
      </c>
      <c r="L261" s="21"/>
      <c r="M261" s="23"/>
      <c r="N261" s="23"/>
    </row>
    <row r="262">
      <c r="A262" s="51">
        <f t="shared" si="9"/>
        <v>139</v>
      </c>
      <c r="B262" s="88">
        <v>3536784.0</v>
      </c>
      <c r="C262" s="14" t="s">
        <v>419</v>
      </c>
      <c r="D262" s="17">
        <v>42634.0</v>
      </c>
      <c r="E262" s="19">
        <v>42646.0</v>
      </c>
      <c r="F262" s="14" t="s">
        <v>19</v>
      </c>
      <c r="G262" s="14" t="s">
        <v>72</v>
      </c>
      <c r="H262" s="21"/>
      <c r="I262" s="14" t="s">
        <v>21</v>
      </c>
      <c r="J262" s="14" t="s">
        <v>266</v>
      </c>
      <c r="K262" s="22">
        <v>42633.0</v>
      </c>
      <c r="L262" s="21"/>
      <c r="M262" s="23"/>
      <c r="N262" s="23"/>
    </row>
    <row r="263">
      <c r="A263" s="74"/>
      <c r="B263" s="88">
        <v>3539739.0</v>
      </c>
      <c r="C263" s="14" t="s">
        <v>419</v>
      </c>
      <c r="D263" s="17">
        <v>42640.0</v>
      </c>
      <c r="E263" s="19">
        <v>42650.0</v>
      </c>
      <c r="F263" s="14" t="s">
        <v>19</v>
      </c>
      <c r="G263" s="14" t="s">
        <v>72</v>
      </c>
      <c r="H263" s="21"/>
      <c r="I263" s="14" t="s">
        <v>26</v>
      </c>
      <c r="J263" s="14" t="s">
        <v>291</v>
      </c>
      <c r="K263" s="22">
        <v>42639.0</v>
      </c>
      <c r="L263" s="21"/>
      <c r="M263" s="23"/>
      <c r="N263" s="23"/>
    </row>
    <row r="264">
      <c r="A264" s="74"/>
      <c r="B264" s="88">
        <v>3542327.0</v>
      </c>
      <c r="C264" s="14" t="s">
        <v>419</v>
      </c>
      <c r="D264" s="17">
        <v>42611.0</v>
      </c>
      <c r="E264" s="86">
        <v>42654.0</v>
      </c>
      <c r="F264" s="14" t="s">
        <v>19</v>
      </c>
      <c r="G264" s="14" t="s">
        <v>57</v>
      </c>
      <c r="H264" s="21"/>
      <c r="I264" s="14" t="s">
        <v>276</v>
      </c>
      <c r="J264" s="14" t="s">
        <v>266</v>
      </c>
      <c r="K264" s="22">
        <v>42641.0</v>
      </c>
      <c r="L264" s="21"/>
      <c r="M264" s="23"/>
      <c r="N264" s="23"/>
    </row>
    <row r="265">
      <c r="A265" s="74"/>
      <c r="B265" s="51">
        <v>3544177.0</v>
      </c>
      <c r="C265" s="14" t="s">
        <v>419</v>
      </c>
      <c r="D265" s="17">
        <v>42646.0</v>
      </c>
      <c r="E265" s="86">
        <v>42657.0</v>
      </c>
      <c r="F265" s="14" t="s">
        <v>19</v>
      </c>
      <c r="G265" s="14" t="s">
        <v>189</v>
      </c>
      <c r="H265" s="21"/>
      <c r="I265" s="14" t="s">
        <v>26</v>
      </c>
      <c r="J265" s="14" t="s">
        <v>266</v>
      </c>
      <c r="K265" s="22">
        <v>42643.0</v>
      </c>
      <c r="L265" s="21"/>
      <c r="M265" s="23"/>
      <c r="N265" s="23"/>
    </row>
    <row r="266">
      <c r="A266" s="74"/>
      <c r="B266" s="88">
        <v>3544763.0</v>
      </c>
      <c r="C266" s="14" t="s">
        <v>419</v>
      </c>
      <c r="D266" s="17">
        <v>42646.0</v>
      </c>
      <c r="E266" s="86">
        <v>42657.0</v>
      </c>
      <c r="F266" s="14" t="s">
        <v>19</v>
      </c>
      <c r="G266" s="14" t="s">
        <v>189</v>
      </c>
      <c r="H266" s="21"/>
      <c r="I266" s="14" t="s">
        <v>26</v>
      </c>
      <c r="J266" s="14" t="s">
        <v>266</v>
      </c>
      <c r="K266" s="22">
        <v>42643.0</v>
      </c>
      <c r="L266" s="21"/>
      <c r="M266" s="23"/>
      <c r="N266" s="23"/>
    </row>
    <row r="267">
      <c r="A267" s="74"/>
      <c r="B267" s="88">
        <v>3540962.0</v>
      </c>
      <c r="C267" s="14" t="s">
        <v>419</v>
      </c>
      <c r="D267" s="17">
        <v>42647.0</v>
      </c>
      <c r="E267" s="86">
        <v>42653.0</v>
      </c>
      <c r="F267" s="14" t="s">
        <v>19</v>
      </c>
      <c r="G267" s="14" t="s">
        <v>189</v>
      </c>
      <c r="H267" s="21"/>
      <c r="I267" s="14" t="s">
        <v>26</v>
      </c>
      <c r="J267" s="14" t="s">
        <v>266</v>
      </c>
      <c r="K267" s="22">
        <v>42640.0</v>
      </c>
      <c r="L267" s="21"/>
      <c r="M267" s="23"/>
      <c r="N267" s="23"/>
    </row>
    <row r="268">
      <c r="A268" s="74"/>
      <c r="B268" s="106">
        <v>3541164.0</v>
      </c>
      <c r="C268" s="14" t="s">
        <v>419</v>
      </c>
      <c r="D268" s="17">
        <v>42647.0</v>
      </c>
      <c r="E268" s="86">
        <v>42653.0</v>
      </c>
      <c r="F268" s="14" t="s">
        <v>19</v>
      </c>
      <c r="G268" s="14" t="s">
        <v>189</v>
      </c>
      <c r="H268" s="21"/>
      <c r="I268" s="14" t="s">
        <v>26</v>
      </c>
      <c r="J268" s="14" t="s">
        <v>266</v>
      </c>
      <c r="K268" s="22">
        <v>42640.0</v>
      </c>
      <c r="L268" s="21"/>
      <c r="M268" s="23"/>
      <c r="N268" s="23"/>
    </row>
    <row r="269">
      <c r="A269" s="74"/>
      <c r="B269" s="106">
        <v>3547333.0</v>
      </c>
      <c r="C269" s="14" t="s">
        <v>419</v>
      </c>
      <c r="D269" s="17">
        <v>42649.0</v>
      </c>
      <c r="E269" s="86">
        <v>42662.0</v>
      </c>
      <c r="F269" s="14" t="s">
        <v>19</v>
      </c>
      <c r="G269" s="14" t="s">
        <v>189</v>
      </c>
      <c r="H269" s="21"/>
      <c r="I269" s="14" t="s">
        <v>26</v>
      </c>
      <c r="J269" s="14" t="s">
        <v>50</v>
      </c>
      <c r="K269" s="22">
        <v>42647.0</v>
      </c>
      <c r="L269" s="21"/>
      <c r="M269" s="23"/>
      <c r="N269" s="23"/>
    </row>
    <row r="270">
      <c r="A270" s="74"/>
      <c r="B270" s="106">
        <v>3547627.0</v>
      </c>
      <c r="C270" s="14" t="s">
        <v>419</v>
      </c>
      <c r="D270" s="17">
        <v>42649.0</v>
      </c>
      <c r="E270" s="86">
        <v>42662.0</v>
      </c>
      <c r="F270" s="14" t="s">
        <v>19</v>
      </c>
      <c r="G270" s="14" t="s">
        <v>57</v>
      </c>
      <c r="H270" s="21"/>
      <c r="I270" s="14" t="s">
        <v>276</v>
      </c>
      <c r="J270" s="14" t="s">
        <v>266</v>
      </c>
      <c r="K270" s="22">
        <v>42647.0</v>
      </c>
      <c r="L270" s="21"/>
      <c r="M270" s="23"/>
      <c r="N270" s="23"/>
    </row>
    <row r="271">
      <c r="A271" s="74"/>
      <c r="B271" s="106">
        <v>3548241.0</v>
      </c>
      <c r="C271" s="14" t="s">
        <v>419</v>
      </c>
      <c r="D271" s="17">
        <v>42649.0</v>
      </c>
      <c r="E271" s="86">
        <v>42662.0</v>
      </c>
      <c r="F271" s="14" t="s">
        <v>19</v>
      </c>
      <c r="G271" s="14" t="s">
        <v>189</v>
      </c>
      <c r="H271" s="21"/>
      <c r="I271" s="14" t="s">
        <v>26</v>
      </c>
      <c r="J271" s="14" t="s">
        <v>266</v>
      </c>
      <c r="K271" s="22">
        <v>42647.0</v>
      </c>
      <c r="L271" s="21"/>
      <c r="M271" s="23"/>
      <c r="N271" s="23"/>
    </row>
    <row r="272">
      <c r="A272" s="74"/>
      <c r="B272" s="106">
        <v>3548387.0</v>
      </c>
      <c r="C272" s="14" t="s">
        <v>419</v>
      </c>
      <c r="D272" s="75">
        <v>42653.0</v>
      </c>
      <c r="E272" s="86">
        <v>42663.0</v>
      </c>
      <c r="F272" s="14" t="s">
        <v>19</v>
      </c>
      <c r="G272" s="14" t="s">
        <v>189</v>
      </c>
      <c r="H272" s="21"/>
      <c r="I272" s="14" t="s">
        <v>26</v>
      </c>
      <c r="J272" s="14" t="s">
        <v>192</v>
      </c>
      <c r="K272" s="22">
        <v>42649.0</v>
      </c>
      <c r="L272" s="21"/>
      <c r="M272" s="23"/>
      <c r="N272" s="23"/>
    </row>
    <row r="273">
      <c r="A273" s="74"/>
      <c r="B273" s="106">
        <v>3548391.0</v>
      </c>
      <c r="C273" s="14" t="s">
        <v>419</v>
      </c>
      <c r="D273" s="75">
        <v>42653.0</v>
      </c>
      <c r="E273" s="86">
        <v>42663.0</v>
      </c>
      <c r="F273" s="14" t="s">
        <v>19</v>
      </c>
      <c r="G273" s="14" t="s">
        <v>189</v>
      </c>
      <c r="H273" s="21"/>
      <c r="I273" s="14" t="s">
        <v>26</v>
      </c>
      <c r="J273" s="14" t="s">
        <v>192</v>
      </c>
      <c r="K273" s="22">
        <v>42649.0</v>
      </c>
      <c r="L273" s="21"/>
      <c r="M273" s="23"/>
      <c r="N273" s="23"/>
    </row>
    <row r="274">
      <c r="A274" s="74"/>
      <c r="B274" s="106">
        <v>3548449.0</v>
      </c>
      <c r="C274" s="14" t="s">
        <v>419</v>
      </c>
      <c r="D274" s="75">
        <v>42653.0</v>
      </c>
      <c r="E274" s="86">
        <v>42663.0</v>
      </c>
      <c r="F274" s="14" t="s">
        <v>19</v>
      </c>
      <c r="G274" s="14" t="s">
        <v>189</v>
      </c>
      <c r="H274" s="21"/>
      <c r="I274" s="14" t="s">
        <v>26</v>
      </c>
      <c r="J274" s="14" t="s">
        <v>192</v>
      </c>
      <c r="K274" s="22">
        <v>42649.0</v>
      </c>
      <c r="L274" s="21"/>
      <c r="M274" s="23"/>
      <c r="N274" s="23"/>
    </row>
    <row r="275">
      <c r="A275" s="74"/>
      <c r="B275" s="106">
        <v>3548707.0</v>
      </c>
      <c r="C275" s="14" t="s">
        <v>419</v>
      </c>
      <c r="D275" s="75">
        <v>42653.0</v>
      </c>
      <c r="E275" s="86">
        <v>42663.0</v>
      </c>
      <c r="F275" s="14" t="s">
        <v>19</v>
      </c>
      <c r="G275" s="14" t="s">
        <v>189</v>
      </c>
      <c r="H275" s="21"/>
      <c r="I275" s="14" t="s">
        <v>26</v>
      </c>
      <c r="J275" s="14" t="s">
        <v>192</v>
      </c>
      <c r="K275" s="22">
        <v>42649.0</v>
      </c>
      <c r="L275" s="21"/>
      <c r="M275" s="23"/>
      <c r="N275" s="23"/>
    </row>
    <row r="276">
      <c r="A276" s="74"/>
      <c r="B276" s="106">
        <v>3549929.0</v>
      </c>
      <c r="C276" s="14" t="s">
        <v>419</v>
      </c>
      <c r="D276" s="75">
        <v>42653.0</v>
      </c>
      <c r="E276" s="86">
        <v>42663.0</v>
      </c>
      <c r="F276" s="14" t="s">
        <v>19</v>
      </c>
      <c r="G276" s="14" t="s">
        <v>189</v>
      </c>
      <c r="H276" s="21"/>
      <c r="I276" s="14" t="s">
        <v>26</v>
      </c>
      <c r="J276" s="14" t="s">
        <v>50</v>
      </c>
      <c r="K276" s="22">
        <v>42649.0</v>
      </c>
      <c r="L276" s="21"/>
      <c r="M276" s="23"/>
      <c r="N276" s="23"/>
    </row>
    <row r="277">
      <c r="A277" s="74"/>
      <c r="B277" s="106">
        <v>3549988.0</v>
      </c>
      <c r="C277" s="14" t="s">
        <v>419</v>
      </c>
      <c r="D277" s="75">
        <v>42653.0</v>
      </c>
      <c r="E277" s="86">
        <v>42663.0</v>
      </c>
      <c r="F277" s="14" t="s">
        <v>19</v>
      </c>
      <c r="G277" s="14" t="s">
        <v>189</v>
      </c>
      <c r="H277" s="21"/>
      <c r="I277" s="14" t="s">
        <v>26</v>
      </c>
      <c r="J277" s="14" t="s">
        <v>50</v>
      </c>
      <c r="K277" s="22">
        <v>42649.0</v>
      </c>
      <c r="L277" s="21"/>
      <c r="M277" s="23"/>
      <c r="N277" s="23"/>
    </row>
    <row r="278">
      <c r="A278" s="74"/>
      <c r="B278" s="106">
        <v>3550237.0</v>
      </c>
      <c r="C278" s="14" t="s">
        <v>419</v>
      </c>
      <c r="D278" s="75">
        <v>42654.0</v>
      </c>
      <c r="E278" s="86">
        <v>42664.0</v>
      </c>
      <c r="F278" s="14" t="s">
        <v>19</v>
      </c>
      <c r="G278" s="14" t="s">
        <v>189</v>
      </c>
      <c r="H278" s="21"/>
      <c r="I278" s="14" t="s">
        <v>26</v>
      </c>
      <c r="J278" s="14" t="s">
        <v>266</v>
      </c>
      <c r="K278" s="22">
        <v>42650.0</v>
      </c>
      <c r="L278" s="21"/>
      <c r="M278" s="23"/>
      <c r="N278" s="23"/>
    </row>
    <row r="279">
      <c r="A279" s="74"/>
      <c r="B279" s="106">
        <v>3551285.0</v>
      </c>
      <c r="C279" s="14" t="s">
        <v>419</v>
      </c>
      <c r="D279" s="75">
        <v>42654.0</v>
      </c>
      <c r="E279" s="86">
        <v>42664.0</v>
      </c>
      <c r="F279" s="14" t="s">
        <v>19</v>
      </c>
      <c r="G279" s="14" t="s">
        <v>189</v>
      </c>
      <c r="H279" s="21"/>
      <c r="I279" s="14" t="s">
        <v>26</v>
      </c>
      <c r="J279" s="14" t="s">
        <v>266</v>
      </c>
      <c r="K279" s="22">
        <v>42650.0</v>
      </c>
      <c r="L279" s="21"/>
      <c r="M279" s="23"/>
      <c r="N279" s="23"/>
    </row>
    <row r="280">
      <c r="A280" s="74"/>
      <c r="B280" s="106">
        <v>3551166.0</v>
      </c>
      <c r="C280" s="14" t="s">
        <v>419</v>
      </c>
      <c r="D280" s="75">
        <v>42654.0</v>
      </c>
      <c r="E280" s="86">
        <v>42664.0</v>
      </c>
      <c r="F280" s="14" t="s">
        <v>19</v>
      </c>
      <c r="G280" s="14" t="s">
        <v>189</v>
      </c>
      <c r="H280" s="21"/>
      <c r="I280" s="14" t="s">
        <v>26</v>
      </c>
      <c r="J280" s="14" t="s">
        <v>266</v>
      </c>
      <c r="K280" s="22">
        <v>42650.0</v>
      </c>
      <c r="L280" s="21"/>
      <c r="M280" s="23"/>
      <c r="N280" s="23"/>
    </row>
    <row r="281">
      <c r="A281" s="74"/>
      <c r="B281" s="106">
        <v>3555901.0</v>
      </c>
      <c r="C281" s="14" t="s">
        <v>419</v>
      </c>
      <c r="D281" s="75">
        <v>42661.0</v>
      </c>
      <c r="E281" s="19">
        <v>42675.0</v>
      </c>
      <c r="F281" s="14" t="s">
        <v>19</v>
      </c>
      <c r="G281" s="14" t="s">
        <v>57</v>
      </c>
      <c r="H281" s="21"/>
      <c r="I281" s="14" t="s">
        <v>26</v>
      </c>
      <c r="J281" s="14" t="s">
        <v>266</v>
      </c>
      <c r="K281" s="22">
        <v>42657.0</v>
      </c>
      <c r="L281" s="21"/>
      <c r="M281" s="23"/>
      <c r="N281" s="23"/>
    </row>
    <row r="282">
      <c r="A282" s="74"/>
      <c r="B282" s="106">
        <v>3555239.0</v>
      </c>
      <c r="C282" s="14" t="s">
        <v>419</v>
      </c>
      <c r="D282" s="75">
        <v>42661.0</v>
      </c>
      <c r="E282" s="19">
        <v>42675.0</v>
      </c>
      <c r="F282" s="14" t="s">
        <v>19</v>
      </c>
      <c r="G282" s="14" t="s">
        <v>57</v>
      </c>
      <c r="H282" s="21"/>
      <c r="I282" s="14" t="s">
        <v>26</v>
      </c>
      <c r="J282" s="14" t="s">
        <v>266</v>
      </c>
      <c r="K282" s="22">
        <v>42657.0</v>
      </c>
      <c r="L282" s="21"/>
      <c r="M282" s="23"/>
      <c r="N282" s="23"/>
    </row>
    <row r="283">
      <c r="A283" s="74"/>
      <c r="B283" s="106">
        <v>3555775.0</v>
      </c>
      <c r="C283" s="14" t="s">
        <v>419</v>
      </c>
      <c r="D283" s="75">
        <v>42661.0</v>
      </c>
      <c r="E283" s="19">
        <v>42675.0</v>
      </c>
      <c r="F283" s="14" t="s">
        <v>19</v>
      </c>
      <c r="G283" s="14" t="s">
        <v>57</v>
      </c>
      <c r="H283" s="21"/>
      <c r="I283" s="14" t="s">
        <v>26</v>
      </c>
      <c r="J283" s="14" t="s">
        <v>266</v>
      </c>
      <c r="K283" s="22">
        <v>42657.0</v>
      </c>
      <c r="L283" s="21"/>
      <c r="M283" s="23"/>
      <c r="N283" s="23"/>
    </row>
    <row r="284">
      <c r="A284" s="74"/>
      <c r="B284" s="106">
        <v>3557973.0</v>
      </c>
      <c r="C284" s="14" t="s">
        <v>419</v>
      </c>
      <c r="D284" s="75">
        <v>42667.0</v>
      </c>
      <c r="E284" s="19">
        <v>42677.0</v>
      </c>
      <c r="F284" s="14" t="s">
        <v>19</v>
      </c>
      <c r="G284" s="14" t="s">
        <v>189</v>
      </c>
      <c r="H284" s="21"/>
      <c r="I284" s="14" t="s">
        <v>26</v>
      </c>
      <c r="J284" s="14" t="s">
        <v>266</v>
      </c>
      <c r="K284" s="22">
        <v>42662.0</v>
      </c>
      <c r="L284" s="21"/>
      <c r="M284" s="23"/>
      <c r="N284" s="23"/>
    </row>
    <row r="285">
      <c r="A285" s="74"/>
      <c r="B285" s="106">
        <v>3560539.0</v>
      </c>
      <c r="C285" s="14" t="s">
        <v>419</v>
      </c>
      <c r="D285" s="75">
        <v>42667.0</v>
      </c>
      <c r="E285" s="19">
        <v>42683.0</v>
      </c>
      <c r="F285" s="14" t="s">
        <v>19</v>
      </c>
      <c r="G285" s="14" t="s">
        <v>189</v>
      </c>
      <c r="H285" s="21"/>
      <c r="I285" s="14" t="s">
        <v>276</v>
      </c>
      <c r="J285" s="14" t="s">
        <v>543</v>
      </c>
      <c r="K285" s="22">
        <v>42667.0</v>
      </c>
      <c r="L285" s="21"/>
      <c r="M285" s="23"/>
      <c r="N285" s="23"/>
    </row>
    <row r="286">
      <c r="A286" s="74"/>
      <c r="B286" s="106">
        <v>3560854.0</v>
      </c>
      <c r="C286" s="14" t="s">
        <v>419</v>
      </c>
      <c r="D286" s="75">
        <v>42667.0</v>
      </c>
      <c r="E286" s="19">
        <v>42683.0</v>
      </c>
      <c r="F286" s="14" t="s">
        <v>19</v>
      </c>
      <c r="G286" s="14" t="s">
        <v>189</v>
      </c>
      <c r="H286" s="21"/>
      <c r="I286" s="14" t="s">
        <v>276</v>
      </c>
      <c r="J286" s="14" t="s">
        <v>544</v>
      </c>
      <c r="K286" s="22">
        <v>42667.0</v>
      </c>
      <c r="L286" s="21"/>
      <c r="M286" s="23"/>
      <c r="N286" s="23"/>
    </row>
    <row r="287">
      <c r="A287" s="74"/>
      <c r="B287" s="106">
        <v>3563203.0</v>
      </c>
      <c r="C287" s="14" t="s">
        <v>419</v>
      </c>
      <c r="D287" s="75">
        <v>42670.0</v>
      </c>
      <c r="E287" s="86">
        <v>42684.0</v>
      </c>
      <c r="F287" s="14" t="s">
        <v>19</v>
      </c>
      <c r="G287" s="14" t="s">
        <v>189</v>
      </c>
      <c r="H287" s="21"/>
      <c r="I287" s="14" t="s">
        <v>26</v>
      </c>
      <c r="J287" s="14" t="s">
        <v>192</v>
      </c>
      <c r="K287" s="22">
        <v>42668.0</v>
      </c>
      <c r="L287" s="21"/>
      <c r="M287" s="23"/>
      <c r="N287" s="23"/>
    </row>
    <row r="288">
      <c r="A288" s="74"/>
      <c r="B288" s="48">
        <v>3563208.0</v>
      </c>
      <c r="C288" s="14" t="s">
        <v>419</v>
      </c>
      <c r="D288" s="75">
        <v>42670.0</v>
      </c>
      <c r="E288" s="86">
        <v>42684.0</v>
      </c>
      <c r="F288" s="14" t="s">
        <v>19</v>
      </c>
      <c r="G288" s="14" t="s">
        <v>189</v>
      </c>
      <c r="H288" s="53" t="s">
        <v>545</v>
      </c>
      <c r="I288" s="14" t="s">
        <v>26</v>
      </c>
      <c r="J288" s="14" t="s">
        <v>192</v>
      </c>
      <c r="K288" s="22">
        <v>42668.0</v>
      </c>
      <c r="L288" s="14" t="s">
        <v>546</v>
      </c>
      <c r="M288" s="23"/>
      <c r="N288" s="23"/>
    </row>
    <row r="289">
      <c r="A289" s="74"/>
      <c r="B289" s="48">
        <v>3563211.0</v>
      </c>
      <c r="C289" s="14" t="s">
        <v>419</v>
      </c>
      <c r="D289" s="75">
        <v>42670.0</v>
      </c>
      <c r="E289" s="86">
        <v>42684.0</v>
      </c>
      <c r="F289" s="14" t="s">
        <v>19</v>
      </c>
      <c r="G289" s="14" t="s">
        <v>189</v>
      </c>
      <c r="H289" s="53" t="s">
        <v>547</v>
      </c>
      <c r="I289" s="14" t="s">
        <v>26</v>
      </c>
      <c r="J289" s="14" t="s">
        <v>192</v>
      </c>
      <c r="K289" s="22">
        <v>42668.0</v>
      </c>
      <c r="L289" s="14" t="s">
        <v>548</v>
      </c>
      <c r="M289" s="23"/>
      <c r="N289" s="23"/>
    </row>
    <row r="290">
      <c r="A290" s="74"/>
      <c r="B290" s="88">
        <v>3564426.0</v>
      </c>
      <c r="C290" s="14" t="s">
        <v>419</v>
      </c>
      <c r="D290" s="75">
        <v>42671.0</v>
      </c>
      <c r="E290" s="86">
        <v>42685.0</v>
      </c>
      <c r="F290" s="14" t="s">
        <v>19</v>
      </c>
      <c r="G290" s="14" t="s">
        <v>189</v>
      </c>
      <c r="H290" s="21"/>
      <c r="I290" s="14" t="s">
        <v>26</v>
      </c>
      <c r="J290" s="14" t="s">
        <v>41</v>
      </c>
      <c r="K290" s="22">
        <v>42670.0</v>
      </c>
      <c r="L290" s="21"/>
      <c r="M290" s="23"/>
      <c r="N290" s="23"/>
    </row>
    <row r="291">
      <c r="A291" s="74"/>
      <c r="B291" s="88">
        <v>3566043.0</v>
      </c>
      <c r="C291" s="14" t="s">
        <v>419</v>
      </c>
      <c r="D291" s="17">
        <v>42675.0</v>
      </c>
      <c r="E291" s="86">
        <v>42690.0</v>
      </c>
      <c r="F291" s="14" t="s">
        <v>19</v>
      </c>
      <c r="G291" s="14" t="s">
        <v>189</v>
      </c>
      <c r="H291" s="21"/>
      <c r="I291" s="14" t="s">
        <v>26</v>
      </c>
      <c r="J291" s="14" t="s">
        <v>41</v>
      </c>
      <c r="K291" s="22">
        <v>42672.0</v>
      </c>
      <c r="L291" s="21"/>
      <c r="M291" s="23"/>
      <c r="N291" s="23"/>
    </row>
    <row r="292">
      <c r="A292" s="74"/>
      <c r="B292" s="88">
        <v>3566285.0</v>
      </c>
      <c r="C292" s="14" t="s">
        <v>419</v>
      </c>
      <c r="D292" s="17">
        <v>42675.0</v>
      </c>
      <c r="E292" s="86">
        <v>42690.0</v>
      </c>
      <c r="F292" s="14" t="s">
        <v>19</v>
      </c>
      <c r="G292" s="14" t="s">
        <v>189</v>
      </c>
      <c r="H292" s="53" t="s">
        <v>581</v>
      </c>
      <c r="I292" s="14" t="s">
        <v>26</v>
      </c>
      <c r="J292" s="14" t="s">
        <v>582</v>
      </c>
      <c r="K292" s="22">
        <v>42672.0</v>
      </c>
      <c r="L292" s="14" t="s">
        <v>583</v>
      </c>
      <c r="M292" s="23"/>
      <c r="N292" s="23"/>
    </row>
    <row r="293">
      <c r="A293" s="74"/>
      <c r="B293" s="88">
        <v>3566639.0</v>
      </c>
      <c r="C293" s="14" t="s">
        <v>419</v>
      </c>
      <c r="D293" s="17">
        <v>42675.0</v>
      </c>
      <c r="E293" s="86">
        <v>42690.0</v>
      </c>
      <c r="F293" s="14" t="s">
        <v>19</v>
      </c>
      <c r="G293" s="14" t="s">
        <v>189</v>
      </c>
      <c r="H293" s="21"/>
      <c r="I293" s="14" t="s">
        <v>26</v>
      </c>
      <c r="J293" s="14" t="s">
        <v>41</v>
      </c>
      <c r="K293" s="22">
        <v>42672.0</v>
      </c>
      <c r="L293" s="21"/>
      <c r="M293" s="23"/>
      <c r="N293" s="23"/>
    </row>
    <row r="294">
      <c r="A294" s="74"/>
      <c r="B294" s="88">
        <v>3567268.0</v>
      </c>
      <c r="C294" s="14" t="s">
        <v>419</v>
      </c>
      <c r="D294" s="17">
        <v>42675.0</v>
      </c>
      <c r="E294" s="86">
        <v>42690.0</v>
      </c>
      <c r="F294" s="14" t="s">
        <v>19</v>
      </c>
      <c r="G294" s="14" t="s">
        <v>189</v>
      </c>
      <c r="H294" s="21"/>
      <c r="I294" s="14" t="s">
        <v>26</v>
      </c>
      <c r="J294" s="14" t="s">
        <v>41</v>
      </c>
      <c r="K294" s="22">
        <v>42672.0</v>
      </c>
      <c r="L294" s="21"/>
      <c r="M294" s="23"/>
      <c r="N294" s="23"/>
    </row>
    <row r="295">
      <c r="A295" s="74"/>
      <c r="B295" s="48">
        <v>3569631.0</v>
      </c>
      <c r="C295" s="14" t="s">
        <v>419</v>
      </c>
      <c r="D295" s="17">
        <v>42677.0</v>
      </c>
      <c r="E295" s="86">
        <v>42695.0</v>
      </c>
      <c r="F295" s="14" t="s">
        <v>19</v>
      </c>
      <c r="G295" s="14" t="s">
        <v>189</v>
      </c>
      <c r="H295" s="21"/>
      <c r="I295" s="14" t="s">
        <v>26</v>
      </c>
      <c r="J295" s="14" t="s">
        <v>41</v>
      </c>
      <c r="K295" s="22">
        <v>42677.0</v>
      </c>
      <c r="L295" s="21"/>
      <c r="M295" s="23"/>
      <c r="N295" s="23"/>
    </row>
    <row r="296">
      <c r="A296" s="74"/>
      <c r="B296" s="48">
        <v>3570154.0</v>
      </c>
      <c r="C296" s="14" t="s">
        <v>419</v>
      </c>
      <c r="D296" s="17">
        <v>42678.0</v>
      </c>
      <c r="E296" s="86">
        <v>42695.0</v>
      </c>
      <c r="F296" s="14" t="s">
        <v>19</v>
      </c>
      <c r="G296" s="14" t="s">
        <v>189</v>
      </c>
      <c r="H296" s="21"/>
      <c r="I296" s="14" t="s">
        <v>26</v>
      </c>
      <c r="J296" s="14" t="s">
        <v>41</v>
      </c>
      <c r="K296" s="22">
        <v>42677.0</v>
      </c>
      <c r="L296" s="21"/>
      <c r="M296" s="23"/>
      <c r="N296" s="23"/>
    </row>
    <row r="297">
      <c r="A297" s="74"/>
      <c r="B297" s="88">
        <v>3571222.0</v>
      </c>
      <c r="C297" s="14" t="s">
        <v>419</v>
      </c>
      <c r="D297" s="17">
        <v>42682.0</v>
      </c>
      <c r="E297" s="86">
        <v>42696.0</v>
      </c>
      <c r="F297" s="14" t="s">
        <v>19</v>
      </c>
      <c r="G297" s="14" t="s">
        <v>189</v>
      </c>
      <c r="H297" s="21"/>
      <c r="I297" s="14" t="s">
        <v>26</v>
      </c>
      <c r="J297" s="14" t="s">
        <v>590</v>
      </c>
      <c r="K297" s="22">
        <v>42678.0</v>
      </c>
      <c r="L297" s="21"/>
      <c r="M297" s="23"/>
      <c r="N297" s="23"/>
    </row>
    <row r="298">
      <c r="A298" s="74"/>
      <c r="B298" s="48">
        <v>3572517.0</v>
      </c>
      <c r="C298" s="14" t="s">
        <v>419</v>
      </c>
      <c r="D298" s="17">
        <v>42683.0</v>
      </c>
      <c r="E298" s="86">
        <v>42698.0</v>
      </c>
      <c r="F298" s="14" t="s">
        <v>19</v>
      </c>
      <c r="G298" s="14" t="s">
        <v>189</v>
      </c>
      <c r="H298" s="21"/>
      <c r="I298" s="14" t="s">
        <v>26</v>
      </c>
      <c r="J298" s="14" t="s">
        <v>192</v>
      </c>
      <c r="K298" s="22">
        <v>42682.0</v>
      </c>
      <c r="L298" s="14" t="s">
        <v>591</v>
      </c>
      <c r="M298" s="23"/>
      <c r="N298" s="23"/>
    </row>
    <row r="299">
      <c r="A299" s="74"/>
      <c r="B299" s="48">
        <v>3572646.0</v>
      </c>
      <c r="C299" s="14" t="s">
        <v>419</v>
      </c>
      <c r="D299" s="17">
        <v>42683.0</v>
      </c>
      <c r="E299" s="86">
        <v>42698.0</v>
      </c>
      <c r="F299" s="14" t="s">
        <v>19</v>
      </c>
      <c r="G299" s="14" t="s">
        <v>189</v>
      </c>
      <c r="H299" s="21"/>
      <c r="I299" s="14" t="s">
        <v>26</v>
      </c>
      <c r="J299" s="14" t="s">
        <v>192</v>
      </c>
      <c r="K299" s="22">
        <v>42682.0</v>
      </c>
      <c r="L299" s="14" t="s">
        <v>591</v>
      </c>
      <c r="M299" s="23"/>
      <c r="N299" s="23"/>
    </row>
    <row r="300">
      <c r="A300" s="74"/>
      <c r="B300" s="48">
        <v>3572669.0</v>
      </c>
      <c r="C300" s="14" t="s">
        <v>419</v>
      </c>
      <c r="D300" s="17">
        <v>42683.0</v>
      </c>
      <c r="E300" s="86">
        <v>42698.0</v>
      </c>
      <c r="F300" s="14" t="s">
        <v>19</v>
      </c>
      <c r="G300" s="14" t="s">
        <v>189</v>
      </c>
      <c r="H300" s="21"/>
      <c r="I300" s="14" t="s">
        <v>26</v>
      </c>
      <c r="J300" s="14" t="s">
        <v>192</v>
      </c>
      <c r="K300" s="22">
        <v>42682.0</v>
      </c>
      <c r="L300" s="14" t="s">
        <v>591</v>
      </c>
      <c r="M300" s="23"/>
      <c r="N300" s="23"/>
    </row>
    <row r="301">
      <c r="A301" s="74"/>
      <c r="B301" s="48">
        <v>3572683.0</v>
      </c>
      <c r="C301" s="110" t="s">
        <v>419</v>
      </c>
      <c r="D301" s="17">
        <v>42683.0</v>
      </c>
      <c r="E301" s="86">
        <v>42698.0</v>
      </c>
      <c r="F301" s="14" t="s">
        <v>19</v>
      </c>
      <c r="G301" s="14" t="s">
        <v>189</v>
      </c>
      <c r="H301" s="21"/>
      <c r="I301" s="14" t="s">
        <v>26</v>
      </c>
      <c r="J301" s="14" t="s">
        <v>192</v>
      </c>
      <c r="K301" s="22">
        <v>42682.0</v>
      </c>
      <c r="L301" s="14" t="s">
        <v>591</v>
      </c>
      <c r="M301" s="23"/>
      <c r="N301" s="23"/>
    </row>
    <row r="302">
      <c r="A302" s="74"/>
      <c r="B302" s="48">
        <v>3572707.0</v>
      </c>
      <c r="C302" s="14" t="s">
        <v>419</v>
      </c>
      <c r="D302" s="17">
        <v>42683.0</v>
      </c>
      <c r="E302" s="86">
        <v>42698.0</v>
      </c>
      <c r="F302" s="14" t="s">
        <v>19</v>
      </c>
      <c r="G302" s="14" t="s">
        <v>189</v>
      </c>
      <c r="H302" s="21"/>
      <c r="I302" s="14" t="s">
        <v>26</v>
      </c>
      <c r="J302" s="14" t="s">
        <v>192</v>
      </c>
      <c r="K302" s="22">
        <v>42682.0</v>
      </c>
      <c r="L302" s="14" t="s">
        <v>591</v>
      </c>
      <c r="M302" s="23"/>
      <c r="N302" s="23"/>
    </row>
    <row r="303">
      <c r="A303" s="74"/>
      <c r="B303" s="48">
        <v>3574896.0</v>
      </c>
      <c r="C303" s="14" t="s">
        <v>419</v>
      </c>
      <c r="D303" s="75">
        <v>42684.0</v>
      </c>
      <c r="E303" s="86">
        <v>42698.0</v>
      </c>
      <c r="F303" s="14" t="s">
        <v>19</v>
      </c>
      <c r="G303" s="14" t="s">
        <v>189</v>
      </c>
      <c r="H303" s="21"/>
      <c r="I303" s="14" t="s">
        <v>26</v>
      </c>
      <c r="J303" s="14" t="s">
        <v>41</v>
      </c>
      <c r="K303" s="22">
        <v>42684.0</v>
      </c>
      <c r="L303" s="21"/>
      <c r="M303" s="23"/>
      <c r="N303" s="23"/>
    </row>
    <row r="304">
      <c r="A304" s="74"/>
      <c r="B304" s="48">
        <v>3575079.0</v>
      </c>
      <c r="C304" s="14" t="s">
        <v>419</v>
      </c>
      <c r="D304" s="75">
        <v>42684.0</v>
      </c>
      <c r="E304" s="86">
        <v>42699.0</v>
      </c>
      <c r="F304" s="14" t="s">
        <v>19</v>
      </c>
      <c r="G304" s="14" t="s">
        <v>189</v>
      </c>
      <c r="H304" s="21"/>
      <c r="I304" s="14" t="s">
        <v>26</v>
      </c>
      <c r="J304" s="14" t="s">
        <v>41</v>
      </c>
      <c r="K304" s="22">
        <v>42684.0</v>
      </c>
      <c r="L304" s="21"/>
      <c r="M304" s="23"/>
      <c r="N304" s="23"/>
    </row>
    <row r="305">
      <c r="A305" s="74"/>
      <c r="B305" s="48">
        <v>3576778.0</v>
      </c>
      <c r="C305" s="14" t="s">
        <v>419</v>
      </c>
      <c r="D305" s="75">
        <v>42690.0</v>
      </c>
      <c r="E305" s="86">
        <v>42702.0</v>
      </c>
      <c r="F305" s="14" t="s">
        <v>19</v>
      </c>
      <c r="G305" s="14" t="s">
        <v>189</v>
      </c>
      <c r="H305" s="21"/>
      <c r="I305" s="14" t="s">
        <v>26</v>
      </c>
      <c r="J305" s="14" t="s">
        <v>41</v>
      </c>
      <c r="K305" s="22">
        <v>42685.0</v>
      </c>
      <c r="L305" s="21"/>
      <c r="M305" s="23"/>
      <c r="N305" s="23"/>
    </row>
    <row r="306">
      <c r="A306" s="74"/>
      <c r="B306" s="48">
        <v>3576820.0</v>
      </c>
      <c r="C306" s="14" t="s">
        <v>419</v>
      </c>
      <c r="D306" s="75">
        <v>42690.0</v>
      </c>
      <c r="E306" s="86">
        <v>42702.0</v>
      </c>
      <c r="F306" s="14" t="s">
        <v>19</v>
      </c>
      <c r="G306" s="14" t="s">
        <v>189</v>
      </c>
      <c r="H306" s="21"/>
      <c r="I306" s="14" t="s">
        <v>26</v>
      </c>
      <c r="J306" s="14" t="s">
        <v>41</v>
      </c>
      <c r="K306" s="22">
        <v>42685.0</v>
      </c>
      <c r="L306" s="21"/>
      <c r="M306" s="23"/>
      <c r="N306" s="23"/>
    </row>
    <row r="307">
      <c r="A307" s="74"/>
      <c r="B307" s="48">
        <v>3578904.0</v>
      </c>
      <c r="C307" s="14" t="s">
        <v>419</v>
      </c>
      <c r="D307" s="75">
        <v>42691.0</v>
      </c>
      <c r="E307" s="86">
        <v>42704.0</v>
      </c>
      <c r="F307" s="14" t="s">
        <v>19</v>
      </c>
      <c r="G307" s="14" t="s">
        <v>189</v>
      </c>
      <c r="H307" s="21"/>
      <c r="I307" s="14" t="s">
        <v>26</v>
      </c>
      <c r="J307" s="14" t="s">
        <v>291</v>
      </c>
      <c r="K307" s="22">
        <v>42690.0</v>
      </c>
      <c r="L307" s="21"/>
      <c r="M307" s="23"/>
      <c r="N307" s="23"/>
    </row>
    <row r="308">
      <c r="A308" s="74"/>
      <c r="B308" s="48">
        <v>3580654.0</v>
      </c>
      <c r="C308" s="14" t="s">
        <v>419</v>
      </c>
      <c r="D308" s="75">
        <v>42692.0</v>
      </c>
      <c r="E308" s="19">
        <v>42705.0</v>
      </c>
      <c r="F308" s="14" t="s">
        <v>19</v>
      </c>
      <c r="G308" s="14" t="s">
        <v>189</v>
      </c>
      <c r="H308" s="21"/>
      <c r="I308" s="14" t="s">
        <v>26</v>
      </c>
      <c r="J308" s="14" t="s">
        <v>41</v>
      </c>
      <c r="K308" s="22">
        <v>42691.0</v>
      </c>
      <c r="L308" s="21"/>
      <c r="M308" s="23"/>
      <c r="N308" s="23"/>
    </row>
    <row r="309">
      <c r="A309" s="74"/>
      <c r="B309" s="48">
        <v>3584876.0</v>
      </c>
      <c r="C309" s="14" t="s">
        <v>419</v>
      </c>
      <c r="D309" s="75">
        <v>42696.0</v>
      </c>
      <c r="E309" s="19">
        <v>42710.0</v>
      </c>
      <c r="F309" s="14" t="s">
        <v>19</v>
      </c>
      <c r="G309" s="14" t="s">
        <v>57</v>
      </c>
      <c r="H309" s="21"/>
      <c r="I309" s="14" t="s">
        <v>21</v>
      </c>
      <c r="J309" s="14" t="s">
        <v>41</v>
      </c>
      <c r="K309" s="22">
        <v>42696.0</v>
      </c>
      <c r="L309" s="14" t="s">
        <v>591</v>
      </c>
      <c r="M309" s="23"/>
      <c r="N309" s="23"/>
    </row>
    <row r="310">
      <c r="A310" s="74"/>
      <c r="B310" s="48">
        <v>3585691.0</v>
      </c>
      <c r="C310" s="14" t="s">
        <v>419</v>
      </c>
      <c r="D310" s="75">
        <v>42697.0</v>
      </c>
      <c r="E310" s="19">
        <v>42710.0</v>
      </c>
      <c r="F310" s="14" t="s">
        <v>19</v>
      </c>
      <c r="G310" s="14" t="s">
        <v>189</v>
      </c>
      <c r="H310" s="21"/>
      <c r="I310" s="14" t="s">
        <v>26</v>
      </c>
      <c r="J310" s="14" t="s">
        <v>606</v>
      </c>
      <c r="K310" s="22">
        <v>42696.0</v>
      </c>
      <c r="L310" s="21"/>
      <c r="M310" s="23"/>
      <c r="N310" s="23"/>
    </row>
    <row r="311">
      <c r="A311" s="74"/>
      <c r="B311" s="48">
        <v>3586765.0</v>
      </c>
      <c r="C311" s="14" t="s">
        <v>419</v>
      </c>
      <c r="D311" s="75">
        <v>42698.0</v>
      </c>
      <c r="E311" s="19">
        <v>42713.0</v>
      </c>
      <c r="F311" s="14" t="s">
        <v>19</v>
      </c>
      <c r="G311" s="14" t="s">
        <v>57</v>
      </c>
      <c r="H311" s="21"/>
      <c r="I311" s="14" t="s">
        <v>26</v>
      </c>
      <c r="J311" s="14" t="s">
        <v>41</v>
      </c>
      <c r="K311" s="22">
        <v>42697.0</v>
      </c>
      <c r="L311" s="21"/>
      <c r="M311" s="23"/>
      <c r="N311" s="23"/>
    </row>
    <row r="312">
      <c r="A312" s="74"/>
      <c r="B312" s="48">
        <v>3590111.0</v>
      </c>
      <c r="C312" s="14" t="s">
        <v>419</v>
      </c>
      <c r="D312" s="75">
        <v>42702.0</v>
      </c>
      <c r="E312" s="12" t="s">
        <v>280</v>
      </c>
      <c r="F312" s="14" t="s">
        <v>19</v>
      </c>
      <c r="G312" s="14" t="s">
        <v>189</v>
      </c>
      <c r="H312" s="21"/>
      <c r="I312" s="14" t="s">
        <v>26</v>
      </c>
      <c r="J312" s="14" t="s">
        <v>41</v>
      </c>
      <c r="K312" s="22">
        <v>42698.0</v>
      </c>
      <c r="L312" s="14" t="s">
        <v>609</v>
      </c>
      <c r="M312" s="23"/>
      <c r="N312" s="23"/>
    </row>
    <row r="313">
      <c r="A313" s="74"/>
      <c r="B313" s="48">
        <v>3588602.0</v>
      </c>
      <c r="C313" s="14" t="s">
        <v>419</v>
      </c>
      <c r="D313" s="75">
        <v>42702.0</v>
      </c>
      <c r="E313" s="19">
        <v>42709.0</v>
      </c>
      <c r="F313" s="14" t="s">
        <v>19</v>
      </c>
      <c r="G313" s="14" t="s">
        <v>189</v>
      </c>
      <c r="H313" s="21"/>
      <c r="I313" s="14" t="s">
        <v>26</v>
      </c>
      <c r="J313" s="14" t="s">
        <v>41</v>
      </c>
      <c r="K313" s="22">
        <v>42699.0</v>
      </c>
      <c r="L313" s="21"/>
      <c r="M313" s="23"/>
      <c r="N313" s="23"/>
    </row>
    <row r="314">
      <c r="A314" s="74"/>
      <c r="B314" s="48">
        <v>3588785.0</v>
      </c>
      <c r="C314" s="14" t="s">
        <v>419</v>
      </c>
      <c r="D314" s="75">
        <v>42702.0</v>
      </c>
      <c r="E314" s="19">
        <v>42709.0</v>
      </c>
      <c r="F314" s="14" t="s">
        <v>19</v>
      </c>
      <c r="G314" s="14" t="s">
        <v>189</v>
      </c>
      <c r="H314" s="21"/>
      <c r="I314" s="14" t="s">
        <v>26</v>
      </c>
      <c r="J314" s="14" t="s">
        <v>41</v>
      </c>
      <c r="K314" s="22">
        <v>42699.0</v>
      </c>
      <c r="L314" s="21"/>
      <c r="M314" s="23"/>
      <c r="N314" s="23"/>
    </row>
    <row r="315">
      <c r="A315" s="74"/>
      <c r="B315" s="48">
        <v>3590115.0</v>
      </c>
      <c r="C315" s="14" t="s">
        <v>419</v>
      </c>
      <c r="D315" s="75">
        <v>42702.0</v>
      </c>
      <c r="E315" s="19">
        <v>42709.0</v>
      </c>
      <c r="F315" s="14" t="s">
        <v>19</v>
      </c>
      <c r="G315" s="14" t="s">
        <v>189</v>
      </c>
      <c r="H315" s="21"/>
      <c r="I315" s="14" t="s">
        <v>26</v>
      </c>
      <c r="J315" s="14" t="s">
        <v>41</v>
      </c>
      <c r="K315" s="22">
        <v>42699.0</v>
      </c>
      <c r="L315" s="21"/>
      <c r="M315" s="23"/>
      <c r="N315" s="23"/>
    </row>
    <row r="316">
      <c r="A316" s="74"/>
      <c r="B316" s="48">
        <v>3590123.0</v>
      </c>
      <c r="C316" s="14" t="s">
        <v>419</v>
      </c>
      <c r="D316" s="75">
        <v>42702.0</v>
      </c>
      <c r="E316" s="19">
        <v>42709.0</v>
      </c>
      <c r="F316" s="14" t="s">
        <v>19</v>
      </c>
      <c r="G316" s="14" t="s">
        <v>189</v>
      </c>
      <c r="H316" s="21"/>
      <c r="I316" s="14" t="s">
        <v>26</v>
      </c>
      <c r="J316" s="14" t="s">
        <v>41</v>
      </c>
      <c r="K316" s="22">
        <v>42699.0</v>
      </c>
      <c r="L316" s="21"/>
      <c r="M316" s="23"/>
      <c r="N316" s="23"/>
    </row>
    <row r="317">
      <c r="A317" s="74"/>
      <c r="B317" s="48">
        <v>3590184.0</v>
      </c>
      <c r="C317" s="14" t="s">
        <v>419</v>
      </c>
      <c r="D317" s="75">
        <v>42702.0</v>
      </c>
      <c r="E317" s="19">
        <v>42709.0</v>
      </c>
      <c r="F317" s="14" t="s">
        <v>19</v>
      </c>
      <c r="G317" s="14" t="s">
        <v>189</v>
      </c>
      <c r="H317" s="21"/>
      <c r="I317" s="14" t="s">
        <v>26</v>
      </c>
      <c r="J317" s="14" t="s">
        <v>41</v>
      </c>
      <c r="K317" s="22">
        <v>42699.0</v>
      </c>
      <c r="L317" s="21"/>
      <c r="M317" s="23"/>
      <c r="N317" s="23"/>
    </row>
    <row r="318">
      <c r="A318" s="74"/>
      <c r="B318" s="48">
        <v>3589009.0</v>
      </c>
      <c r="C318" s="14" t="s">
        <v>419</v>
      </c>
      <c r="D318" s="75">
        <v>42703.0</v>
      </c>
      <c r="E318" s="86">
        <v>42716.0</v>
      </c>
      <c r="F318" s="14" t="s">
        <v>19</v>
      </c>
      <c r="G318" s="14" t="s">
        <v>189</v>
      </c>
      <c r="H318" s="21"/>
      <c r="I318" s="14" t="s">
        <v>26</v>
      </c>
      <c r="J318" s="14" t="s">
        <v>41</v>
      </c>
      <c r="K318" s="22">
        <v>42699.0</v>
      </c>
      <c r="L318" s="21"/>
      <c r="M318" s="23"/>
      <c r="N318" s="23"/>
    </row>
    <row r="319">
      <c r="A319" s="74"/>
      <c r="B319" s="48">
        <v>3590487.0</v>
      </c>
      <c r="C319" s="14" t="s">
        <v>419</v>
      </c>
      <c r="D319" s="75">
        <v>42703.0</v>
      </c>
      <c r="E319" s="86">
        <v>42716.0</v>
      </c>
      <c r="F319" s="14" t="s">
        <v>19</v>
      </c>
      <c r="G319" s="14" t="s">
        <v>189</v>
      </c>
      <c r="H319" s="21"/>
      <c r="I319" s="14" t="s">
        <v>26</v>
      </c>
      <c r="J319" s="14" t="s">
        <v>41</v>
      </c>
      <c r="K319" s="22">
        <v>42699.0</v>
      </c>
      <c r="L319" s="21"/>
      <c r="M319" s="23"/>
      <c r="N319" s="23"/>
    </row>
    <row r="320">
      <c r="A320" s="74"/>
      <c r="B320" s="48">
        <v>3591517.0</v>
      </c>
      <c r="C320" s="14" t="s">
        <v>419</v>
      </c>
      <c r="D320" s="17">
        <v>42705.0</v>
      </c>
      <c r="E320" s="86">
        <v>42718.0</v>
      </c>
      <c r="F320" s="14" t="s">
        <v>19</v>
      </c>
      <c r="G320" s="14" t="s">
        <v>189</v>
      </c>
      <c r="H320" s="21"/>
      <c r="I320" s="14" t="s">
        <v>26</v>
      </c>
      <c r="J320" s="14" t="s">
        <v>41</v>
      </c>
      <c r="K320" s="22">
        <v>42703.0</v>
      </c>
      <c r="L320" s="21"/>
      <c r="M320" s="23"/>
      <c r="N320" s="23"/>
    </row>
    <row r="321">
      <c r="A321" s="74"/>
      <c r="B321" s="48">
        <v>3593013.0</v>
      </c>
      <c r="C321" s="14" t="s">
        <v>419</v>
      </c>
      <c r="D321" s="17">
        <v>42705.0</v>
      </c>
      <c r="E321" s="86">
        <v>42718.0</v>
      </c>
      <c r="F321" s="14" t="s">
        <v>19</v>
      </c>
      <c r="G321" s="14" t="s">
        <v>189</v>
      </c>
      <c r="H321" s="21"/>
      <c r="I321" s="14" t="s">
        <v>26</v>
      </c>
      <c r="J321" s="14" t="s">
        <v>41</v>
      </c>
      <c r="K321" s="22">
        <v>42703.0</v>
      </c>
      <c r="L321" s="21"/>
      <c r="M321" s="23"/>
      <c r="N321" s="23"/>
    </row>
    <row r="322">
      <c r="A322" s="74"/>
      <c r="B322" s="48">
        <v>3595748.0</v>
      </c>
      <c r="C322" s="14" t="s">
        <v>419</v>
      </c>
      <c r="D322" s="17">
        <v>42709.0</v>
      </c>
      <c r="E322" s="86">
        <v>42723.0</v>
      </c>
      <c r="F322" s="14" t="s">
        <v>19</v>
      </c>
      <c r="G322" s="14" t="s">
        <v>189</v>
      </c>
      <c r="H322" s="21"/>
      <c r="I322" s="14" t="s">
        <v>26</v>
      </c>
      <c r="J322" s="14" t="s">
        <v>41</v>
      </c>
      <c r="K322" s="22">
        <v>42706.0</v>
      </c>
      <c r="L322" s="21"/>
      <c r="M322" s="23"/>
      <c r="N322" s="23"/>
    </row>
    <row r="323">
      <c r="A323" s="74"/>
      <c r="B323" s="48">
        <v>3595785.0</v>
      </c>
      <c r="C323" s="14" t="s">
        <v>419</v>
      </c>
      <c r="D323" s="17">
        <v>42709.0</v>
      </c>
      <c r="E323" s="86">
        <v>42723.0</v>
      </c>
      <c r="F323" s="14" t="s">
        <v>19</v>
      </c>
      <c r="G323" s="14" t="s">
        <v>189</v>
      </c>
      <c r="H323" s="21"/>
      <c r="I323" s="14" t="s">
        <v>26</v>
      </c>
      <c r="J323" s="14" t="s">
        <v>41</v>
      </c>
      <c r="K323" s="22">
        <v>42706.0</v>
      </c>
      <c r="L323" s="21"/>
      <c r="M323" s="23"/>
      <c r="N323" s="23"/>
    </row>
    <row r="324">
      <c r="A324" s="74"/>
      <c r="B324" s="48">
        <v>3595789.0</v>
      </c>
      <c r="C324" s="14" t="s">
        <v>419</v>
      </c>
      <c r="D324" s="17">
        <v>42709.0</v>
      </c>
      <c r="E324" s="86">
        <v>42723.0</v>
      </c>
      <c r="F324" s="14" t="s">
        <v>19</v>
      </c>
      <c r="G324" s="14" t="s">
        <v>189</v>
      </c>
      <c r="H324" s="21"/>
      <c r="I324" s="14" t="s">
        <v>26</v>
      </c>
      <c r="J324" s="14" t="s">
        <v>41</v>
      </c>
      <c r="K324" s="22">
        <v>42706.0</v>
      </c>
      <c r="L324" s="21"/>
      <c r="M324" s="23"/>
      <c r="N324" s="23"/>
    </row>
    <row r="325">
      <c r="A325" s="74"/>
      <c r="B325" s="48">
        <v>3596250.0</v>
      </c>
      <c r="C325" s="14" t="s">
        <v>419</v>
      </c>
      <c r="D325" s="17">
        <v>42709.0</v>
      </c>
      <c r="E325" s="86">
        <v>42723.0</v>
      </c>
      <c r="F325" s="14" t="s">
        <v>19</v>
      </c>
      <c r="G325" s="14" t="s">
        <v>189</v>
      </c>
      <c r="H325" s="21"/>
      <c r="I325" s="14" t="s">
        <v>26</v>
      </c>
      <c r="J325" s="14" t="s">
        <v>41</v>
      </c>
      <c r="K325" s="22">
        <v>42706.0</v>
      </c>
      <c r="L325" s="21"/>
      <c r="M325" s="23"/>
      <c r="N325" s="23"/>
    </row>
    <row r="326">
      <c r="A326" s="74"/>
      <c r="B326" s="48">
        <v>3598294.0</v>
      </c>
      <c r="C326" s="14" t="s">
        <v>419</v>
      </c>
      <c r="D326" s="17">
        <v>42710.0</v>
      </c>
      <c r="E326" s="86">
        <v>42724.0</v>
      </c>
      <c r="F326" s="14" t="s">
        <v>19</v>
      </c>
      <c r="G326" s="14" t="s">
        <v>57</v>
      </c>
      <c r="H326" s="21"/>
      <c r="I326" s="14" t="s">
        <v>21</v>
      </c>
      <c r="J326" s="14" t="s">
        <v>41</v>
      </c>
      <c r="K326" s="22">
        <v>42709.0</v>
      </c>
      <c r="L326" s="21"/>
      <c r="M326" s="23"/>
      <c r="N326" s="23"/>
    </row>
    <row r="327">
      <c r="A327" s="74"/>
      <c r="B327" s="48">
        <v>3599530.0</v>
      </c>
      <c r="C327" s="14" t="s">
        <v>419</v>
      </c>
      <c r="D327" s="17">
        <v>42711.0</v>
      </c>
      <c r="E327" s="86">
        <v>42725.0</v>
      </c>
      <c r="F327" s="14" t="s">
        <v>19</v>
      </c>
      <c r="G327" s="14" t="s">
        <v>189</v>
      </c>
      <c r="H327" s="21"/>
      <c r="I327" s="14" t="s">
        <v>26</v>
      </c>
      <c r="J327" s="14" t="s">
        <v>41</v>
      </c>
      <c r="K327" s="22">
        <v>42710.0</v>
      </c>
      <c r="L327" s="21"/>
      <c r="M327" s="23"/>
      <c r="N327" s="23"/>
    </row>
    <row r="328">
      <c r="A328" s="74"/>
      <c r="B328" s="48">
        <v>3602363.0</v>
      </c>
      <c r="C328" s="14" t="s">
        <v>419</v>
      </c>
      <c r="D328" s="75">
        <v>42716.0</v>
      </c>
      <c r="E328" s="86">
        <v>42727.0</v>
      </c>
      <c r="F328" s="14" t="s">
        <v>19</v>
      </c>
      <c r="G328" s="14" t="s">
        <v>189</v>
      </c>
      <c r="H328" s="21"/>
      <c r="I328" s="14" t="s">
        <v>26</v>
      </c>
      <c r="J328" s="14" t="s">
        <v>41</v>
      </c>
      <c r="K328" s="22">
        <v>42713.0</v>
      </c>
      <c r="L328" s="21"/>
      <c r="M328" s="23"/>
      <c r="N328" s="23"/>
    </row>
    <row r="329">
      <c r="A329" s="74"/>
      <c r="B329" s="48">
        <v>3603372.0</v>
      </c>
      <c r="C329" s="14" t="s">
        <v>419</v>
      </c>
      <c r="D329" s="75">
        <v>42716.0</v>
      </c>
      <c r="E329" s="86">
        <v>42730.0</v>
      </c>
      <c r="F329" s="14" t="s">
        <v>19</v>
      </c>
      <c r="G329" s="14" t="s">
        <v>189</v>
      </c>
      <c r="H329" s="21"/>
      <c r="I329" s="14" t="s">
        <v>26</v>
      </c>
      <c r="J329" s="14" t="s">
        <v>41</v>
      </c>
      <c r="K329" s="22">
        <v>42716.0</v>
      </c>
      <c r="L329" s="21"/>
      <c r="M329" s="23"/>
      <c r="N329" s="23"/>
    </row>
    <row r="330">
      <c r="A330" s="74"/>
      <c r="B330" s="48">
        <v>3605348.0</v>
      </c>
      <c r="C330" s="14" t="s">
        <v>419</v>
      </c>
      <c r="D330" s="75">
        <v>42718.0</v>
      </c>
      <c r="E330" s="86">
        <v>42731.0</v>
      </c>
      <c r="F330" s="14" t="s">
        <v>19</v>
      </c>
      <c r="G330" s="14" t="s">
        <v>189</v>
      </c>
      <c r="H330" s="21"/>
      <c r="I330" s="14" t="s">
        <v>26</v>
      </c>
      <c r="J330" s="14" t="s">
        <v>41</v>
      </c>
      <c r="K330" s="22">
        <v>42717.0</v>
      </c>
      <c r="L330" s="21"/>
      <c r="M330" s="23"/>
      <c r="N330" s="23"/>
    </row>
    <row r="331">
      <c r="A331" s="74"/>
      <c r="B331" s="48">
        <v>3605588.0</v>
      </c>
      <c r="C331" s="14" t="s">
        <v>419</v>
      </c>
      <c r="D331" s="75">
        <v>42718.0</v>
      </c>
      <c r="E331" s="86">
        <v>42731.0</v>
      </c>
      <c r="F331" s="14" t="s">
        <v>19</v>
      </c>
      <c r="G331" s="14" t="s">
        <v>189</v>
      </c>
      <c r="H331" s="21"/>
      <c r="I331" s="14" t="s">
        <v>26</v>
      </c>
      <c r="J331" s="14" t="s">
        <v>41</v>
      </c>
      <c r="K331" s="22">
        <v>42717.0</v>
      </c>
      <c r="L331" s="21"/>
      <c r="M331" s="23"/>
      <c r="N331" s="23"/>
    </row>
    <row r="332">
      <c r="A332" s="74"/>
      <c r="B332" s="48">
        <v>3607270.0</v>
      </c>
      <c r="C332" s="14" t="s">
        <v>419</v>
      </c>
      <c r="D332" s="75">
        <v>42720.0</v>
      </c>
      <c r="E332" s="86">
        <v>42732.0</v>
      </c>
      <c r="F332" s="14" t="s">
        <v>19</v>
      </c>
      <c r="G332" s="14" t="s">
        <v>189</v>
      </c>
      <c r="H332" s="21"/>
      <c r="I332" s="14" t="s">
        <v>26</v>
      </c>
      <c r="J332" s="14" t="s">
        <v>631</v>
      </c>
      <c r="K332" s="22">
        <v>42718.0</v>
      </c>
      <c r="L332" s="21"/>
      <c r="M332" s="23"/>
      <c r="N332" s="23"/>
    </row>
    <row r="333">
      <c r="A333" s="74"/>
      <c r="B333" s="48">
        <v>3607716.0</v>
      </c>
      <c r="C333" s="14" t="s">
        <v>419</v>
      </c>
      <c r="D333" s="75">
        <v>42723.0</v>
      </c>
      <c r="E333" s="86">
        <v>42732.0</v>
      </c>
      <c r="F333" s="14" t="s">
        <v>19</v>
      </c>
      <c r="G333" s="14" t="s">
        <v>57</v>
      </c>
      <c r="H333" s="21"/>
      <c r="I333" s="14" t="s">
        <v>26</v>
      </c>
      <c r="J333" s="14" t="s">
        <v>463</v>
      </c>
      <c r="K333" s="22">
        <v>42718.0</v>
      </c>
      <c r="L333" s="14" t="s">
        <v>634</v>
      </c>
      <c r="M333" s="23"/>
      <c r="N333" s="23"/>
    </row>
    <row r="334">
      <c r="A334" s="74"/>
      <c r="B334" s="48">
        <v>3607783.0</v>
      </c>
      <c r="C334" s="14" t="s">
        <v>419</v>
      </c>
      <c r="D334" s="75">
        <v>42723.0</v>
      </c>
      <c r="E334" s="86">
        <v>42732.0</v>
      </c>
      <c r="F334" s="14" t="s">
        <v>19</v>
      </c>
      <c r="G334" s="14" t="s">
        <v>57</v>
      </c>
      <c r="H334" s="21"/>
      <c r="I334" s="14" t="s">
        <v>26</v>
      </c>
      <c r="J334" s="14" t="s">
        <v>463</v>
      </c>
      <c r="K334" s="22">
        <v>42718.0</v>
      </c>
      <c r="L334" s="14" t="s">
        <v>634</v>
      </c>
      <c r="M334" s="23"/>
      <c r="N334" s="23"/>
    </row>
    <row r="335">
      <c r="A335" s="74"/>
      <c r="B335" s="48">
        <v>3608667.0</v>
      </c>
      <c r="C335" s="14" t="s">
        <v>419</v>
      </c>
      <c r="D335" s="75">
        <v>42723.0</v>
      </c>
      <c r="E335" s="86">
        <v>42733.0</v>
      </c>
      <c r="F335" s="14" t="s">
        <v>19</v>
      </c>
      <c r="G335" s="14" t="s">
        <v>189</v>
      </c>
      <c r="H335" s="21"/>
      <c r="I335" s="14" t="s">
        <v>26</v>
      </c>
      <c r="J335" s="14" t="s">
        <v>41</v>
      </c>
      <c r="K335" s="22">
        <v>42709.0</v>
      </c>
      <c r="L335" s="21"/>
      <c r="M335" s="23"/>
      <c r="N335" s="23"/>
    </row>
    <row r="336">
      <c r="A336" s="74"/>
      <c r="B336" s="48">
        <v>3608708.0</v>
      </c>
      <c r="C336" s="14" t="s">
        <v>419</v>
      </c>
      <c r="D336" s="75">
        <v>42723.0</v>
      </c>
      <c r="E336" s="86">
        <v>42733.0</v>
      </c>
      <c r="F336" s="14" t="s">
        <v>19</v>
      </c>
      <c r="G336" s="14" t="s">
        <v>189</v>
      </c>
      <c r="H336" s="21"/>
      <c r="I336" s="14" t="s">
        <v>26</v>
      </c>
      <c r="J336" s="14" t="s">
        <v>463</v>
      </c>
      <c r="K336" s="22">
        <v>42709.0</v>
      </c>
      <c r="L336" s="21"/>
      <c r="M336" s="23"/>
      <c r="N336" s="23"/>
    </row>
    <row r="337">
      <c r="A337" s="74"/>
      <c r="B337" s="48">
        <v>3608765.0</v>
      </c>
      <c r="C337" s="14" t="s">
        <v>419</v>
      </c>
      <c r="D337" s="75">
        <v>42723.0</v>
      </c>
      <c r="E337" s="86">
        <v>42733.0</v>
      </c>
      <c r="F337" s="14" t="s">
        <v>19</v>
      </c>
      <c r="G337" s="14" t="s">
        <v>189</v>
      </c>
      <c r="H337" s="21"/>
      <c r="I337" s="14" t="s">
        <v>26</v>
      </c>
      <c r="J337" s="14" t="s">
        <v>463</v>
      </c>
      <c r="K337" s="22">
        <v>42709.0</v>
      </c>
      <c r="L337" s="21"/>
      <c r="M337" s="23"/>
      <c r="N337" s="23"/>
    </row>
    <row r="338">
      <c r="A338" s="74"/>
      <c r="B338" s="48">
        <v>3608795.0</v>
      </c>
      <c r="C338" s="14" t="s">
        <v>419</v>
      </c>
      <c r="D338" s="75">
        <v>42723.0</v>
      </c>
      <c r="E338" s="86">
        <v>42733.0</v>
      </c>
      <c r="F338" s="14" t="s">
        <v>19</v>
      </c>
      <c r="G338" s="14" t="s">
        <v>189</v>
      </c>
      <c r="H338" s="21"/>
      <c r="I338" s="14" t="s">
        <v>26</v>
      </c>
      <c r="J338" s="14" t="s">
        <v>463</v>
      </c>
      <c r="K338" s="22">
        <v>42709.0</v>
      </c>
      <c r="L338" s="21"/>
      <c r="M338" s="23"/>
      <c r="N338" s="23"/>
    </row>
    <row r="339">
      <c r="A339" s="74"/>
      <c r="B339" s="48">
        <v>3608813.0</v>
      </c>
      <c r="C339" s="14" t="s">
        <v>419</v>
      </c>
      <c r="D339" s="75">
        <v>42723.0</v>
      </c>
      <c r="E339" s="86">
        <v>42733.0</v>
      </c>
      <c r="F339" s="14" t="s">
        <v>19</v>
      </c>
      <c r="G339" s="14" t="s">
        <v>189</v>
      </c>
      <c r="H339" s="21"/>
      <c r="I339" s="14" t="s">
        <v>26</v>
      </c>
      <c r="J339" s="14" t="s">
        <v>463</v>
      </c>
      <c r="K339" s="22">
        <v>42709.0</v>
      </c>
      <c r="L339" s="21"/>
      <c r="M339" s="23"/>
      <c r="N339" s="23"/>
    </row>
    <row r="340">
      <c r="A340" s="74"/>
      <c r="B340" s="48">
        <v>3611746.0</v>
      </c>
      <c r="C340" s="14" t="s">
        <v>419</v>
      </c>
      <c r="D340" s="75">
        <v>42723.0</v>
      </c>
      <c r="E340" s="86">
        <v>42734.0</v>
      </c>
      <c r="F340" s="14" t="s">
        <v>19</v>
      </c>
      <c r="G340" s="14" t="s">
        <v>57</v>
      </c>
      <c r="H340" s="21"/>
      <c r="I340" s="14" t="s">
        <v>26</v>
      </c>
      <c r="J340" s="14" t="s">
        <v>590</v>
      </c>
      <c r="K340" s="22">
        <v>42709.0</v>
      </c>
      <c r="L340" s="21"/>
      <c r="M340" s="23"/>
      <c r="N340" s="23"/>
    </row>
    <row r="341">
      <c r="A341" s="74"/>
      <c r="B341" s="48">
        <v>3613204.0</v>
      </c>
      <c r="C341" s="14" t="s">
        <v>419</v>
      </c>
      <c r="D341" s="75">
        <v>42725.0</v>
      </c>
      <c r="E341" s="19">
        <v>42738.0</v>
      </c>
      <c r="F341" s="14" t="s">
        <v>19</v>
      </c>
      <c r="G341" s="14" t="s">
        <v>315</v>
      </c>
      <c r="H341" s="21"/>
      <c r="I341" s="14" t="s">
        <v>26</v>
      </c>
      <c r="J341" s="14" t="s">
        <v>631</v>
      </c>
      <c r="K341" s="22">
        <v>42723.0</v>
      </c>
      <c r="L341" s="21"/>
      <c r="M341" s="23"/>
      <c r="N341" s="23"/>
    </row>
    <row r="342">
      <c r="A342" s="74"/>
      <c r="B342" s="48">
        <v>3616985.0</v>
      </c>
      <c r="C342" s="14" t="s">
        <v>419</v>
      </c>
      <c r="D342" s="75">
        <v>42730.0</v>
      </c>
      <c r="E342" s="19">
        <v>42741.0</v>
      </c>
      <c r="F342" s="14" t="s">
        <v>19</v>
      </c>
      <c r="G342" s="14" t="s">
        <v>189</v>
      </c>
      <c r="H342" s="21"/>
      <c r="I342" s="14" t="s">
        <v>26</v>
      </c>
      <c r="J342" s="14" t="s">
        <v>41</v>
      </c>
      <c r="K342" s="22">
        <v>42727.0</v>
      </c>
      <c r="L342" s="21"/>
      <c r="M342" s="23"/>
      <c r="N342" s="23"/>
    </row>
    <row r="343">
      <c r="A343" s="74"/>
      <c r="B343" s="48">
        <v>3618194.0</v>
      </c>
      <c r="C343" s="14" t="s">
        <v>419</v>
      </c>
      <c r="D343" s="75">
        <v>42730.0</v>
      </c>
      <c r="E343" s="19">
        <v>42744.0</v>
      </c>
      <c r="F343" s="14" t="s">
        <v>19</v>
      </c>
      <c r="G343" s="14" t="s">
        <v>189</v>
      </c>
      <c r="H343" s="21"/>
      <c r="I343" s="14" t="s">
        <v>26</v>
      </c>
      <c r="J343" s="14" t="s">
        <v>41</v>
      </c>
      <c r="K343" s="22">
        <v>42730.0</v>
      </c>
      <c r="L343" s="21"/>
      <c r="M343" s="23"/>
      <c r="N343" s="23"/>
    </row>
    <row r="344">
      <c r="A344" s="74"/>
      <c r="B344" s="48">
        <v>3618931.0</v>
      </c>
      <c r="C344" s="14" t="s">
        <v>419</v>
      </c>
      <c r="D344" s="75">
        <v>42731.0</v>
      </c>
      <c r="E344" s="19">
        <v>42744.0</v>
      </c>
      <c r="F344" s="14" t="s">
        <v>19</v>
      </c>
      <c r="G344" s="14" t="s">
        <v>189</v>
      </c>
      <c r="H344" s="21"/>
      <c r="I344" s="14" t="s">
        <v>26</v>
      </c>
      <c r="J344" s="14" t="s">
        <v>590</v>
      </c>
      <c r="K344" s="22">
        <v>42730.0</v>
      </c>
      <c r="L344" s="21"/>
      <c r="M344" s="23"/>
      <c r="N344" s="23"/>
    </row>
    <row r="345">
      <c r="A345" s="74"/>
      <c r="B345" s="48">
        <v>3619171.0</v>
      </c>
      <c r="C345" s="14" t="s">
        <v>419</v>
      </c>
      <c r="D345" s="75">
        <v>42731.0</v>
      </c>
      <c r="E345" s="19">
        <v>42744.0</v>
      </c>
      <c r="F345" s="14" t="s">
        <v>19</v>
      </c>
      <c r="G345" s="14" t="s">
        <v>189</v>
      </c>
      <c r="H345" s="21"/>
      <c r="I345" s="14" t="s">
        <v>26</v>
      </c>
      <c r="J345" s="14" t="s">
        <v>41</v>
      </c>
      <c r="K345" s="22">
        <v>42730.0</v>
      </c>
      <c r="L345" s="21"/>
      <c r="M345" s="23"/>
      <c r="N345" s="23"/>
    </row>
    <row r="346">
      <c r="A346" s="74"/>
      <c r="B346" s="48">
        <v>3619318.0</v>
      </c>
      <c r="C346" s="14" t="s">
        <v>419</v>
      </c>
      <c r="D346" s="75">
        <v>42731.0</v>
      </c>
      <c r="E346" s="19">
        <v>42744.0</v>
      </c>
      <c r="F346" s="14" t="s">
        <v>19</v>
      </c>
      <c r="G346" s="14" t="s">
        <v>189</v>
      </c>
      <c r="H346" s="21"/>
      <c r="I346" s="14" t="s">
        <v>26</v>
      </c>
      <c r="J346" s="14" t="s">
        <v>41</v>
      </c>
      <c r="K346" s="22">
        <v>42730.0</v>
      </c>
      <c r="L346" s="21"/>
      <c r="M346" s="23"/>
      <c r="N346" s="23"/>
    </row>
    <row r="347">
      <c r="A347" s="74"/>
      <c r="B347" s="48">
        <v>3620451.0</v>
      </c>
      <c r="C347" s="14" t="s">
        <v>419</v>
      </c>
      <c r="D347" s="75">
        <v>42732.0</v>
      </c>
      <c r="E347" s="19">
        <v>42746.0</v>
      </c>
      <c r="F347" s="14" t="s">
        <v>19</v>
      </c>
      <c r="G347" s="14" t="s">
        <v>189</v>
      </c>
      <c r="H347" s="21"/>
      <c r="I347" s="14" t="s">
        <v>26</v>
      </c>
      <c r="J347" s="14" t="s">
        <v>41</v>
      </c>
      <c r="K347" s="22">
        <v>42732.0</v>
      </c>
      <c r="L347" s="21"/>
      <c r="M347" s="23"/>
      <c r="N347" s="23"/>
    </row>
    <row r="348">
      <c r="A348" s="74"/>
      <c r="B348" s="88">
        <v>3546979.0</v>
      </c>
      <c r="C348" s="14" t="s">
        <v>665</v>
      </c>
      <c r="D348" s="17">
        <v>42649.0</v>
      </c>
      <c r="E348" s="86">
        <v>42662.0</v>
      </c>
      <c r="F348" s="14" t="s">
        <v>19</v>
      </c>
      <c r="G348" s="14" t="s">
        <v>57</v>
      </c>
      <c r="H348" s="21"/>
      <c r="I348" s="14" t="s">
        <v>276</v>
      </c>
      <c r="J348" s="14" t="s">
        <v>266</v>
      </c>
      <c r="K348" s="22">
        <v>42647.0</v>
      </c>
      <c r="L348" s="21"/>
      <c r="M348" s="23"/>
      <c r="N348" s="23"/>
    </row>
    <row r="349">
      <c r="A349" s="51">
        <f>A348+1</f>
        <v>1</v>
      </c>
      <c r="B349" s="88">
        <v>3535186.0</v>
      </c>
      <c r="C349" s="14" t="s">
        <v>670</v>
      </c>
      <c r="D349" s="17">
        <v>42633.0</v>
      </c>
      <c r="E349" s="19">
        <v>42646.0</v>
      </c>
      <c r="F349" s="14" t="s">
        <v>19</v>
      </c>
      <c r="G349" s="14" t="s">
        <v>30</v>
      </c>
      <c r="H349" s="21"/>
      <c r="I349" s="14" t="s">
        <v>21</v>
      </c>
      <c r="J349" s="14" t="s">
        <v>22</v>
      </c>
      <c r="K349" s="22">
        <v>42632.0</v>
      </c>
      <c r="L349" s="21"/>
      <c r="M349" s="23"/>
      <c r="N349" s="23"/>
    </row>
    <row r="350">
      <c r="A350" s="74"/>
      <c r="B350" s="88">
        <v>3540275.0</v>
      </c>
      <c r="C350" s="14" t="s">
        <v>670</v>
      </c>
      <c r="D350" s="17">
        <v>42640.0</v>
      </c>
      <c r="E350" s="19">
        <v>42650.0</v>
      </c>
      <c r="F350" s="14" t="s">
        <v>19</v>
      </c>
      <c r="G350" s="14" t="s">
        <v>20</v>
      </c>
      <c r="H350" s="21"/>
      <c r="I350" s="14" t="s">
        <v>31</v>
      </c>
      <c r="J350" s="14" t="s">
        <v>27</v>
      </c>
      <c r="K350" s="22">
        <v>42639.0</v>
      </c>
      <c r="L350" s="21"/>
      <c r="M350" s="23"/>
      <c r="N350" s="23"/>
    </row>
    <row r="351">
      <c r="A351" s="35">
        <v>14.0</v>
      </c>
      <c r="B351" s="26">
        <v>3439378.0</v>
      </c>
      <c r="C351" s="26" t="s">
        <v>36</v>
      </c>
      <c r="D351" s="27">
        <v>42515.0</v>
      </c>
      <c r="E351" s="28">
        <v>42530.0</v>
      </c>
      <c r="F351" s="26" t="s">
        <v>15</v>
      </c>
      <c r="G351" s="26" t="s">
        <v>38</v>
      </c>
      <c r="H351" s="30" t="str">
        <f>HYPERLINK("javascript:%20top.infoDocumento(2350594)","2016EE91167")</f>
        <v>2016EE91167</v>
      </c>
      <c r="I351" s="26" t="s">
        <v>26</v>
      </c>
      <c r="J351" s="26" t="s">
        <v>50</v>
      </c>
      <c r="K351" s="27">
        <v>42513.0</v>
      </c>
      <c r="L351" s="26" t="s">
        <v>42</v>
      </c>
      <c r="M351" s="26"/>
      <c r="N351" s="26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>
      <c r="A352" s="35">
        <v>64.0</v>
      </c>
      <c r="B352" s="26">
        <v>3452436.0</v>
      </c>
      <c r="C352" s="26" t="s">
        <v>36</v>
      </c>
      <c r="D352" s="27">
        <v>42531.0</v>
      </c>
      <c r="E352" s="27">
        <v>42543.0</v>
      </c>
      <c r="F352" s="38" t="s">
        <v>15</v>
      </c>
      <c r="G352" s="26" t="s">
        <v>57</v>
      </c>
      <c r="H352" s="38" t="s">
        <v>676</v>
      </c>
      <c r="I352" s="26" t="s">
        <v>26</v>
      </c>
      <c r="J352" s="26" t="s">
        <v>468</v>
      </c>
      <c r="K352" s="27">
        <v>42528.0</v>
      </c>
      <c r="L352" s="26" t="s">
        <v>42</v>
      </c>
      <c r="M352" s="23"/>
      <c r="N352" s="23"/>
    </row>
    <row r="353">
      <c r="A353" s="35">
        <v>74.0</v>
      </c>
      <c r="B353" s="26">
        <v>3452720.0</v>
      </c>
      <c r="C353" s="26" t="s">
        <v>36</v>
      </c>
      <c r="D353" s="27">
        <v>42534.0</v>
      </c>
      <c r="E353" s="27" t="s">
        <v>46</v>
      </c>
      <c r="F353" s="38" t="s">
        <v>15</v>
      </c>
      <c r="G353" s="26" t="s">
        <v>38</v>
      </c>
      <c r="H353" s="38" t="s">
        <v>678</v>
      </c>
      <c r="I353" s="26" t="s">
        <v>26</v>
      </c>
      <c r="J353" s="26" t="s">
        <v>679</v>
      </c>
      <c r="K353" s="27">
        <v>42530.0</v>
      </c>
      <c r="L353" s="26" t="s">
        <v>42</v>
      </c>
      <c r="M353" s="23"/>
      <c r="N353" s="23"/>
    </row>
    <row r="354">
      <c r="A354" s="35">
        <v>77.0</v>
      </c>
      <c r="B354" s="26">
        <v>3447703.0</v>
      </c>
      <c r="C354" s="26" t="s">
        <v>36</v>
      </c>
      <c r="D354" s="27">
        <v>42534.0</v>
      </c>
      <c r="E354" s="27">
        <v>42539.0</v>
      </c>
      <c r="F354" s="26" t="s">
        <v>15</v>
      </c>
      <c r="G354" s="26" t="s">
        <v>38</v>
      </c>
      <c r="H354" s="35" t="str">
        <f>HYPERLINK("javascript:%20top.infoDocumento(2358877)","2016EE99448")</f>
        <v>2016EE99448</v>
      </c>
      <c r="I354" s="26" t="s">
        <v>26</v>
      </c>
      <c r="J354" s="26" t="s">
        <v>41</v>
      </c>
      <c r="K354" s="27">
        <v>42530.0</v>
      </c>
      <c r="L354" s="26" t="s">
        <v>682</v>
      </c>
      <c r="M354" s="23"/>
      <c r="N354" s="23"/>
    </row>
    <row r="355">
      <c r="A355" s="113">
        <v>101.0</v>
      </c>
      <c r="B355" s="48">
        <v>3464264.0</v>
      </c>
      <c r="C355" s="14" t="s">
        <v>36</v>
      </c>
      <c r="D355" s="17">
        <v>42543.0</v>
      </c>
      <c r="E355" s="12" t="s">
        <v>474</v>
      </c>
      <c r="F355" s="14" t="s">
        <v>76</v>
      </c>
      <c r="G355" s="14" t="s">
        <v>24</v>
      </c>
      <c r="H355" s="14" t="s">
        <v>684</v>
      </c>
      <c r="I355" s="14" t="s">
        <v>26</v>
      </c>
      <c r="J355" s="14" t="s">
        <v>41</v>
      </c>
      <c r="K355" s="22">
        <v>42541.0</v>
      </c>
      <c r="L355" s="14" t="s">
        <v>67</v>
      </c>
      <c r="M355" s="23"/>
      <c r="N355" s="23"/>
    </row>
    <row r="356">
      <c r="A356" s="51">
        <f t="shared" ref="A356:A363" si="10">A355+1</f>
        <v>102</v>
      </c>
      <c r="B356" s="51">
        <v>3472450.0</v>
      </c>
      <c r="C356" s="14" t="s">
        <v>36</v>
      </c>
      <c r="D356" s="54">
        <v>42550.0</v>
      </c>
      <c r="E356" s="114">
        <v>42567.0</v>
      </c>
      <c r="F356" s="14" t="s">
        <v>76</v>
      </c>
      <c r="G356" s="14" t="s">
        <v>57</v>
      </c>
      <c r="H356" s="53" t="s">
        <v>687</v>
      </c>
      <c r="I356" s="14" t="s">
        <v>26</v>
      </c>
      <c r="J356" s="14" t="s">
        <v>41</v>
      </c>
      <c r="K356" s="54">
        <v>42550.0</v>
      </c>
      <c r="L356" s="21"/>
      <c r="M356" s="23"/>
      <c r="N356" s="23"/>
    </row>
    <row r="357">
      <c r="A357" s="51">
        <f t="shared" si="10"/>
        <v>103</v>
      </c>
      <c r="B357" s="87">
        <v>3530307.0</v>
      </c>
      <c r="C357" s="87" t="s">
        <v>123</v>
      </c>
      <c r="D357" s="17">
        <v>42628.0</v>
      </c>
      <c r="E357" s="19">
        <v>42635.0</v>
      </c>
      <c r="F357" s="14" t="s">
        <v>19</v>
      </c>
      <c r="G357" s="14" t="s">
        <v>72</v>
      </c>
      <c r="H357" s="21"/>
      <c r="I357" s="14" t="s">
        <v>26</v>
      </c>
      <c r="J357" s="14" t="s">
        <v>41</v>
      </c>
      <c r="K357" s="22">
        <v>42624.0</v>
      </c>
      <c r="L357" s="21"/>
      <c r="M357" s="23"/>
      <c r="N357" s="23"/>
    </row>
    <row r="358">
      <c r="A358" s="51">
        <f t="shared" si="10"/>
        <v>104</v>
      </c>
      <c r="B358" s="87">
        <v>3531743.0</v>
      </c>
      <c r="C358" s="87" t="s">
        <v>123</v>
      </c>
      <c r="D358" s="17">
        <v>42628.0</v>
      </c>
      <c r="E358" s="19">
        <v>42640.0</v>
      </c>
      <c r="F358" s="14" t="s">
        <v>19</v>
      </c>
      <c r="G358" s="14" t="s">
        <v>30</v>
      </c>
      <c r="H358" s="21"/>
      <c r="I358" s="14" t="s">
        <v>89</v>
      </c>
      <c r="J358" s="14" t="s">
        <v>266</v>
      </c>
      <c r="K358" s="22">
        <v>42626.0</v>
      </c>
      <c r="L358" s="21"/>
      <c r="M358" s="23"/>
      <c r="N358" s="23"/>
    </row>
    <row r="359">
      <c r="A359" s="51">
        <f t="shared" si="10"/>
        <v>105</v>
      </c>
      <c r="B359" s="88">
        <v>3535195.0</v>
      </c>
      <c r="C359" s="14" t="s">
        <v>123</v>
      </c>
      <c r="D359" s="17">
        <v>42633.0</v>
      </c>
      <c r="E359" s="19">
        <v>42646.0</v>
      </c>
      <c r="F359" s="14" t="s">
        <v>19</v>
      </c>
      <c r="G359" s="14" t="s">
        <v>20</v>
      </c>
      <c r="H359" s="21"/>
      <c r="I359" s="14" t="s">
        <v>26</v>
      </c>
      <c r="J359" s="14" t="s">
        <v>27</v>
      </c>
      <c r="K359" s="22">
        <v>42632.0</v>
      </c>
      <c r="L359" s="21"/>
      <c r="M359" s="23"/>
      <c r="N359" s="23"/>
    </row>
    <row r="360">
      <c r="A360" s="51">
        <f t="shared" si="10"/>
        <v>106</v>
      </c>
      <c r="B360" s="88">
        <v>3521810.0</v>
      </c>
      <c r="C360" s="14" t="s">
        <v>694</v>
      </c>
      <c r="D360" s="17">
        <v>42618.0</v>
      </c>
      <c r="E360" s="19">
        <v>42627.0</v>
      </c>
      <c r="F360" s="14" t="s">
        <v>19</v>
      </c>
      <c r="G360" s="14" t="s">
        <v>38</v>
      </c>
      <c r="H360" s="21"/>
      <c r="I360" s="14" t="s">
        <v>26</v>
      </c>
      <c r="J360" s="14" t="s">
        <v>119</v>
      </c>
      <c r="K360" s="22">
        <v>42613.0</v>
      </c>
      <c r="L360" s="21"/>
      <c r="M360" s="23"/>
      <c r="N360" s="23"/>
    </row>
    <row r="361">
      <c r="A361" s="51">
        <f t="shared" si="10"/>
        <v>107</v>
      </c>
      <c r="B361" s="88">
        <v>3527300.0</v>
      </c>
      <c r="C361" s="14" t="s">
        <v>694</v>
      </c>
      <c r="D361" s="17">
        <v>42622.0</v>
      </c>
      <c r="E361" s="19">
        <v>42632.0</v>
      </c>
      <c r="F361" s="14" t="s">
        <v>19</v>
      </c>
      <c r="G361" s="14" t="s">
        <v>38</v>
      </c>
      <c r="H361" s="21"/>
      <c r="I361" s="14" t="s">
        <v>26</v>
      </c>
      <c r="J361" s="14" t="s">
        <v>119</v>
      </c>
      <c r="K361" s="22">
        <v>42620.0</v>
      </c>
      <c r="L361" s="21"/>
      <c r="M361" s="23"/>
      <c r="N361" s="23"/>
    </row>
    <row r="362">
      <c r="A362" s="51">
        <f t="shared" si="10"/>
        <v>108</v>
      </c>
      <c r="B362" s="88">
        <v>3527288.0</v>
      </c>
      <c r="C362" s="14" t="s">
        <v>694</v>
      </c>
      <c r="D362" s="17">
        <v>42622.0</v>
      </c>
      <c r="E362" s="19">
        <v>42632.0</v>
      </c>
      <c r="F362" s="14" t="s">
        <v>19</v>
      </c>
      <c r="G362" s="14" t="s">
        <v>38</v>
      </c>
      <c r="H362" s="21"/>
      <c r="I362" s="14" t="s">
        <v>26</v>
      </c>
      <c r="J362" s="14" t="s">
        <v>119</v>
      </c>
      <c r="K362" s="22">
        <v>42620.0</v>
      </c>
      <c r="L362" s="21"/>
      <c r="M362" s="23"/>
      <c r="N362" s="23"/>
    </row>
    <row r="363">
      <c r="A363" s="51">
        <f t="shared" si="10"/>
        <v>109</v>
      </c>
      <c r="B363" s="88">
        <v>3527313.0</v>
      </c>
      <c r="C363" s="14" t="s">
        <v>694</v>
      </c>
      <c r="D363" s="17">
        <v>42622.0</v>
      </c>
      <c r="E363" s="19">
        <v>42632.0</v>
      </c>
      <c r="F363" s="14" t="s">
        <v>19</v>
      </c>
      <c r="G363" s="14" t="s">
        <v>38</v>
      </c>
      <c r="H363" s="21"/>
      <c r="I363" s="14" t="s">
        <v>26</v>
      </c>
      <c r="J363" s="14" t="s">
        <v>119</v>
      </c>
      <c r="K363" s="22">
        <v>42620.0</v>
      </c>
      <c r="L363" s="21"/>
      <c r="M363" s="23"/>
      <c r="N363" s="23"/>
    </row>
    <row r="364">
      <c r="A364" s="30">
        <v>28.0</v>
      </c>
      <c r="B364" s="26">
        <v>3443134.0</v>
      </c>
      <c r="C364" s="26" t="s">
        <v>702</v>
      </c>
      <c r="D364" s="27">
        <v>42521.0</v>
      </c>
      <c r="E364" s="27">
        <v>42656.0</v>
      </c>
      <c r="F364" s="26" t="s">
        <v>76</v>
      </c>
      <c r="G364" s="26" t="s">
        <v>38</v>
      </c>
      <c r="H364" s="35" t="str">
        <f>HYPERLINK("javascript:%20top.infoDocumento(2357238)","2016EE97809")</f>
        <v>2016EE97809</v>
      </c>
      <c r="I364" s="26" t="s">
        <v>21</v>
      </c>
      <c r="J364" s="26" t="s">
        <v>41</v>
      </c>
      <c r="K364" s="27">
        <v>42515.0</v>
      </c>
      <c r="L364" s="26" t="s">
        <v>42</v>
      </c>
      <c r="M364" s="31"/>
      <c r="N364" s="31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51">
        <f t="shared" ref="A365:A378" si="11">A364+1</f>
        <v>29</v>
      </c>
      <c r="B365" s="73">
        <v>3430379.0</v>
      </c>
      <c r="C365" s="14" t="s">
        <v>702</v>
      </c>
      <c r="D365" s="17">
        <v>42501.0</v>
      </c>
      <c r="E365" s="12" t="s">
        <v>174</v>
      </c>
      <c r="F365" s="14" t="s">
        <v>76</v>
      </c>
      <c r="G365" s="14" t="s">
        <v>38</v>
      </c>
      <c r="H365" s="14" t="s">
        <v>708</v>
      </c>
      <c r="I365" s="14" t="s">
        <v>26</v>
      </c>
      <c r="J365" s="14" t="s">
        <v>41</v>
      </c>
      <c r="K365" s="17">
        <v>42501.0</v>
      </c>
      <c r="L365" s="14" t="s">
        <v>67</v>
      </c>
      <c r="M365" s="23"/>
      <c r="N365" s="23"/>
    </row>
    <row r="366">
      <c r="A366" s="51">
        <f t="shared" si="11"/>
        <v>30</v>
      </c>
      <c r="B366" s="73">
        <v>3482122.0</v>
      </c>
      <c r="C366" s="14" t="s">
        <v>702</v>
      </c>
      <c r="D366" s="22">
        <v>42558.0</v>
      </c>
      <c r="E366" s="57">
        <v>42572.0</v>
      </c>
      <c r="F366" s="14" t="s">
        <v>19</v>
      </c>
      <c r="G366" s="14" t="s">
        <v>38</v>
      </c>
      <c r="H366" s="21"/>
      <c r="I366" s="14" t="s">
        <v>21</v>
      </c>
      <c r="J366" s="14" t="s">
        <v>41</v>
      </c>
      <c r="K366" s="54">
        <v>42559.0</v>
      </c>
      <c r="L366" s="14" t="s">
        <v>275</v>
      </c>
      <c r="M366" s="23"/>
      <c r="N366" s="23"/>
    </row>
    <row r="367">
      <c r="A367" s="51">
        <f t="shared" si="11"/>
        <v>31</v>
      </c>
      <c r="B367" s="73">
        <v>3484569.0</v>
      </c>
      <c r="C367" s="14" t="s">
        <v>702</v>
      </c>
      <c r="D367" s="22">
        <v>42564.0</v>
      </c>
      <c r="E367" s="57">
        <v>42579.0</v>
      </c>
      <c r="F367" s="14" t="s">
        <v>19</v>
      </c>
      <c r="G367" s="14" t="s">
        <v>38</v>
      </c>
      <c r="H367" s="21"/>
      <c r="I367" s="14" t="s">
        <v>26</v>
      </c>
      <c r="J367" s="14" t="s">
        <v>41</v>
      </c>
      <c r="K367" s="21"/>
      <c r="L367" s="14" t="s">
        <v>89</v>
      </c>
      <c r="M367" s="23"/>
      <c r="N367" s="23"/>
    </row>
    <row r="368">
      <c r="A368" s="51">
        <f t="shared" si="11"/>
        <v>32</v>
      </c>
      <c r="B368" s="51">
        <v>3514714.0</v>
      </c>
      <c r="C368" s="14" t="s">
        <v>702</v>
      </c>
      <c r="D368" s="17">
        <v>42614.0</v>
      </c>
      <c r="E368" s="19">
        <v>42615.0</v>
      </c>
      <c r="F368" s="14" t="s">
        <v>19</v>
      </c>
      <c r="G368" s="14" t="s">
        <v>38</v>
      </c>
      <c r="H368" s="14" t="s">
        <v>714</v>
      </c>
      <c r="I368" s="14" t="s">
        <v>26</v>
      </c>
      <c r="J368" s="14" t="s">
        <v>41</v>
      </c>
      <c r="K368" s="22">
        <v>42601.0</v>
      </c>
      <c r="L368" s="14" t="s">
        <v>275</v>
      </c>
      <c r="M368" s="23"/>
      <c r="N368" s="23"/>
    </row>
    <row r="369">
      <c r="A369" s="51">
        <f t="shared" si="11"/>
        <v>33</v>
      </c>
      <c r="B369" s="88">
        <v>3517540.0</v>
      </c>
      <c r="C369" s="14" t="s">
        <v>702</v>
      </c>
      <c r="D369" s="17">
        <v>42614.0</v>
      </c>
      <c r="E369" s="19">
        <v>42528.0</v>
      </c>
      <c r="F369" s="14" t="s">
        <v>19</v>
      </c>
      <c r="G369" s="14" t="s">
        <v>57</v>
      </c>
      <c r="H369" s="21"/>
      <c r="I369" s="14" t="s">
        <v>21</v>
      </c>
      <c r="J369" s="14" t="s">
        <v>41</v>
      </c>
      <c r="K369" s="22">
        <v>42605.0</v>
      </c>
      <c r="L369" s="14" t="s">
        <v>273</v>
      </c>
      <c r="M369" s="23"/>
      <c r="N369" s="23"/>
    </row>
    <row r="370">
      <c r="A370" s="51">
        <f t="shared" si="11"/>
        <v>34</v>
      </c>
      <c r="B370" s="88">
        <v>3519352.0</v>
      </c>
      <c r="C370" s="14" t="s">
        <v>702</v>
      </c>
      <c r="D370" s="17">
        <v>42614.0</v>
      </c>
      <c r="E370" s="19">
        <v>42528.0</v>
      </c>
      <c r="F370" s="14" t="s">
        <v>19</v>
      </c>
      <c r="G370" s="14" t="s">
        <v>57</v>
      </c>
      <c r="H370" s="21"/>
      <c r="I370" s="14" t="s">
        <v>21</v>
      </c>
      <c r="J370" s="14" t="s">
        <v>41</v>
      </c>
      <c r="K370" s="22">
        <v>42608.0</v>
      </c>
      <c r="L370" s="21"/>
      <c r="M370" s="23"/>
      <c r="N370" s="23"/>
    </row>
    <row r="371">
      <c r="A371" s="51">
        <f t="shared" si="11"/>
        <v>35</v>
      </c>
      <c r="B371" s="88">
        <v>3520519.0</v>
      </c>
      <c r="C371" s="14" t="s">
        <v>702</v>
      </c>
      <c r="D371" s="17">
        <v>42618.0</v>
      </c>
      <c r="E371" s="19">
        <v>42621.0</v>
      </c>
      <c r="F371" s="14" t="s">
        <v>19</v>
      </c>
      <c r="G371" s="14" t="s">
        <v>57</v>
      </c>
      <c r="H371" s="21"/>
      <c r="I371" s="14" t="s">
        <v>21</v>
      </c>
      <c r="J371" s="14" t="s">
        <v>41</v>
      </c>
      <c r="K371" s="22">
        <v>42611.0</v>
      </c>
      <c r="L371" s="14" t="s">
        <v>718</v>
      </c>
      <c r="M371" s="23"/>
      <c r="N371" s="23"/>
    </row>
    <row r="372">
      <c r="A372" s="51">
        <f t="shared" si="11"/>
        <v>36</v>
      </c>
      <c r="B372" s="88">
        <v>3512601.0</v>
      </c>
      <c r="C372" s="14" t="s">
        <v>702</v>
      </c>
      <c r="D372" s="17">
        <v>42618.0</v>
      </c>
      <c r="E372" s="19">
        <v>42626.0</v>
      </c>
      <c r="F372" s="14" t="s">
        <v>19</v>
      </c>
      <c r="G372" s="14" t="s">
        <v>30</v>
      </c>
      <c r="H372" s="21"/>
      <c r="I372" s="14" t="s">
        <v>21</v>
      </c>
      <c r="J372" s="14" t="s">
        <v>41</v>
      </c>
      <c r="K372" s="22">
        <v>42599.0</v>
      </c>
      <c r="L372" s="21"/>
      <c r="M372" s="23"/>
      <c r="N372" s="23"/>
    </row>
    <row r="373">
      <c r="A373" s="51">
        <f t="shared" si="11"/>
        <v>37</v>
      </c>
      <c r="B373" s="88">
        <v>3523117.0</v>
      </c>
      <c r="C373" s="14" t="s">
        <v>702</v>
      </c>
      <c r="D373" s="17">
        <v>42618.0</v>
      </c>
      <c r="E373" s="19">
        <v>42628.0</v>
      </c>
      <c r="F373" s="14" t="s">
        <v>19</v>
      </c>
      <c r="G373" s="14" t="s">
        <v>57</v>
      </c>
      <c r="H373" s="21"/>
      <c r="I373" s="14" t="s">
        <v>21</v>
      </c>
      <c r="J373" s="14" t="s">
        <v>679</v>
      </c>
      <c r="K373" s="22">
        <v>42614.0</v>
      </c>
      <c r="L373" s="21"/>
      <c r="M373" s="23"/>
      <c r="N373" s="23"/>
    </row>
    <row r="374">
      <c r="A374" s="51">
        <f t="shared" si="11"/>
        <v>38</v>
      </c>
      <c r="B374" s="88">
        <v>3527860.0</v>
      </c>
      <c r="C374" s="14" t="s">
        <v>702</v>
      </c>
      <c r="D374" s="17">
        <v>42622.0</v>
      </c>
      <c r="E374" s="19">
        <v>42632.0</v>
      </c>
      <c r="F374" s="14" t="s">
        <v>19</v>
      </c>
      <c r="G374" s="14" t="s">
        <v>57</v>
      </c>
      <c r="H374" s="21"/>
      <c r="I374" s="14" t="s">
        <v>26</v>
      </c>
      <c r="J374" s="14" t="s">
        <v>41</v>
      </c>
      <c r="K374" s="22">
        <v>42621.0</v>
      </c>
      <c r="L374" s="21"/>
      <c r="M374" s="23"/>
      <c r="N374" s="23"/>
    </row>
    <row r="375">
      <c r="A375" s="51">
        <f t="shared" si="11"/>
        <v>39</v>
      </c>
      <c r="B375" s="87">
        <v>3529285.0</v>
      </c>
      <c r="C375" s="87" t="s">
        <v>702</v>
      </c>
      <c r="D375" s="17">
        <v>42628.0</v>
      </c>
      <c r="E375" s="19">
        <v>42635.0</v>
      </c>
      <c r="F375" s="14" t="s">
        <v>19</v>
      </c>
      <c r="G375" s="14" t="s">
        <v>72</v>
      </c>
      <c r="H375" s="21"/>
      <c r="I375" s="14" t="s">
        <v>26</v>
      </c>
      <c r="J375" s="14" t="s">
        <v>41</v>
      </c>
      <c r="K375" s="22">
        <v>42624.0</v>
      </c>
      <c r="L375" s="21"/>
      <c r="M375" s="23"/>
      <c r="N375" s="23"/>
    </row>
    <row r="376">
      <c r="A376" s="51">
        <f t="shared" si="11"/>
        <v>40</v>
      </c>
      <c r="B376" s="88">
        <v>3532850.0</v>
      </c>
      <c r="C376" s="14" t="s">
        <v>702</v>
      </c>
      <c r="D376" s="17">
        <v>42632.0</v>
      </c>
      <c r="E376" s="19">
        <v>42641.0</v>
      </c>
      <c r="F376" s="14" t="s">
        <v>19</v>
      </c>
      <c r="G376" s="14" t="s">
        <v>20</v>
      </c>
      <c r="H376" s="21"/>
      <c r="I376" s="14" t="s">
        <v>21</v>
      </c>
      <c r="J376" s="14" t="s">
        <v>266</v>
      </c>
      <c r="K376" s="22">
        <v>42627.0</v>
      </c>
      <c r="L376" s="21"/>
      <c r="M376" s="23"/>
      <c r="N376" s="23"/>
    </row>
    <row r="377">
      <c r="A377" s="51">
        <f t="shared" si="11"/>
        <v>41</v>
      </c>
      <c r="B377" s="88">
        <v>3533854.0</v>
      </c>
      <c r="C377" s="14" t="s">
        <v>702</v>
      </c>
      <c r="D377" s="17">
        <v>42632.0</v>
      </c>
      <c r="E377" s="19">
        <v>42643.0</v>
      </c>
      <c r="F377" s="14" t="s">
        <v>19</v>
      </c>
      <c r="G377" s="14" t="s">
        <v>30</v>
      </c>
      <c r="H377" s="21"/>
      <c r="I377" s="14" t="s">
        <v>21</v>
      </c>
      <c r="J377" s="14" t="s">
        <v>266</v>
      </c>
      <c r="K377" s="22">
        <v>42629.0</v>
      </c>
      <c r="L377" s="21"/>
      <c r="M377" s="23"/>
      <c r="N377" s="23"/>
    </row>
    <row r="378">
      <c r="A378" s="51">
        <f t="shared" si="11"/>
        <v>42</v>
      </c>
      <c r="B378" s="88">
        <v>3534801.0</v>
      </c>
      <c r="C378" s="14" t="s">
        <v>702</v>
      </c>
      <c r="D378" s="17">
        <v>42632.0</v>
      </c>
      <c r="E378" s="19">
        <v>42646.0</v>
      </c>
      <c r="F378" s="14" t="s">
        <v>19</v>
      </c>
      <c r="G378" s="14" t="s">
        <v>30</v>
      </c>
      <c r="H378" s="21"/>
      <c r="I378" s="14" t="s">
        <v>21</v>
      </c>
      <c r="J378" s="14" t="s">
        <v>266</v>
      </c>
      <c r="K378" s="22">
        <v>42632.0</v>
      </c>
      <c r="L378" s="21"/>
      <c r="M378" s="23"/>
      <c r="N378" s="23"/>
    </row>
    <row r="379">
      <c r="A379" s="74"/>
      <c r="B379" s="88">
        <v>3556356.0</v>
      </c>
      <c r="C379" s="14" t="s">
        <v>702</v>
      </c>
      <c r="D379" s="75">
        <v>42662.0</v>
      </c>
      <c r="E379" s="19">
        <v>42676.0</v>
      </c>
      <c r="F379" s="14" t="s">
        <v>19</v>
      </c>
      <c r="G379" s="14" t="s">
        <v>57</v>
      </c>
      <c r="H379" s="21"/>
      <c r="I379" s="14" t="s">
        <v>276</v>
      </c>
      <c r="J379" s="14" t="s">
        <v>266</v>
      </c>
      <c r="K379" s="22">
        <v>42661.0</v>
      </c>
      <c r="L379" s="21"/>
      <c r="M379" s="23"/>
      <c r="N379" s="23"/>
    </row>
    <row r="380">
      <c r="A380" s="74"/>
      <c r="B380" s="88">
        <v>3565173.0</v>
      </c>
      <c r="C380" s="14" t="s">
        <v>702</v>
      </c>
      <c r="D380" s="75">
        <v>42674.0</v>
      </c>
      <c r="E380" s="86">
        <v>42685.0</v>
      </c>
      <c r="F380" s="14" t="s">
        <v>19</v>
      </c>
      <c r="G380" s="14" t="s">
        <v>189</v>
      </c>
      <c r="H380" s="21"/>
      <c r="I380" s="14" t="s">
        <v>26</v>
      </c>
      <c r="J380" s="14" t="s">
        <v>192</v>
      </c>
      <c r="K380" s="22">
        <v>42671.0</v>
      </c>
      <c r="L380" s="21"/>
      <c r="M380" s="23"/>
      <c r="N380" s="23"/>
    </row>
    <row r="381">
      <c r="A381" s="74"/>
      <c r="B381" s="51">
        <v>3569401.0</v>
      </c>
      <c r="C381" s="14" t="s">
        <v>702</v>
      </c>
      <c r="D381" s="17">
        <v>42677.0</v>
      </c>
      <c r="E381" s="86">
        <v>42695.0</v>
      </c>
      <c r="F381" s="14" t="s">
        <v>19</v>
      </c>
      <c r="G381" s="14" t="s">
        <v>189</v>
      </c>
      <c r="H381" s="21"/>
      <c r="I381" s="14" t="s">
        <v>26</v>
      </c>
      <c r="J381" s="14" t="s">
        <v>41</v>
      </c>
      <c r="K381" s="22">
        <v>42677.0</v>
      </c>
      <c r="L381" s="21"/>
      <c r="M381" s="23"/>
      <c r="N381" s="23"/>
    </row>
    <row r="382">
      <c r="A382" s="74"/>
      <c r="B382" s="48">
        <v>3573831.0</v>
      </c>
      <c r="C382" s="14" t="s">
        <v>702</v>
      </c>
      <c r="D382" s="17">
        <v>42683.0</v>
      </c>
      <c r="E382" s="86">
        <v>42698.0</v>
      </c>
      <c r="F382" s="14" t="s">
        <v>19</v>
      </c>
      <c r="G382" s="14" t="s">
        <v>57</v>
      </c>
      <c r="H382" s="21"/>
      <c r="I382" s="14" t="s">
        <v>21</v>
      </c>
      <c r="J382" s="14" t="s">
        <v>41</v>
      </c>
      <c r="K382" s="22">
        <v>42682.0</v>
      </c>
      <c r="L382" s="21"/>
      <c r="M382" s="23"/>
      <c r="N382" s="23"/>
    </row>
    <row r="383">
      <c r="A383" s="74"/>
      <c r="B383" s="48">
        <v>3575266.0</v>
      </c>
      <c r="C383" s="14" t="s">
        <v>702</v>
      </c>
      <c r="D383" s="75">
        <v>42684.0</v>
      </c>
      <c r="E383" s="86">
        <v>42699.0</v>
      </c>
      <c r="F383" s="14" t="s">
        <v>19</v>
      </c>
      <c r="G383" s="14" t="s">
        <v>189</v>
      </c>
      <c r="H383" s="21"/>
      <c r="I383" s="14" t="s">
        <v>21</v>
      </c>
      <c r="J383" s="14" t="s">
        <v>41</v>
      </c>
      <c r="K383" s="22">
        <v>42684.0</v>
      </c>
      <c r="L383" s="21"/>
      <c r="M383" s="23"/>
      <c r="N383" s="23"/>
    </row>
    <row r="384">
      <c r="A384" s="74"/>
      <c r="B384" s="48">
        <v>3575417.0</v>
      </c>
      <c r="C384" s="14" t="s">
        <v>702</v>
      </c>
      <c r="D384" s="75">
        <v>42685.0</v>
      </c>
      <c r="E384" s="86">
        <v>42699.0</v>
      </c>
      <c r="F384" s="14" t="s">
        <v>19</v>
      </c>
      <c r="G384" s="14" t="s">
        <v>189</v>
      </c>
      <c r="H384" s="21"/>
      <c r="I384" s="14" t="s">
        <v>26</v>
      </c>
      <c r="J384" s="14" t="s">
        <v>41</v>
      </c>
      <c r="K384" s="22">
        <v>42684.0</v>
      </c>
      <c r="L384" s="21"/>
      <c r="M384" s="23"/>
      <c r="N384" s="23"/>
    </row>
    <row r="385">
      <c r="A385" s="74"/>
      <c r="B385" s="48">
        <v>3578192.0</v>
      </c>
      <c r="C385" s="14" t="s">
        <v>702</v>
      </c>
      <c r="D385" s="75">
        <v>42690.0</v>
      </c>
      <c r="E385" s="86">
        <v>42699.0</v>
      </c>
      <c r="F385" s="14" t="s">
        <v>19</v>
      </c>
      <c r="G385" s="14" t="s">
        <v>57</v>
      </c>
      <c r="H385" s="21"/>
      <c r="I385" s="14" t="s">
        <v>21</v>
      </c>
      <c r="J385" s="14" t="s">
        <v>41</v>
      </c>
      <c r="K385" s="22">
        <v>42685.0</v>
      </c>
      <c r="L385" s="21"/>
      <c r="M385" s="23"/>
      <c r="N385" s="23"/>
    </row>
    <row r="386">
      <c r="A386" s="74"/>
      <c r="B386" s="48">
        <v>3578925.0</v>
      </c>
      <c r="C386" s="14" t="s">
        <v>702</v>
      </c>
      <c r="D386" s="75">
        <v>42691.0</v>
      </c>
      <c r="E386" s="86">
        <v>42704.0</v>
      </c>
      <c r="F386" s="14" t="s">
        <v>19</v>
      </c>
      <c r="G386" s="14" t="s">
        <v>189</v>
      </c>
      <c r="H386" s="21"/>
      <c r="I386" s="14" t="s">
        <v>26</v>
      </c>
      <c r="J386" s="14" t="s">
        <v>192</v>
      </c>
      <c r="K386" s="22">
        <v>42690.0</v>
      </c>
      <c r="L386" s="21"/>
      <c r="M386" s="23"/>
      <c r="N386" s="23"/>
    </row>
    <row r="387">
      <c r="A387" s="74"/>
      <c r="B387" s="48">
        <v>3580226.0</v>
      </c>
      <c r="C387" s="14" t="s">
        <v>702</v>
      </c>
      <c r="D387" s="75">
        <v>42692.0</v>
      </c>
      <c r="E387" s="19">
        <v>42705.0</v>
      </c>
      <c r="F387" s="14" t="s">
        <v>19</v>
      </c>
      <c r="G387" s="14" t="s">
        <v>189</v>
      </c>
      <c r="H387" s="21"/>
      <c r="I387" s="14" t="s">
        <v>26</v>
      </c>
      <c r="J387" s="14" t="s">
        <v>41</v>
      </c>
      <c r="K387" s="22">
        <v>42691.0</v>
      </c>
      <c r="L387" s="21"/>
      <c r="M387" s="23"/>
      <c r="N387" s="23"/>
    </row>
    <row r="388">
      <c r="A388" s="74"/>
      <c r="B388" s="48">
        <v>3580640.0</v>
      </c>
      <c r="C388" s="14" t="s">
        <v>702</v>
      </c>
      <c r="D388" s="75">
        <v>42692.0</v>
      </c>
      <c r="E388" s="19">
        <v>42705.0</v>
      </c>
      <c r="F388" s="14" t="s">
        <v>19</v>
      </c>
      <c r="G388" s="14" t="s">
        <v>189</v>
      </c>
      <c r="H388" s="21"/>
      <c r="I388" s="14" t="s">
        <v>26</v>
      </c>
      <c r="J388" s="14" t="s">
        <v>41</v>
      </c>
      <c r="K388" s="22">
        <v>42691.0</v>
      </c>
      <c r="L388" s="21"/>
      <c r="M388" s="23"/>
      <c r="N388" s="23"/>
    </row>
    <row r="389">
      <c r="A389" s="74"/>
      <c r="B389" s="48">
        <v>3584431.0</v>
      </c>
      <c r="C389" s="14" t="s">
        <v>702</v>
      </c>
      <c r="D389" s="75">
        <v>42696.0</v>
      </c>
      <c r="E389" s="19">
        <v>42710.0</v>
      </c>
      <c r="F389" s="14" t="s">
        <v>19</v>
      </c>
      <c r="G389" s="14" t="s">
        <v>57</v>
      </c>
      <c r="H389" s="21"/>
      <c r="I389" s="14" t="s">
        <v>21</v>
      </c>
      <c r="J389" s="14" t="s">
        <v>41</v>
      </c>
      <c r="K389" s="22">
        <v>42696.0</v>
      </c>
      <c r="L389" s="14" t="s">
        <v>738</v>
      </c>
      <c r="M389" s="23"/>
      <c r="N389" s="23"/>
    </row>
    <row r="390">
      <c r="A390" s="74"/>
      <c r="B390" s="48">
        <v>3586464.0</v>
      </c>
      <c r="C390" s="14" t="s">
        <v>702</v>
      </c>
      <c r="D390" s="75">
        <v>42698.0</v>
      </c>
      <c r="E390" s="19">
        <v>42711.0</v>
      </c>
      <c r="F390" s="14" t="s">
        <v>19</v>
      </c>
      <c r="G390" s="14" t="s">
        <v>57</v>
      </c>
      <c r="H390" s="21"/>
      <c r="I390" s="14" t="s">
        <v>21</v>
      </c>
      <c r="J390" s="14" t="s">
        <v>41</v>
      </c>
      <c r="K390" s="22">
        <v>42697.0</v>
      </c>
      <c r="L390" s="21"/>
      <c r="M390" s="23"/>
      <c r="N390" s="23"/>
    </row>
    <row r="391">
      <c r="A391" s="74"/>
      <c r="B391" s="48">
        <v>3603877.0</v>
      </c>
      <c r="C391" s="14" t="s">
        <v>702</v>
      </c>
      <c r="D391" s="75">
        <v>42716.0</v>
      </c>
      <c r="E391" s="86">
        <v>42730.0</v>
      </c>
      <c r="F391" s="14" t="s">
        <v>19</v>
      </c>
      <c r="G391" s="14" t="s">
        <v>57</v>
      </c>
      <c r="H391" s="21"/>
      <c r="I391" s="14" t="s">
        <v>21</v>
      </c>
      <c r="J391" s="14" t="s">
        <v>41</v>
      </c>
      <c r="K391" s="22">
        <v>42716.0</v>
      </c>
      <c r="L391" s="21"/>
      <c r="M391" s="23"/>
      <c r="N391" s="23"/>
    </row>
    <row r="392">
      <c r="A392" s="74"/>
      <c r="B392" s="48">
        <v>3609319.0</v>
      </c>
      <c r="C392" s="14" t="s">
        <v>702</v>
      </c>
      <c r="D392" s="75">
        <v>42723.0</v>
      </c>
      <c r="E392" s="86">
        <v>42734.0</v>
      </c>
      <c r="F392" s="14" t="s">
        <v>19</v>
      </c>
      <c r="G392" s="14" t="s">
        <v>189</v>
      </c>
      <c r="H392" s="21"/>
      <c r="I392" s="14" t="s">
        <v>26</v>
      </c>
      <c r="J392" s="14" t="s">
        <v>41</v>
      </c>
      <c r="K392" s="22">
        <v>42709.0</v>
      </c>
      <c r="L392" s="21"/>
      <c r="M392" s="23"/>
      <c r="N392" s="23"/>
    </row>
    <row r="393">
      <c r="A393" s="74"/>
      <c r="B393" s="48">
        <v>3612217.0</v>
      </c>
      <c r="C393" s="14" t="s">
        <v>702</v>
      </c>
      <c r="D393" s="75">
        <v>42725.0</v>
      </c>
      <c r="E393" s="19">
        <v>42737.0</v>
      </c>
      <c r="F393" s="14" t="s">
        <v>19</v>
      </c>
      <c r="G393" s="14" t="s">
        <v>315</v>
      </c>
      <c r="H393" s="21"/>
      <c r="I393" s="14" t="s">
        <v>26</v>
      </c>
      <c r="J393" s="14" t="s">
        <v>41</v>
      </c>
      <c r="K393" s="22">
        <v>42723.0</v>
      </c>
      <c r="L393" s="21"/>
      <c r="M393" s="23"/>
      <c r="N393" s="23"/>
    </row>
    <row r="394">
      <c r="A394" s="74"/>
      <c r="B394" s="48">
        <v>3615689.0</v>
      </c>
      <c r="C394" s="14" t="s">
        <v>702</v>
      </c>
      <c r="D394" s="75">
        <v>42727.0</v>
      </c>
      <c r="E394" s="19">
        <v>42740.0</v>
      </c>
      <c r="F394" s="14" t="s">
        <v>19</v>
      </c>
      <c r="G394" s="14" t="s">
        <v>189</v>
      </c>
      <c r="H394" s="21"/>
      <c r="I394" s="14" t="s">
        <v>26</v>
      </c>
      <c r="J394" s="14" t="s">
        <v>41</v>
      </c>
      <c r="K394" s="22">
        <v>42726.0</v>
      </c>
      <c r="L394" s="21"/>
      <c r="M394" s="23"/>
      <c r="N394" s="23"/>
    </row>
    <row r="395">
      <c r="A395" s="74"/>
      <c r="B395" s="73">
        <v>3622720.0</v>
      </c>
      <c r="C395" s="14" t="s">
        <v>702</v>
      </c>
      <c r="D395" s="17">
        <v>43075.0</v>
      </c>
      <c r="E395" s="86">
        <v>43020.0</v>
      </c>
      <c r="F395" s="14" t="s">
        <v>19</v>
      </c>
      <c r="G395" s="14" t="s">
        <v>30</v>
      </c>
      <c r="H395" s="21"/>
      <c r="I395" s="14" t="s">
        <v>89</v>
      </c>
      <c r="J395" s="14" t="s">
        <v>266</v>
      </c>
      <c r="K395" s="14" t="s">
        <v>316</v>
      </c>
      <c r="L395" s="21"/>
      <c r="M395" s="23"/>
      <c r="N395" s="23"/>
    </row>
    <row r="396">
      <c r="A396" s="74"/>
      <c r="B396" s="51">
        <v>3626697.0</v>
      </c>
      <c r="C396" s="14" t="s">
        <v>702</v>
      </c>
      <c r="D396" s="17">
        <v>43075.0</v>
      </c>
      <c r="E396" s="86">
        <v>43024.0</v>
      </c>
      <c r="F396" s="14" t="s">
        <v>19</v>
      </c>
      <c r="G396" s="14" t="s">
        <v>30</v>
      </c>
      <c r="H396" s="21"/>
      <c r="I396" s="14" t="s">
        <v>89</v>
      </c>
      <c r="J396" s="14" t="s">
        <v>266</v>
      </c>
      <c r="K396" s="14" t="s">
        <v>21</v>
      </c>
      <c r="L396" s="21"/>
      <c r="M396" s="23"/>
      <c r="N396" s="23"/>
    </row>
    <row r="397">
      <c r="A397" s="74"/>
      <c r="B397" s="88">
        <v>3541419.0</v>
      </c>
      <c r="C397" s="14" t="s">
        <v>748</v>
      </c>
      <c r="D397" s="17">
        <v>42641.0</v>
      </c>
      <c r="E397" s="19">
        <v>42650.0</v>
      </c>
      <c r="F397" s="14" t="s">
        <v>19</v>
      </c>
      <c r="G397" s="14" t="s">
        <v>57</v>
      </c>
      <c r="H397" s="21"/>
      <c r="I397" s="14" t="s">
        <v>276</v>
      </c>
      <c r="J397" s="14" t="s">
        <v>266</v>
      </c>
      <c r="K397" s="22">
        <v>42639.0</v>
      </c>
      <c r="L397" s="21"/>
      <c r="M397" s="23"/>
      <c r="N397" s="23"/>
    </row>
    <row r="398">
      <c r="A398" s="74"/>
      <c r="B398" s="88">
        <v>3543433.0</v>
      </c>
      <c r="C398" s="14" t="s">
        <v>748</v>
      </c>
      <c r="D398" s="17">
        <v>42643.0</v>
      </c>
      <c r="E398" s="86">
        <v>42655.0</v>
      </c>
      <c r="F398" s="14" t="s">
        <v>19</v>
      </c>
      <c r="G398" s="14" t="s">
        <v>57</v>
      </c>
      <c r="H398" s="21"/>
      <c r="I398" s="14" t="s">
        <v>276</v>
      </c>
      <c r="J398" s="14" t="s">
        <v>266</v>
      </c>
      <c r="K398" s="22">
        <v>42642.0</v>
      </c>
      <c r="L398" s="21"/>
      <c r="M398" s="23"/>
      <c r="N398" s="23"/>
    </row>
    <row r="399">
      <c r="A399" s="74"/>
      <c r="B399" s="88">
        <v>3547409.0</v>
      </c>
      <c r="C399" s="14" t="s">
        <v>748</v>
      </c>
      <c r="D399" s="17">
        <v>42649.0</v>
      </c>
      <c r="E399" s="86">
        <v>42662.0</v>
      </c>
      <c r="F399" s="14" t="s">
        <v>19</v>
      </c>
      <c r="G399" s="14" t="s">
        <v>57</v>
      </c>
      <c r="H399" s="21"/>
      <c r="I399" s="14" t="s">
        <v>276</v>
      </c>
      <c r="J399" s="14" t="s">
        <v>266</v>
      </c>
      <c r="K399" s="22">
        <v>42647.0</v>
      </c>
      <c r="L399" s="21"/>
      <c r="M399" s="23"/>
      <c r="N399" s="23"/>
    </row>
    <row r="400">
      <c r="A400" s="74"/>
      <c r="B400" s="88">
        <v>3550379.0</v>
      </c>
      <c r="C400" s="14" t="s">
        <v>748</v>
      </c>
      <c r="D400" s="75">
        <v>42654.0</v>
      </c>
      <c r="E400" s="86">
        <v>42664.0</v>
      </c>
      <c r="F400" s="14" t="s">
        <v>19</v>
      </c>
      <c r="G400" s="14" t="s">
        <v>57</v>
      </c>
      <c r="H400" s="21"/>
      <c r="I400" s="14" t="s">
        <v>276</v>
      </c>
      <c r="J400" s="14" t="s">
        <v>266</v>
      </c>
      <c r="K400" s="22">
        <v>42650.0</v>
      </c>
      <c r="L400" s="21"/>
      <c r="M400" s="23"/>
      <c r="N400" s="23"/>
    </row>
    <row r="401">
      <c r="A401" s="74"/>
      <c r="B401" s="88">
        <v>3551763.0</v>
      </c>
      <c r="C401" s="14" t="s">
        <v>748</v>
      </c>
      <c r="D401" s="75">
        <v>42654.0</v>
      </c>
      <c r="E401" s="86">
        <v>42664.0</v>
      </c>
      <c r="F401" s="14" t="s">
        <v>19</v>
      </c>
      <c r="G401" s="14" t="s">
        <v>189</v>
      </c>
      <c r="H401" s="21"/>
      <c r="I401" s="14" t="s">
        <v>26</v>
      </c>
      <c r="J401" s="14" t="s">
        <v>266</v>
      </c>
      <c r="K401" s="22">
        <v>42650.0</v>
      </c>
      <c r="L401" s="21"/>
      <c r="M401" s="23"/>
      <c r="N401" s="23"/>
    </row>
    <row r="402">
      <c r="A402" s="51">
        <f t="shared" ref="A402:A403" si="12">A401+1</f>
        <v>1</v>
      </c>
      <c r="B402" s="87">
        <v>3531037.0</v>
      </c>
      <c r="C402" s="87" t="s">
        <v>754</v>
      </c>
      <c r="D402" s="17">
        <v>42628.0</v>
      </c>
      <c r="E402" s="23"/>
      <c r="F402" s="21"/>
      <c r="G402" s="21"/>
      <c r="H402" s="21"/>
      <c r="I402" s="21"/>
      <c r="J402" s="21"/>
      <c r="K402" s="21"/>
      <c r="L402" s="21"/>
      <c r="M402" s="23"/>
      <c r="N402" s="23"/>
    </row>
    <row r="403">
      <c r="A403" s="51">
        <f t="shared" si="12"/>
        <v>2</v>
      </c>
      <c r="B403" s="87">
        <v>3531040.0</v>
      </c>
      <c r="C403" s="87" t="s">
        <v>754</v>
      </c>
      <c r="D403" s="17">
        <v>42628.0</v>
      </c>
      <c r="E403" s="23"/>
      <c r="F403" s="21"/>
      <c r="G403" s="21"/>
      <c r="H403" s="21"/>
      <c r="I403" s="21"/>
      <c r="J403" s="21"/>
      <c r="K403" s="21"/>
      <c r="L403" s="21"/>
      <c r="M403" s="23"/>
      <c r="N403" s="23"/>
    </row>
    <row r="404">
      <c r="A404" s="35">
        <v>7.0</v>
      </c>
      <c r="B404" s="31">
        <v>3437796.0</v>
      </c>
      <c r="C404" s="31" t="s">
        <v>758</v>
      </c>
      <c r="D404" s="32">
        <v>42514.0</v>
      </c>
      <c r="E404" s="33">
        <v>42529.0</v>
      </c>
      <c r="F404" s="31" t="s">
        <v>15</v>
      </c>
      <c r="G404" s="31" t="s">
        <v>57</v>
      </c>
      <c r="H404" s="115" t="str">
        <f>HYPERLINK("javascript:%20top.infoDocumento(2355063)","2016EE95634")</f>
        <v>2016EE95634</v>
      </c>
      <c r="I404" s="31" t="s">
        <v>21</v>
      </c>
      <c r="J404" s="31" t="s">
        <v>22</v>
      </c>
      <c r="K404" s="32">
        <v>42510.0</v>
      </c>
      <c r="L404" s="31" t="s">
        <v>120</v>
      </c>
      <c r="M404" s="23"/>
      <c r="N404" s="23"/>
    </row>
    <row r="405">
      <c r="A405" s="35">
        <v>49.0</v>
      </c>
      <c r="B405" s="116">
        <v>3448046.0</v>
      </c>
      <c r="C405" s="26" t="s">
        <v>758</v>
      </c>
      <c r="D405" s="27">
        <v>42528.0</v>
      </c>
      <c r="E405" s="27">
        <v>42541.0</v>
      </c>
      <c r="F405" s="38" t="s">
        <v>15</v>
      </c>
      <c r="G405" s="26" t="s">
        <v>57</v>
      </c>
      <c r="H405" s="38" t="s">
        <v>763</v>
      </c>
      <c r="I405" s="26" t="s">
        <v>21</v>
      </c>
      <c r="J405" s="26" t="s">
        <v>22</v>
      </c>
      <c r="K405" s="27">
        <v>42523.0</v>
      </c>
      <c r="L405" s="26" t="s">
        <v>42</v>
      </c>
      <c r="M405" s="23"/>
      <c r="N405" s="23"/>
    </row>
    <row r="406">
      <c r="A406" s="74"/>
      <c r="B406" s="117">
        <v>3541927.0</v>
      </c>
      <c r="C406" s="14" t="s">
        <v>758</v>
      </c>
      <c r="D406" s="17">
        <v>42641.0</v>
      </c>
      <c r="E406" s="19">
        <v>42650.0</v>
      </c>
      <c r="F406" s="14" t="s">
        <v>19</v>
      </c>
      <c r="G406" s="14" t="s">
        <v>189</v>
      </c>
      <c r="H406" s="21"/>
      <c r="I406" s="14" t="s">
        <v>26</v>
      </c>
      <c r="J406" s="14" t="s">
        <v>119</v>
      </c>
      <c r="K406" s="22">
        <v>42639.0</v>
      </c>
      <c r="L406" s="21"/>
      <c r="M406" s="23"/>
      <c r="N406" s="23"/>
    </row>
    <row r="407">
      <c r="A407" s="74"/>
      <c r="B407" s="88">
        <v>3538033.0</v>
      </c>
      <c r="C407" s="14" t="s">
        <v>766</v>
      </c>
      <c r="D407" s="17">
        <v>42636.0</v>
      </c>
      <c r="E407" s="19">
        <v>42647.0</v>
      </c>
      <c r="F407" s="14" t="s">
        <v>19</v>
      </c>
      <c r="G407" s="14" t="s">
        <v>30</v>
      </c>
      <c r="H407" s="21"/>
      <c r="I407" s="14" t="s">
        <v>21</v>
      </c>
      <c r="J407" s="14" t="s">
        <v>27</v>
      </c>
      <c r="K407" s="22">
        <v>42635.0</v>
      </c>
      <c r="L407" s="21"/>
      <c r="M407" s="23"/>
      <c r="N407" s="23"/>
    </row>
    <row r="408">
      <c r="A408" s="74"/>
      <c r="B408" s="88">
        <v>3539102.0</v>
      </c>
      <c r="C408" s="14" t="s">
        <v>766</v>
      </c>
      <c r="D408" s="17">
        <v>42640.0</v>
      </c>
      <c r="E408" s="19">
        <v>42650.0</v>
      </c>
      <c r="F408" s="14" t="s">
        <v>19</v>
      </c>
      <c r="G408" s="14" t="s">
        <v>20</v>
      </c>
      <c r="H408" s="21"/>
      <c r="I408" s="14" t="s">
        <v>31</v>
      </c>
      <c r="J408" s="14" t="s">
        <v>27</v>
      </c>
      <c r="K408" s="22">
        <v>42639.0</v>
      </c>
      <c r="L408" s="21"/>
      <c r="M408" s="23"/>
      <c r="N408" s="23"/>
    </row>
    <row r="409">
      <c r="A409" s="35">
        <v>6.0</v>
      </c>
      <c r="B409" s="31">
        <v>3437660.0</v>
      </c>
      <c r="C409" s="31" t="s">
        <v>770</v>
      </c>
      <c r="D409" s="32">
        <v>42513.0</v>
      </c>
      <c r="E409" s="33">
        <v>42528.0</v>
      </c>
      <c r="F409" s="31" t="s">
        <v>15</v>
      </c>
      <c r="G409" s="31" t="s">
        <v>57</v>
      </c>
      <c r="H409" s="31" t="s">
        <v>771</v>
      </c>
      <c r="I409" s="31" t="s">
        <v>21</v>
      </c>
      <c r="J409" s="31" t="s">
        <v>41</v>
      </c>
      <c r="K409" s="32">
        <v>42508.0</v>
      </c>
      <c r="L409" s="31" t="s">
        <v>772</v>
      </c>
      <c r="M409" s="23"/>
      <c r="N409" s="23"/>
    </row>
    <row r="410">
      <c r="A410" s="35">
        <v>25.0</v>
      </c>
      <c r="B410" s="26">
        <v>3441648.0</v>
      </c>
      <c r="C410" s="26" t="s">
        <v>770</v>
      </c>
      <c r="D410" s="27">
        <v>42521.0</v>
      </c>
      <c r="E410" s="27">
        <v>42656.0</v>
      </c>
      <c r="F410" s="26" t="s">
        <v>15</v>
      </c>
      <c r="G410" s="26" t="s">
        <v>38</v>
      </c>
      <c r="H410" s="35" t="str">
        <f>HYPERLINK("javascript:%20top.infoDocumento(2356208)","2016EE96779")</f>
        <v>2016EE96779</v>
      </c>
      <c r="I410" s="26" t="s">
        <v>26</v>
      </c>
      <c r="J410" s="26" t="s">
        <v>41</v>
      </c>
      <c r="K410" s="27">
        <v>42515.0</v>
      </c>
      <c r="L410" s="26" t="s">
        <v>42</v>
      </c>
      <c r="M410" s="23"/>
      <c r="N410" s="23"/>
    </row>
    <row r="411">
      <c r="A411" s="35">
        <v>88.0</v>
      </c>
      <c r="B411" s="26">
        <v>3459472.0</v>
      </c>
      <c r="C411" s="26" t="s">
        <v>770</v>
      </c>
      <c r="D411" s="27">
        <v>42536.0</v>
      </c>
      <c r="E411" s="27">
        <v>42550.0</v>
      </c>
      <c r="F411" s="38" t="s">
        <v>15</v>
      </c>
      <c r="G411" s="26" t="s">
        <v>57</v>
      </c>
      <c r="H411" s="53" t="s">
        <v>776</v>
      </c>
      <c r="I411" s="26" t="s">
        <v>21</v>
      </c>
      <c r="J411" s="26" t="s">
        <v>41</v>
      </c>
      <c r="K411" s="27">
        <v>42535.0</v>
      </c>
      <c r="L411" s="26" t="s">
        <v>772</v>
      </c>
      <c r="M411" s="23"/>
      <c r="N411" s="23"/>
    </row>
    <row r="412">
      <c r="A412" s="38">
        <v>99.0</v>
      </c>
      <c r="B412" s="38">
        <v>3464754.0</v>
      </c>
      <c r="C412" s="38" t="s">
        <v>770</v>
      </c>
      <c r="D412" s="118">
        <v>42542.0</v>
      </c>
      <c r="E412" s="118">
        <v>42557.0</v>
      </c>
      <c r="F412" s="38" t="s">
        <v>76</v>
      </c>
      <c r="G412" s="38" t="s">
        <v>57</v>
      </c>
      <c r="H412" s="53" t="s">
        <v>779</v>
      </c>
      <c r="I412" s="38" t="s">
        <v>21</v>
      </c>
      <c r="J412" s="38" t="s">
        <v>41</v>
      </c>
      <c r="K412" s="119">
        <v>42541.0</v>
      </c>
      <c r="L412" s="38" t="s">
        <v>772</v>
      </c>
      <c r="M412" s="12" t="s">
        <v>783</v>
      </c>
      <c r="N412" s="23"/>
    </row>
    <row r="413">
      <c r="A413" s="51">
        <v>100.0</v>
      </c>
      <c r="B413" s="48">
        <v>3464871.0</v>
      </c>
      <c r="C413" s="14" t="s">
        <v>770</v>
      </c>
      <c r="D413" s="17">
        <v>42543.0</v>
      </c>
      <c r="E413" s="12" t="s">
        <v>474</v>
      </c>
      <c r="F413" s="14" t="s">
        <v>76</v>
      </c>
      <c r="G413" s="14" t="s">
        <v>197</v>
      </c>
      <c r="H413" s="14" t="s">
        <v>785</v>
      </c>
      <c r="I413" s="14" t="s">
        <v>21</v>
      </c>
      <c r="J413" s="14" t="s">
        <v>41</v>
      </c>
      <c r="K413" s="22">
        <v>42541.0</v>
      </c>
      <c r="L413" s="14" t="s">
        <v>772</v>
      </c>
      <c r="M413" s="12" t="s">
        <v>783</v>
      </c>
      <c r="N413" s="23"/>
    </row>
    <row r="414">
      <c r="A414" s="51">
        <f t="shared" ref="A414:A418" si="13">A413+1</f>
        <v>101</v>
      </c>
      <c r="B414" s="12">
        <v>3390279.0</v>
      </c>
      <c r="C414" s="14" t="s">
        <v>770</v>
      </c>
      <c r="D414" s="17">
        <v>42435.0</v>
      </c>
      <c r="E414" s="12" t="s">
        <v>474</v>
      </c>
      <c r="F414" s="14" t="s">
        <v>76</v>
      </c>
      <c r="G414" s="14" t="s">
        <v>38</v>
      </c>
      <c r="H414" s="14" t="s">
        <v>788</v>
      </c>
      <c r="I414" s="14" t="s">
        <v>26</v>
      </c>
      <c r="J414" s="14" t="s">
        <v>41</v>
      </c>
      <c r="K414" s="17">
        <v>42435.0</v>
      </c>
      <c r="L414" s="14" t="s">
        <v>21</v>
      </c>
      <c r="M414" s="23"/>
      <c r="N414" s="23"/>
    </row>
    <row r="415">
      <c r="A415" s="51">
        <f t="shared" si="13"/>
        <v>102</v>
      </c>
      <c r="B415" s="73">
        <v>3475649.0</v>
      </c>
      <c r="C415" s="14" t="s">
        <v>770</v>
      </c>
      <c r="D415" s="22">
        <v>42551.0</v>
      </c>
      <c r="E415" s="19">
        <v>42569.0</v>
      </c>
      <c r="F415" s="14" t="s">
        <v>516</v>
      </c>
      <c r="G415" s="14" t="s">
        <v>38</v>
      </c>
      <c r="H415" s="21"/>
      <c r="I415" s="14" t="s">
        <v>21</v>
      </c>
      <c r="J415" s="14" t="s">
        <v>41</v>
      </c>
      <c r="K415" s="54">
        <v>42551.0</v>
      </c>
      <c r="L415" s="14" t="s">
        <v>67</v>
      </c>
      <c r="M415" s="23"/>
      <c r="N415" s="23"/>
    </row>
    <row r="416">
      <c r="A416" s="51">
        <f t="shared" si="13"/>
        <v>103</v>
      </c>
      <c r="B416" s="12">
        <v>3483868.0</v>
      </c>
      <c r="C416" s="14" t="s">
        <v>770</v>
      </c>
      <c r="D416" s="22">
        <v>42561.0</v>
      </c>
      <c r="E416" s="57">
        <v>42574.0</v>
      </c>
      <c r="F416" s="14" t="s">
        <v>19</v>
      </c>
      <c r="G416" s="14" t="s">
        <v>38</v>
      </c>
      <c r="H416" s="21"/>
      <c r="I416" s="14" t="s">
        <v>21</v>
      </c>
      <c r="J416" s="14" t="s">
        <v>22</v>
      </c>
      <c r="K416" s="22">
        <v>42590.0</v>
      </c>
      <c r="L416" s="14" t="s">
        <v>792</v>
      </c>
      <c r="M416" s="23"/>
      <c r="N416" s="23"/>
    </row>
    <row r="417">
      <c r="A417" s="51">
        <f t="shared" si="13"/>
        <v>104</v>
      </c>
      <c r="B417" s="12">
        <v>3485109.0</v>
      </c>
      <c r="C417" s="14" t="s">
        <v>770</v>
      </c>
      <c r="D417" s="22">
        <v>42563.0</v>
      </c>
      <c r="E417" s="57">
        <v>42577.0</v>
      </c>
      <c r="F417" s="14" t="s">
        <v>19</v>
      </c>
      <c r="G417" s="14" t="s">
        <v>38</v>
      </c>
      <c r="H417" s="21"/>
      <c r="I417" s="14" t="s">
        <v>21</v>
      </c>
      <c r="J417" s="14" t="s">
        <v>41</v>
      </c>
      <c r="K417" s="21"/>
      <c r="L417" s="14" t="s">
        <v>89</v>
      </c>
      <c r="M417" s="23"/>
      <c r="N417" s="23"/>
    </row>
    <row r="418">
      <c r="A418" s="51">
        <f t="shared" si="13"/>
        <v>105</v>
      </c>
      <c r="B418" s="51">
        <v>3489392.0</v>
      </c>
      <c r="C418" s="14" t="s">
        <v>770</v>
      </c>
      <c r="D418" s="22">
        <v>42565.0</v>
      </c>
      <c r="E418" s="120">
        <v>42584.0</v>
      </c>
      <c r="F418" s="14" t="s">
        <v>19</v>
      </c>
      <c r="G418" s="14" t="s">
        <v>38</v>
      </c>
      <c r="H418" s="21"/>
      <c r="I418" s="14" t="s">
        <v>21</v>
      </c>
      <c r="J418" s="14" t="s">
        <v>41</v>
      </c>
      <c r="K418" s="22">
        <v>42565.0</v>
      </c>
      <c r="L418" s="14" t="s">
        <v>795</v>
      </c>
      <c r="M418" s="23"/>
      <c r="N418" s="23"/>
    </row>
    <row r="419">
      <c r="A419" s="74"/>
      <c r="B419" s="88">
        <v>3538506.0</v>
      </c>
      <c r="C419" s="14" t="s">
        <v>797</v>
      </c>
      <c r="D419" s="17">
        <v>42636.0</v>
      </c>
      <c r="E419" s="19">
        <v>42647.0</v>
      </c>
      <c r="F419" s="14" t="s">
        <v>19</v>
      </c>
      <c r="G419" s="14" t="s">
        <v>20</v>
      </c>
      <c r="H419" s="21"/>
      <c r="I419" s="14" t="s">
        <v>26</v>
      </c>
      <c r="J419" s="14" t="s">
        <v>266</v>
      </c>
      <c r="K419" s="22">
        <v>42635.0</v>
      </c>
      <c r="L419" s="21"/>
      <c r="M419" s="23"/>
      <c r="N419" s="23"/>
    </row>
    <row r="420">
      <c r="A420" s="74"/>
      <c r="B420" s="88">
        <v>3538508.0</v>
      </c>
      <c r="C420" s="14" t="s">
        <v>797</v>
      </c>
      <c r="D420" s="17">
        <v>42636.0</v>
      </c>
      <c r="E420" s="19">
        <v>42647.0</v>
      </c>
      <c r="F420" s="14" t="s">
        <v>19</v>
      </c>
      <c r="G420" s="14" t="s">
        <v>20</v>
      </c>
      <c r="H420" s="21"/>
      <c r="I420" s="14" t="s">
        <v>26</v>
      </c>
      <c r="J420" s="14" t="s">
        <v>266</v>
      </c>
      <c r="K420" s="22">
        <v>42635.0</v>
      </c>
      <c r="L420" s="21"/>
      <c r="M420" s="23"/>
      <c r="N420" s="23"/>
    </row>
    <row r="421">
      <c r="A421" s="51">
        <f t="shared" ref="A421:A424" si="14">A420+1</f>
        <v>1</v>
      </c>
      <c r="B421" s="73">
        <v>3480888.0</v>
      </c>
      <c r="C421" s="14" t="s">
        <v>801</v>
      </c>
      <c r="D421" s="22">
        <v>42557.0</v>
      </c>
      <c r="E421" s="72">
        <v>42572.0</v>
      </c>
      <c r="F421" s="14" t="s">
        <v>516</v>
      </c>
      <c r="G421" s="14" t="s">
        <v>38</v>
      </c>
      <c r="H421" s="21"/>
      <c r="I421" s="14" t="s">
        <v>21</v>
      </c>
      <c r="J421" s="14" t="s">
        <v>41</v>
      </c>
      <c r="K421" s="54">
        <v>42556.0</v>
      </c>
      <c r="L421" s="14" t="s">
        <v>67</v>
      </c>
      <c r="M421" s="23"/>
      <c r="N421" s="23"/>
    </row>
    <row r="422">
      <c r="A422" s="51">
        <f t="shared" si="14"/>
        <v>2</v>
      </c>
      <c r="B422" s="12">
        <v>3486276.0</v>
      </c>
      <c r="C422" s="14" t="s">
        <v>801</v>
      </c>
      <c r="D422" s="22">
        <v>42563.0</v>
      </c>
      <c r="E422" s="57">
        <v>42578.0</v>
      </c>
      <c r="F422" s="14" t="s">
        <v>19</v>
      </c>
      <c r="G422" s="14" t="s">
        <v>38</v>
      </c>
      <c r="H422" s="21"/>
      <c r="I422" s="14" t="s">
        <v>21</v>
      </c>
      <c r="J422" s="14" t="s">
        <v>41</v>
      </c>
      <c r="K422" s="21"/>
      <c r="L422" s="14" t="s">
        <v>89</v>
      </c>
      <c r="M422" s="23"/>
      <c r="N422" s="23"/>
    </row>
    <row r="423">
      <c r="A423" s="51">
        <f t="shared" si="14"/>
        <v>3</v>
      </c>
      <c r="B423" s="51">
        <v>3487916.0</v>
      </c>
      <c r="C423" s="14" t="s">
        <v>801</v>
      </c>
      <c r="D423" s="22">
        <v>42564.0</v>
      </c>
      <c r="E423" s="57">
        <v>42579.0</v>
      </c>
      <c r="F423" s="14" t="s">
        <v>19</v>
      </c>
      <c r="G423" s="14" t="s">
        <v>38</v>
      </c>
      <c r="H423" s="21"/>
      <c r="I423" s="14" t="s">
        <v>21</v>
      </c>
      <c r="J423" s="14" t="s">
        <v>41</v>
      </c>
      <c r="K423" s="22">
        <v>42565.0</v>
      </c>
      <c r="L423" s="14" t="s">
        <v>805</v>
      </c>
      <c r="M423" s="23"/>
      <c r="N423" s="23"/>
    </row>
    <row r="424">
      <c r="A424" s="51">
        <f t="shared" si="14"/>
        <v>4</v>
      </c>
      <c r="B424" s="51">
        <v>3490777.0</v>
      </c>
      <c r="C424" s="14" t="s">
        <v>801</v>
      </c>
      <c r="D424" s="22">
        <v>42569.0</v>
      </c>
      <c r="E424" s="57">
        <v>42584.0</v>
      </c>
      <c r="F424" s="14" t="s">
        <v>19</v>
      </c>
      <c r="G424" s="14" t="s">
        <v>38</v>
      </c>
      <c r="H424" s="21"/>
      <c r="I424" s="14" t="s">
        <v>21</v>
      </c>
      <c r="J424" s="14" t="s">
        <v>41</v>
      </c>
      <c r="K424" s="22">
        <v>42565.0</v>
      </c>
      <c r="L424" s="21"/>
      <c r="M424" s="23"/>
      <c r="N424" s="23"/>
    </row>
    <row r="425">
      <c r="A425" s="35">
        <v>19.0</v>
      </c>
      <c r="B425" s="26">
        <v>3439724.0</v>
      </c>
      <c r="C425" s="26" t="s">
        <v>808</v>
      </c>
      <c r="D425" s="27">
        <v>42515.0</v>
      </c>
      <c r="E425" s="28">
        <v>42531.0</v>
      </c>
      <c r="F425" s="26" t="s">
        <v>15</v>
      </c>
      <c r="G425" s="26" t="s">
        <v>38</v>
      </c>
      <c r="H425" s="64" t="str">
        <f>HYPERLINK("javascript:%20top.infoDocumento(2351826)","2016EE92397")</f>
        <v>2016EE92397</v>
      </c>
      <c r="I425" s="26" t="s">
        <v>26</v>
      </c>
      <c r="J425" s="26" t="s">
        <v>41</v>
      </c>
      <c r="K425" s="27">
        <v>42513.0</v>
      </c>
      <c r="L425" s="26" t="s">
        <v>810</v>
      </c>
      <c r="M425" s="23"/>
      <c r="N425" s="23"/>
    </row>
    <row r="426">
      <c r="A426" s="35">
        <v>29.0</v>
      </c>
      <c r="B426" s="26">
        <v>3443271.0</v>
      </c>
      <c r="C426" s="26" t="s">
        <v>808</v>
      </c>
      <c r="D426" s="27">
        <v>42521.0</v>
      </c>
      <c r="E426" s="27">
        <v>42657.0</v>
      </c>
      <c r="F426" s="26" t="s">
        <v>15</v>
      </c>
      <c r="G426" s="26" t="s">
        <v>38</v>
      </c>
      <c r="H426" s="64" t="str">
        <f>HYPERLINK("javascript:%20top.infoDocumento(2355074)","2016EE95645")</f>
        <v>2016EE95645</v>
      </c>
      <c r="I426" s="26" t="s">
        <v>21</v>
      </c>
      <c r="J426" s="26" t="s">
        <v>41</v>
      </c>
      <c r="K426" s="27">
        <v>42515.0</v>
      </c>
      <c r="L426" s="26" t="s">
        <v>42</v>
      </c>
      <c r="M426" s="23"/>
      <c r="N426" s="23"/>
    </row>
    <row r="427">
      <c r="A427" s="35">
        <v>30.0</v>
      </c>
      <c r="B427" s="26">
        <v>3443274.0</v>
      </c>
      <c r="C427" s="26" t="s">
        <v>808</v>
      </c>
      <c r="D427" s="27">
        <v>42521.0</v>
      </c>
      <c r="E427" s="27">
        <v>42657.0</v>
      </c>
      <c r="F427" s="26" t="s">
        <v>15</v>
      </c>
      <c r="G427" s="26" t="s">
        <v>38</v>
      </c>
      <c r="H427" s="64" t="str">
        <f>HYPERLINK("javascript:%20top.infoDocumento(2353075)","2016EE93646")</f>
        <v>2016EE93646</v>
      </c>
      <c r="I427" s="26" t="s">
        <v>21</v>
      </c>
      <c r="J427" s="26" t="s">
        <v>41</v>
      </c>
      <c r="K427" s="27">
        <v>42515.0</v>
      </c>
      <c r="L427" s="26" t="s">
        <v>42</v>
      </c>
      <c r="M427" s="23"/>
      <c r="N427" s="23"/>
    </row>
    <row r="428">
      <c r="A428" s="35">
        <v>33.0</v>
      </c>
      <c r="B428" s="26">
        <v>3443466.0</v>
      </c>
      <c r="C428" s="26" t="s">
        <v>808</v>
      </c>
      <c r="D428" s="27">
        <v>42521.0</v>
      </c>
      <c r="E428" s="27">
        <v>42653.0</v>
      </c>
      <c r="F428" s="26" t="s">
        <v>15</v>
      </c>
      <c r="G428" s="26" t="s">
        <v>38</v>
      </c>
      <c r="H428" s="30" t="str">
        <f>HYPERLINK("javascript:%20top.infoDocumento(2351813)","2016EE92384")</f>
        <v>2016EE92384</v>
      </c>
      <c r="I428" s="26" t="s">
        <v>26</v>
      </c>
      <c r="J428" s="26" t="s">
        <v>119</v>
      </c>
      <c r="K428" s="27">
        <v>42515.0</v>
      </c>
      <c r="L428" s="26" t="s">
        <v>42</v>
      </c>
      <c r="M428" s="23"/>
      <c r="N428" s="23"/>
    </row>
    <row r="429">
      <c r="A429" s="35">
        <v>61.0</v>
      </c>
      <c r="B429" s="26">
        <v>3451962.0</v>
      </c>
      <c r="C429" s="26" t="s">
        <v>808</v>
      </c>
      <c r="D429" s="27">
        <v>42531.0</v>
      </c>
      <c r="E429" s="27">
        <v>42543.0</v>
      </c>
      <c r="F429" s="38" t="s">
        <v>15</v>
      </c>
      <c r="G429" s="26" t="s">
        <v>57</v>
      </c>
      <c r="H429" s="38" t="s">
        <v>819</v>
      </c>
      <c r="I429" s="26" t="s">
        <v>21</v>
      </c>
      <c r="J429" s="26" t="s">
        <v>41</v>
      </c>
      <c r="K429" s="27">
        <v>42528.0</v>
      </c>
      <c r="L429" s="26" t="s">
        <v>820</v>
      </c>
      <c r="M429" s="23"/>
      <c r="N429" s="23"/>
    </row>
    <row r="430">
      <c r="A430" s="20">
        <v>75.0</v>
      </c>
      <c r="B430" s="36">
        <v>3457254.0</v>
      </c>
      <c r="C430" s="36" t="s">
        <v>808</v>
      </c>
      <c r="D430" s="27">
        <v>42534.0</v>
      </c>
      <c r="E430" s="27">
        <v>42545.0</v>
      </c>
      <c r="F430" s="38" t="s">
        <v>15</v>
      </c>
      <c r="G430" s="26" t="s">
        <v>38</v>
      </c>
      <c r="H430" s="38" t="s">
        <v>822</v>
      </c>
      <c r="I430" s="26" t="s">
        <v>26</v>
      </c>
      <c r="J430" s="26" t="s">
        <v>41</v>
      </c>
      <c r="K430" s="27">
        <v>42530.0</v>
      </c>
      <c r="L430" s="26" t="s">
        <v>42</v>
      </c>
      <c r="M430" s="23"/>
      <c r="N430" s="23"/>
    </row>
    <row r="431">
      <c r="A431" s="20">
        <v>83.0</v>
      </c>
      <c r="B431" s="36">
        <v>3458043.0</v>
      </c>
      <c r="C431" s="36" t="s">
        <v>808</v>
      </c>
      <c r="D431" s="27">
        <v>42535.0</v>
      </c>
      <c r="E431" s="27">
        <v>42549.0</v>
      </c>
      <c r="F431" s="38" t="s">
        <v>15</v>
      </c>
      <c r="G431" s="26" t="s">
        <v>57</v>
      </c>
      <c r="H431" s="53" t="s">
        <v>823</v>
      </c>
      <c r="I431" s="26" t="s">
        <v>21</v>
      </c>
      <c r="J431" s="26" t="s">
        <v>41</v>
      </c>
      <c r="K431" s="27">
        <v>42533.0</v>
      </c>
      <c r="L431" s="26" t="s">
        <v>810</v>
      </c>
      <c r="M431" s="23"/>
      <c r="N431" s="23"/>
    </row>
    <row r="432">
      <c r="A432" s="121">
        <f t="shared" ref="A432:A434" si="15">A431+1</f>
        <v>84</v>
      </c>
      <c r="B432" s="122">
        <v>3473742.0</v>
      </c>
      <c r="C432" s="123" t="s">
        <v>808</v>
      </c>
      <c r="D432" s="17">
        <v>42550.0</v>
      </c>
      <c r="E432" s="19">
        <v>42566.0</v>
      </c>
      <c r="F432" s="14" t="s">
        <v>76</v>
      </c>
      <c r="G432" s="14" t="s">
        <v>57</v>
      </c>
      <c r="H432" s="53" t="s">
        <v>830</v>
      </c>
      <c r="I432" s="14" t="s">
        <v>21</v>
      </c>
      <c r="J432" s="14" t="s">
        <v>41</v>
      </c>
      <c r="K432" s="22">
        <v>42549.0</v>
      </c>
      <c r="L432" s="14" t="s">
        <v>831</v>
      </c>
      <c r="M432" s="23"/>
      <c r="N432" s="23"/>
    </row>
    <row r="433">
      <c r="A433" s="121">
        <f t="shared" si="15"/>
        <v>85</v>
      </c>
      <c r="B433" s="124">
        <v>3532881.0</v>
      </c>
      <c r="C433" s="123" t="s">
        <v>91</v>
      </c>
      <c r="D433" s="17">
        <v>42632.0</v>
      </c>
      <c r="E433" s="19">
        <v>42642.0</v>
      </c>
      <c r="F433" s="14" t="s">
        <v>19</v>
      </c>
      <c r="G433" s="14" t="s">
        <v>20</v>
      </c>
      <c r="H433" s="21"/>
      <c r="I433" s="14" t="s">
        <v>31</v>
      </c>
      <c r="J433" s="14" t="s">
        <v>27</v>
      </c>
      <c r="K433" s="22">
        <v>42628.0</v>
      </c>
      <c r="L433" s="21"/>
      <c r="M433" s="23"/>
      <c r="N433" s="23"/>
    </row>
    <row r="434">
      <c r="A434" s="121">
        <f t="shared" si="15"/>
        <v>86</v>
      </c>
      <c r="B434" s="124">
        <v>3532931.0</v>
      </c>
      <c r="C434" s="123" t="s">
        <v>91</v>
      </c>
      <c r="D434" s="17">
        <v>42632.0</v>
      </c>
      <c r="E434" s="19">
        <v>42642.0</v>
      </c>
      <c r="F434" s="14" t="s">
        <v>19</v>
      </c>
      <c r="G434" s="14" t="s">
        <v>20</v>
      </c>
      <c r="H434" s="21"/>
      <c r="I434" s="14" t="s">
        <v>31</v>
      </c>
      <c r="J434" s="14" t="s">
        <v>27</v>
      </c>
      <c r="K434" s="22">
        <v>42628.0</v>
      </c>
      <c r="L434" s="21"/>
      <c r="M434" s="23"/>
      <c r="N434" s="23"/>
    </row>
    <row r="435">
      <c r="A435" s="20">
        <v>8.0</v>
      </c>
      <c r="B435" s="77">
        <v>3438167.0</v>
      </c>
      <c r="C435" s="77" t="s">
        <v>835</v>
      </c>
      <c r="D435" s="32">
        <v>42514.0</v>
      </c>
      <c r="E435" s="33">
        <v>42529.0</v>
      </c>
      <c r="F435" s="31" t="s">
        <v>15</v>
      </c>
      <c r="G435" s="31" t="s">
        <v>57</v>
      </c>
      <c r="H435" s="115" t="str">
        <f>HYPERLINK("javascript:%20top.infoDocumento(2340466)","2016ER81040")</f>
        <v>2016ER81040</v>
      </c>
      <c r="I435" s="31" t="s">
        <v>21</v>
      </c>
      <c r="J435" s="31" t="s">
        <v>41</v>
      </c>
      <c r="K435" s="32">
        <v>42510.0</v>
      </c>
      <c r="L435" s="31" t="s">
        <v>838</v>
      </c>
      <c r="M435" s="125" t="s">
        <v>839</v>
      </c>
      <c r="N435" s="23"/>
    </row>
    <row r="436">
      <c r="A436" s="16">
        <v>12.0</v>
      </c>
      <c r="B436" s="77">
        <v>3439165.0</v>
      </c>
      <c r="C436" s="77" t="s">
        <v>835</v>
      </c>
      <c r="D436" s="32">
        <v>42515.0</v>
      </c>
      <c r="E436" s="33">
        <v>42530.0</v>
      </c>
      <c r="F436" s="31" t="s">
        <v>15</v>
      </c>
      <c r="G436" s="31" t="s">
        <v>38</v>
      </c>
      <c r="H436" s="115" t="str">
        <f>HYPERLINK("javascript:%20top.infoDocumento(2353900)","2016EE94471")</f>
        <v>2016EE94471</v>
      </c>
      <c r="I436" s="31" t="s">
        <v>26</v>
      </c>
      <c r="J436" s="31" t="s">
        <v>41</v>
      </c>
      <c r="K436" s="32">
        <v>42505.0</v>
      </c>
      <c r="L436" s="31" t="s">
        <v>844</v>
      </c>
      <c r="M436" s="31"/>
      <c r="N436" s="31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16">
        <v>26.0</v>
      </c>
      <c r="B437" s="127">
        <v>3442960.0</v>
      </c>
      <c r="C437" s="127" t="s">
        <v>835</v>
      </c>
      <c r="D437" s="27">
        <v>42521.0</v>
      </c>
      <c r="E437" s="27">
        <v>42656.0</v>
      </c>
      <c r="F437" s="26" t="s">
        <v>15</v>
      </c>
      <c r="G437" s="26" t="s">
        <v>38</v>
      </c>
      <c r="H437" s="35" t="str">
        <f>HYPERLINK("javascript:%20top.infoDocumento(2357251)","2016EE97822")</f>
        <v>2016EE97822</v>
      </c>
      <c r="I437" s="26" t="s">
        <v>26</v>
      </c>
      <c r="J437" s="26" t="s">
        <v>41</v>
      </c>
      <c r="K437" s="27">
        <v>42515.0</v>
      </c>
      <c r="L437" s="26" t="s">
        <v>42</v>
      </c>
      <c r="M437" s="31"/>
      <c r="N437" s="31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131">
        <v>38.0</v>
      </c>
      <c r="B438" s="132">
        <v>3445489.0</v>
      </c>
      <c r="C438" s="132" t="s">
        <v>835</v>
      </c>
      <c r="D438" s="27">
        <v>42524.0</v>
      </c>
      <c r="E438" s="28">
        <v>42538.0</v>
      </c>
      <c r="F438" s="38" t="s">
        <v>15</v>
      </c>
      <c r="G438" s="26" t="s">
        <v>57</v>
      </c>
      <c r="H438" s="38" t="s">
        <v>849</v>
      </c>
      <c r="I438" s="26" t="s">
        <v>21</v>
      </c>
      <c r="J438" s="26" t="s">
        <v>41</v>
      </c>
      <c r="K438" s="27">
        <v>42521.0</v>
      </c>
      <c r="L438" s="26" t="s">
        <v>420</v>
      </c>
      <c r="M438" s="23"/>
      <c r="N438" s="23"/>
    </row>
    <row r="439">
      <c r="A439" s="121">
        <f t="shared" ref="A439:A452" si="16">A438+1</f>
        <v>39</v>
      </c>
      <c r="B439" s="133">
        <v>3480768.0</v>
      </c>
      <c r="C439" s="123" t="s">
        <v>835</v>
      </c>
      <c r="D439" s="22">
        <v>42557.0</v>
      </c>
      <c r="E439" s="72">
        <v>42572.0</v>
      </c>
      <c r="F439" s="14" t="s">
        <v>516</v>
      </c>
      <c r="G439" s="14" t="s">
        <v>38</v>
      </c>
      <c r="H439" s="21"/>
      <c r="I439" s="14" t="s">
        <v>21</v>
      </c>
      <c r="J439" s="14" t="s">
        <v>41</v>
      </c>
      <c r="K439" s="54">
        <v>42556.0</v>
      </c>
      <c r="L439" s="14" t="s">
        <v>67</v>
      </c>
      <c r="M439" s="23"/>
      <c r="N439" s="23"/>
    </row>
    <row r="440">
      <c r="A440" s="121">
        <f t="shared" si="16"/>
        <v>40</v>
      </c>
      <c r="B440" s="134">
        <v>3339856.0</v>
      </c>
      <c r="C440" s="123" t="s">
        <v>835</v>
      </c>
      <c r="D440" s="22">
        <v>42581.0</v>
      </c>
      <c r="E440" s="12" t="s">
        <v>174</v>
      </c>
      <c r="F440" s="14" t="s">
        <v>19</v>
      </c>
      <c r="G440" s="14" t="s">
        <v>38</v>
      </c>
      <c r="H440" s="21"/>
      <c r="I440" s="14" t="s">
        <v>21</v>
      </c>
      <c r="J440" s="14" t="s">
        <v>41</v>
      </c>
      <c r="K440" s="14" t="s">
        <v>474</v>
      </c>
      <c r="L440" s="14" t="s">
        <v>67</v>
      </c>
      <c r="M440" s="23"/>
      <c r="N440" s="23"/>
    </row>
    <row r="441">
      <c r="A441" s="121">
        <f t="shared" si="16"/>
        <v>41</v>
      </c>
      <c r="B441" s="135">
        <v>3488166.0</v>
      </c>
      <c r="C441" s="123" t="s">
        <v>835</v>
      </c>
      <c r="D441" s="22">
        <v>42565.0</v>
      </c>
      <c r="E441" s="57">
        <v>42579.0</v>
      </c>
      <c r="F441" s="14" t="s">
        <v>19</v>
      </c>
      <c r="G441" s="14" t="s">
        <v>38</v>
      </c>
      <c r="H441" s="21"/>
      <c r="I441" s="14" t="s">
        <v>26</v>
      </c>
      <c r="J441" s="14" t="s">
        <v>180</v>
      </c>
      <c r="K441" s="22">
        <v>42565.0</v>
      </c>
      <c r="L441" s="14" t="s">
        <v>858</v>
      </c>
      <c r="M441" s="23"/>
      <c r="N441" s="23"/>
    </row>
    <row r="442">
      <c r="A442" s="121">
        <f t="shared" si="16"/>
        <v>42</v>
      </c>
      <c r="B442" s="133">
        <v>3489836.0</v>
      </c>
      <c r="C442" s="123" t="s">
        <v>835</v>
      </c>
      <c r="D442" s="22">
        <v>42566.0</v>
      </c>
      <c r="E442" s="120">
        <v>42584.0</v>
      </c>
      <c r="F442" s="14" t="s">
        <v>19</v>
      </c>
      <c r="G442" s="14" t="s">
        <v>38</v>
      </c>
      <c r="H442" s="21"/>
      <c r="I442" s="14" t="s">
        <v>21</v>
      </c>
      <c r="J442" s="14" t="s">
        <v>41</v>
      </c>
      <c r="K442" s="22">
        <v>42565.0</v>
      </c>
      <c r="L442" s="14" t="s">
        <v>792</v>
      </c>
      <c r="M442" s="23"/>
      <c r="N442" s="23"/>
    </row>
    <row r="443">
      <c r="A443" s="121">
        <f t="shared" si="16"/>
        <v>43</v>
      </c>
      <c r="B443" s="135">
        <v>3490855.0</v>
      </c>
      <c r="C443" s="123" t="s">
        <v>835</v>
      </c>
      <c r="D443" s="22">
        <v>42570.0</v>
      </c>
      <c r="E443" s="57">
        <v>42584.0</v>
      </c>
      <c r="F443" s="14" t="s">
        <v>19</v>
      </c>
      <c r="G443" s="14" t="s">
        <v>38</v>
      </c>
      <c r="H443" s="21"/>
      <c r="I443" s="14" t="s">
        <v>21</v>
      </c>
      <c r="J443" s="14" t="s">
        <v>41</v>
      </c>
      <c r="K443" s="22">
        <v>42565.0</v>
      </c>
      <c r="L443" s="21"/>
      <c r="M443" s="23"/>
      <c r="N443" s="23"/>
    </row>
    <row r="444">
      <c r="A444" s="121">
        <f t="shared" si="16"/>
        <v>44</v>
      </c>
      <c r="B444" s="135">
        <v>3491817.0</v>
      </c>
      <c r="C444" s="123" t="s">
        <v>861</v>
      </c>
      <c r="D444" s="22">
        <v>42572.0</v>
      </c>
      <c r="E444" s="57">
        <v>42585.0</v>
      </c>
      <c r="F444" s="14" t="s">
        <v>19</v>
      </c>
      <c r="G444" s="14" t="s">
        <v>38</v>
      </c>
      <c r="H444" s="21"/>
      <c r="I444" s="14" t="s">
        <v>21</v>
      </c>
      <c r="J444" s="14" t="s">
        <v>41</v>
      </c>
      <c r="K444" s="22">
        <v>42541.0</v>
      </c>
      <c r="L444" s="21"/>
      <c r="M444" s="23"/>
      <c r="N444" s="23"/>
    </row>
    <row r="445">
      <c r="A445" s="121">
        <f t="shared" si="16"/>
        <v>45</v>
      </c>
      <c r="B445" s="135">
        <v>3491301.0</v>
      </c>
      <c r="C445" s="123" t="s">
        <v>861</v>
      </c>
      <c r="D445" s="22">
        <v>42572.0</v>
      </c>
      <c r="E445" s="57">
        <v>42585.0</v>
      </c>
      <c r="F445" s="14" t="s">
        <v>19</v>
      </c>
      <c r="G445" s="14" t="s">
        <v>38</v>
      </c>
      <c r="H445" s="21"/>
      <c r="I445" s="14" t="s">
        <v>21</v>
      </c>
      <c r="J445" s="14" t="s">
        <v>41</v>
      </c>
      <c r="K445" s="22">
        <v>42541.0</v>
      </c>
      <c r="L445" s="21"/>
      <c r="M445" s="23"/>
      <c r="N445" s="23"/>
    </row>
    <row r="446">
      <c r="A446" s="121">
        <f t="shared" si="16"/>
        <v>46</v>
      </c>
      <c r="B446" s="136">
        <v>3491756.0</v>
      </c>
      <c r="C446" s="123" t="s">
        <v>861</v>
      </c>
      <c r="D446" s="22">
        <v>42572.0</v>
      </c>
      <c r="E446" s="57">
        <v>42585.0</v>
      </c>
      <c r="F446" s="14" t="s">
        <v>19</v>
      </c>
      <c r="G446" s="14" t="s">
        <v>38</v>
      </c>
      <c r="H446" s="21"/>
      <c r="I446" s="14" t="s">
        <v>21</v>
      </c>
      <c r="J446" s="14" t="s">
        <v>41</v>
      </c>
      <c r="K446" s="22">
        <v>42541.0</v>
      </c>
      <c r="L446" s="21"/>
      <c r="M446" s="23"/>
      <c r="N446" s="23"/>
    </row>
    <row r="447">
      <c r="A447" s="121">
        <f t="shared" si="16"/>
        <v>47</v>
      </c>
      <c r="B447" s="137"/>
      <c r="C447" s="123" t="s">
        <v>861</v>
      </c>
      <c r="D447" s="22">
        <v>42572.0</v>
      </c>
      <c r="E447" s="57">
        <v>42585.0</v>
      </c>
      <c r="F447" s="14" t="s">
        <v>19</v>
      </c>
      <c r="G447" s="14" t="s">
        <v>38</v>
      </c>
      <c r="H447" s="21"/>
      <c r="I447" s="14" t="s">
        <v>21</v>
      </c>
      <c r="J447" s="14" t="s">
        <v>41</v>
      </c>
      <c r="K447" s="22">
        <v>42541.0</v>
      </c>
      <c r="L447" s="21"/>
      <c r="M447" s="23"/>
      <c r="N447" s="23"/>
    </row>
    <row r="448">
      <c r="A448" s="121">
        <f t="shared" si="16"/>
        <v>48</v>
      </c>
      <c r="B448" s="134">
        <v>3472356.0</v>
      </c>
      <c r="C448" s="123" t="s">
        <v>871</v>
      </c>
      <c r="D448" s="17">
        <v>42549.0</v>
      </c>
      <c r="E448" s="19">
        <v>42564.0</v>
      </c>
      <c r="F448" s="14" t="s">
        <v>76</v>
      </c>
      <c r="G448" s="14" t="s">
        <v>38</v>
      </c>
      <c r="H448" s="14" t="s">
        <v>55</v>
      </c>
      <c r="I448" s="14" t="s">
        <v>26</v>
      </c>
      <c r="J448" s="14" t="s">
        <v>41</v>
      </c>
      <c r="K448" s="17">
        <v>42549.0</v>
      </c>
      <c r="L448" s="14" t="s">
        <v>67</v>
      </c>
      <c r="M448" s="23"/>
      <c r="N448" s="23"/>
    </row>
    <row r="449">
      <c r="A449" s="121">
        <f t="shared" si="16"/>
        <v>49</v>
      </c>
      <c r="B449" s="139">
        <v>3510736.0</v>
      </c>
      <c r="C449" s="141" t="s">
        <v>871</v>
      </c>
      <c r="D449" s="17">
        <v>42606.0</v>
      </c>
      <c r="E449" s="12" t="s">
        <v>474</v>
      </c>
      <c r="F449" s="14" t="s">
        <v>19</v>
      </c>
      <c r="G449" s="14" t="s">
        <v>38</v>
      </c>
      <c r="H449" s="21"/>
      <c r="I449" s="14" t="s">
        <v>26</v>
      </c>
      <c r="J449" s="14" t="s">
        <v>137</v>
      </c>
      <c r="K449" s="22">
        <v>42606.0</v>
      </c>
      <c r="L449" s="21"/>
      <c r="M449" s="23"/>
      <c r="N449" s="23"/>
    </row>
    <row r="450">
      <c r="A450" s="121">
        <f t="shared" si="16"/>
        <v>50</v>
      </c>
      <c r="B450" s="142">
        <v>3513652.0</v>
      </c>
      <c r="C450" s="141" t="s">
        <v>871</v>
      </c>
      <c r="D450" s="17">
        <v>42606.0</v>
      </c>
      <c r="E450" s="19">
        <v>42620.0</v>
      </c>
      <c r="F450" s="14" t="s">
        <v>19</v>
      </c>
      <c r="G450" s="14" t="s">
        <v>38</v>
      </c>
      <c r="H450" s="21"/>
      <c r="I450" s="14" t="s">
        <v>26</v>
      </c>
      <c r="J450" s="14" t="s">
        <v>137</v>
      </c>
      <c r="K450" s="22">
        <v>42606.0</v>
      </c>
      <c r="L450" s="21"/>
      <c r="M450" s="23"/>
      <c r="N450" s="23"/>
    </row>
    <row r="451">
      <c r="A451" s="121">
        <f t="shared" si="16"/>
        <v>51</v>
      </c>
      <c r="B451" s="124">
        <v>3515618.0</v>
      </c>
      <c r="C451" s="123" t="s">
        <v>871</v>
      </c>
      <c r="D451" s="17">
        <v>42614.0</v>
      </c>
      <c r="E451" s="19">
        <v>42527.0</v>
      </c>
      <c r="F451" s="14" t="s">
        <v>19</v>
      </c>
      <c r="G451" s="14" t="s">
        <v>57</v>
      </c>
      <c r="H451" s="21"/>
      <c r="I451" s="14" t="s">
        <v>21</v>
      </c>
      <c r="J451" s="14" t="s">
        <v>137</v>
      </c>
      <c r="K451" s="22">
        <v>42593.0</v>
      </c>
      <c r="L451" s="14" t="s">
        <v>879</v>
      </c>
      <c r="M451" s="23"/>
      <c r="N451" s="23"/>
    </row>
    <row r="452">
      <c r="A452" s="121">
        <f t="shared" si="16"/>
        <v>52</v>
      </c>
      <c r="B452" s="143">
        <v>3530127.0</v>
      </c>
      <c r="C452" s="144" t="s">
        <v>905</v>
      </c>
      <c r="D452" s="17">
        <v>42628.0</v>
      </c>
      <c r="E452" s="19">
        <v>42639.0</v>
      </c>
      <c r="F452" s="14" t="s">
        <v>19</v>
      </c>
      <c r="G452" s="14" t="s">
        <v>30</v>
      </c>
      <c r="H452" s="21"/>
      <c r="I452" s="14" t="s">
        <v>26</v>
      </c>
      <c r="J452" s="14" t="s">
        <v>41</v>
      </c>
      <c r="K452" s="22">
        <v>42625.0</v>
      </c>
      <c r="L452" s="21"/>
      <c r="M452" s="23"/>
      <c r="N452" s="23"/>
    </row>
    <row r="453">
      <c r="A453" s="6"/>
      <c r="B453" s="124">
        <v>3537838.0</v>
      </c>
      <c r="C453" s="123" t="s">
        <v>905</v>
      </c>
      <c r="D453" s="17">
        <v>42636.0</v>
      </c>
      <c r="E453" s="19">
        <v>42647.0</v>
      </c>
      <c r="F453" s="14" t="s">
        <v>19</v>
      </c>
      <c r="G453" s="14" t="s">
        <v>30</v>
      </c>
      <c r="H453" s="21"/>
      <c r="I453" s="14" t="s">
        <v>21</v>
      </c>
      <c r="J453" s="14" t="s">
        <v>266</v>
      </c>
      <c r="K453" s="22">
        <v>42635.0</v>
      </c>
      <c r="L453" s="21"/>
      <c r="M453" s="23"/>
      <c r="N453" s="23"/>
    </row>
    <row r="454">
      <c r="A454" s="6"/>
      <c r="B454" s="147">
        <v>3563423.0</v>
      </c>
      <c r="C454" s="123" t="s">
        <v>905</v>
      </c>
      <c r="D454" s="75">
        <v>42670.0</v>
      </c>
      <c r="E454" s="86">
        <v>42685.0</v>
      </c>
      <c r="F454" s="14" t="s">
        <v>19</v>
      </c>
      <c r="G454" s="14" t="s">
        <v>189</v>
      </c>
      <c r="H454" s="21"/>
      <c r="I454" s="14" t="s">
        <v>26</v>
      </c>
      <c r="J454" s="14" t="s">
        <v>543</v>
      </c>
      <c r="K454" s="22">
        <v>42669.0</v>
      </c>
      <c r="L454" s="21"/>
      <c r="M454" s="23"/>
      <c r="N454" s="23"/>
    </row>
    <row r="455">
      <c r="A455" s="6"/>
      <c r="B455" s="147">
        <v>3570131.0</v>
      </c>
      <c r="C455" s="123" t="s">
        <v>905</v>
      </c>
      <c r="D455" s="17">
        <v>42678.0</v>
      </c>
      <c r="E455" s="86">
        <v>42695.0</v>
      </c>
      <c r="F455" s="14" t="s">
        <v>19</v>
      </c>
      <c r="G455" s="14" t="s">
        <v>57</v>
      </c>
      <c r="H455" s="21"/>
      <c r="I455" s="14" t="s">
        <v>21</v>
      </c>
      <c r="J455" s="14" t="s">
        <v>41</v>
      </c>
      <c r="K455" s="22">
        <v>42677.0</v>
      </c>
      <c r="L455" s="21"/>
      <c r="M455" s="23"/>
      <c r="N455" s="23"/>
    </row>
    <row r="456">
      <c r="A456" s="6"/>
      <c r="B456" s="148">
        <v>3575338.0</v>
      </c>
      <c r="C456" s="123" t="s">
        <v>905</v>
      </c>
      <c r="D456" s="75">
        <v>42685.0</v>
      </c>
      <c r="E456" s="86">
        <v>42699.0</v>
      </c>
      <c r="F456" s="14" t="s">
        <v>19</v>
      </c>
      <c r="G456" s="14" t="s">
        <v>189</v>
      </c>
      <c r="H456" s="21"/>
      <c r="I456" s="14" t="s">
        <v>26</v>
      </c>
      <c r="J456" s="14" t="s">
        <v>41</v>
      </c>
      <c r="K456" s="22">
        <v>42684.0</v>
      </c>
      <c r="L456" s="21"/>
      <c r="M456" s="23"/>
      <c r="N456" s="23"/>
    </row>
    <row r="457">
      <c r="A457" s="6"/>
      <c r="B457" s="148">
        <v>3575349.0</v>
      </c>
      <c r="C457" s="123" t="s">
        <v>905</v>
      </c>
      <c r="D457" s="75">
        <v>42685.0</v>
      </c>
      <c r="E457" s="86">
        <v>42699.0</v>
      </c>
      <c r="F457" s="14" t="s">
        <v>19</v>
      </c>
      <c r="G457" s="14" t="s">
        <v>189</v>
      </c>
      <c r="H457" s="21"/>
      <c r="I457" s="14" t="s">
        <v>26</v>
      </c>
      <c r="J457" s="14" t="s">
        <v>41</v>
      </c>
      <c r="K457" s="22">
        <v>42684.0</v>
      </c>
      <c r="L457" s="21"/>
      <c r="M457" s="23"/>
      <c r="N457" s="23"/>
    </row>
    <row r="458">
      <c r="A458" s="6"/>
      <c r="B458" s="148">
        <v>3577188.0</v>
      </c>
      <c r="C458" s="123" t="s">
        <v>905</v>
      </c>
      <c r="D458" s="75">
        <v>42690.0</v>
      </c>
      <c r="E458" s="86">
        <v>42702.0</v>
      </c>
      <c r="F458" s="14" t="s">
        <v>19</v>
      </c>
      <c r="G458" s="14" t="s">
        <v>189</v>
      </c>
      <c r="H458" s="21"/>
      <c r="I458" s="14" t="s">
        <v>26</v>
      </c>
      <c r="J458" s="14" t="s">
        <v>41</v>
      </c>
      <c r="K458" s="22">
        <v>42685.0</v>
      </c>
      <c r="L458" s="21"/>
      <c r="M458" s="23"/>
      <c r="N458" s="23"/>
    </row>
    <row r="459">
      <c r="A459" s="6"/>
      <c r="B459" s="148">
        <v>3580436.0</v>
      </c>
      <c r="C459" s="123" t="s">
        <v>905</v>
      </c>
      <c r="D459" s="75">
        <v>42692.0</v>
      </c>
      <c r="E459" s="19">
        <v>42705.0</v>
      </c>
      <c r="F459" s="14" t="s">
        <v>19</v>
      </c>
      <c r="G459" s="14" t="s">
        <v>57</v>
      </c>
      <c r="H459" s="21"/>
      <c r="I459" s="14" t="s">
        <v>21</v>
      </c>
      <c r="J459" s="14" t="s">
        <v>41</v>
      </c>
      <c r="K459" s="22">
        <v>42691.0</v>
      </c>
      <c r="L459" s="14" t="s">
        <v>915</v>
      </c>
      <c r="M459" s="23"/>
      <c r="N459" s="23"/>
    </row>
    <row r="460">
      <c r="A460" s="6"/>
      <c r="B460" s="148">
        <v>3584287.0</v>
      </c>
      <c r="C460" s="123" t="s">
        <v>905</v>
      </c>
      <c r="D460" s="75">
        <v>42696.0</v>
      </c>
      <c r="E460" s="19">
        <v>42710.0</v>
      </c>
      <c r="F460" s="14" t="s">
        <v>19</v>
      </c>
      <c r="G460" s="14" t="s">
        <v>57</v>
      </c>
      <c r="H460" s="21"/>
      <c r="I460" s="14" t="s">
        <v>21</v>
      </c>
      <c r="J460" s="14" t="s">
        <v>41</v>
      </c>
      <c r="K460" s="22">
        <v>42696.0</v>
      </c>
      <c r="L460" s="21"/>
      <c r="M460" s="23"/>
      <c r="N460" s="23"/>
    </row>
    <row r="461">
      <c r="A461" s="6"/>
      <c r="B461" s="148">
        <v>3585134.0</v>
      </c>
      <c r="C461" s="123" t="s">
        <v>905</v>
      </c>
      <c r="D461" s="75">
        <v>42696.0</v>
      </c>
      <c r="E461" s="19">
        <v>42710.0</v>
      </c>
      <c r="F461" s="14" t="s">
        <v>19</v>
      </c>
      <c r="G461" s="14" t="s">
        <v>57</v>
      </c>
      <c r="H461" s="21"/>
      <c r="I461" s="14" t="s">
        <v>21</v>
      </c>
      <c r="J461" s="14" t="s">
        <v>41</v>
      </c>
      <c r="K461" s="22">
        <v>42696.0</v>
      </c>
      <c r="L461" s="21"/>
      <c r="M461" s="23"/>
      <c r="N461" s="23"/>
    </row>
    <row r="462">
      <c r="A462" s="6"/>
      <c r="B462" s="148">
        <v>3587178.0</v>
      </c>
      <c r="C462" s="123" t="s">
        <v>905</v>
      </c>
      <c r="D462" s="75">
        <v>42698.0</v>
      </c>
      <c r="E462" s="19">
        <v>42713.0</v>
      </c>
      <c r="F462" s="14" t="s">
        <v>19</v>
      </c>
      <c r="G462" s="14" t="s">
        <v>57</v>
      </c>
      <c r="H462" s="21"/>
      <c r="I462" s="14" t="s">
        <v>21</v>
      </c>
      <c r="J462" s="14" t="s">
        <v>41</v>
      </c>
      <c r="K462" s="22">
        <v>42697.0</v>
      </c>
      <c r="L462" s="21"/>
      <c r="M462" s="23"/>
      <c r="N462" s="23"/>
    </row>
    <row r="463">
      <c r="A463" s="6"/>
      <c r="B463" s="148">
        <v>3587523.0</v>
      </c>
      <c r="C463" s="123" t="s">
        <v>905</v>
      </c>
      <c r="D463" s="75">
        <v>42698.0</v>
      </c>
      <c r="E463" s="19">
        <v>42713.0</v>
      </c>
      <c r="F463" s="14" t="s">
        <v>19</v>
      </c>
      <c r="G463" s="14" t="s">
        <v>57</v>
      </c>
      <c r="H463" s="21"/>
      <c r="I463" s="14" t="s">
        <v>21</v>
      </c>
      <c r="J463" s="14" t="s">
        <v>41</v>
      </c>
      <c r="K463" s="22">
        <v>42697.0</v>
      </c>
      <c r="L463" s="21"/>
      <c r="M463" s="23"/>
      <c r="N463" s="23"/>
    </row>
    <row r="464">
      <c r="A464" s="6"/>
      <c r="B464" s="148">
        <v>3587819.0</v>
      </c>
      <c r="C464" s="123" t="s">
        <v>905</v>
      </c>
      <c r="D464" s="75">
        <v>42699.0</v>
      </c>
      <c r="E464" s="19">
        <v>42713.0</v>
      </c>
      <c r="F464" s="14" t="s">
        <v>19</v>
      </c>
      <c r="G464" s="14" t="s">
        <v>189</v>
      </c>
      <c r="H464" s="21"/>
      <c r="I464" s="14" t="s">
        <v>26</v>
      </c>
      <c r="J464" s="14" t="s">
        <v>41</v>
      </c>
      <c r="K464" s="22">
        <v>42698.0</v>
      </c>
      <c r="L464" s="14" t="s">
        <v>919</v>
      </c>
      <c r="M464" s="23"/>
      <c r="N464" s="23"/>
    </row>
    <row r="465">
      <c r="A465" s="6"/>
      <c r="B465" s="148">
        <v>3594113.0</v>
      </c>
      <c r="C465" s="123" t="s">
        <v>905</v>
      </c>
      <c r="D465" s="17">
        <v>42705.0</v>
      </c>
      <c r="E465" s="86">
        <v>42718.0</v>
      </c>
      <c r="F465" s="14" t="s">
        <v>19</v>
      </c>
      <c r="G465" s="14" t="s">
        <v>57</v>
      </c>
      <c r="H465" s="21"/>
      <c r="I465" s="14" t="s">
        <v>21</v>
      </c>
      <c r="J465" s="14" t="s">
        <v>41</v>
      </c>
      <c r="K465" s="22">
        <v>42703.0</v>
      </c>
      <c r="L465" s="21"/>
      <c r="M465" s="23"/>
      <c r="N465" s="23"/>
    </row>
    <row r="466">
      <c r="A466" s="6"/>
      <c r="B466" s="148">
        <v>3592291.0</v>
      </c>
      <c r="C466" s="123" t="s">
        <v>905</v>
      </c>
      <c r="D466" s="17">
        <v>42705.0</v>
      </c>
      <c r="E466" s="86">
        <v>42718.0</v>
      </c>
      <c r="F466" s="14" t="s">
        <v>19</v>
      </c>
      <c r="G466" s="14" t="s">
        <v>189</v>
      </c>
      <c r="H466" s="21"/>
      <c r="I466" s="14" t="s">
        <v>26</v>
      </c>
      <c r="J466" s="14" t="s">
        <v>41</v>
      </c>
      <c r="K466" s="22">
        <v>42703.0</v>
      </c>
      <c r="L466" s="21"/>
      <c r="M466" s="23"/>
      <c r="N466" s="23"/>
    </row>
    <row r="467">
      <c r="A467" s="6"/>
      <c r="B467" s="148">
        <v>3593120.0</v>
      </c>
      <c r="C467" s="123" t="s">
        <v>905</v>
      </c>
      <c r="D467" s="17">
        <v>42705.0</v>
      </c>
      <c r="E467" s="86">
        <v>42719.0</v>
      </c>
      <c r="F467" s="14" t="s">
        <v>19</v>
      </c>
      <c r="G467" s="14" t="s">
        <v>57</v>
      </c>
      <c r="H467" s="21"/>
      <c r="I467" s="14" t="s">
        <v>21</v>
      </c>
      <c r="J467" s="14" t="s">
        <v>41</v>
      </c>
      <c r="K467" s="22">
        <v>42704.0</v>
      </c>
      <c r="L467" s="21"/>
      <c r="M467" s="23"/>
      <c r="N467" s="23"/>
    </row>
    <row r="468">
      <c r="A468" s="6"/>
      <c r="B468" s="148">
        <v>3594221.0</v>
      </c>
      <c r="C468" s="123" t="s">
        <v>905</v>
      </c>
      <c r="D468" s="17">
        <v>42705.0</v>
      </c>
      <c r="E468" s="86">
        <v>42720.0</v>
      </c>
      <c r="F468" s="14" t="s">
        <v>19</v>
      </c>
      <c r="G468" s="14" t="s">
        <v>57</v>
      </c>
      <c r="H468" s="21"/>
      <c r="I468" s="14" t="s">
        <v>21</v>
      </c>
      <c r="J468" s="14" t="s">
        <v>41</v>
      </c>
      <c r="K468" s="22">
        <v>42705.0</v>
      </c>
      <c r="L468" s="21"/>
      <c r="M468" s="23"/>
      <c r="N468" s="23"/>
    </row>
    <row r="469">
      <c r="A469" s="6"/>
      <c r="B469" s="148">
        <v>3595227.0</v>
      </c>
      <c r="C469" s="123" t="s">
        <v>905</v>
      </c>
      <c r="D469" s="17">
        <v>42706.0</v>
      </c>
      <c r="E469" s="86">
        <v>42723.0</v>
      </c>
      <c r="F469" s="14" t="s">
        <v>19</v>
      </c>
      <c r="G469" s="14" t="s">
        <v>57</v>
      </c>
      <c r="H469" s="21"/>
      <c r="I469" s="14" t="s">
        <v>21</v>
      </c>
      <c r="J469" s="14" t="s">
        <v>41</v>
      </c>
      <c r="K469" s="22">
        <v>42705.0</v>
      </c>
      <c r="L469" s="21"/>
      <c r="M469" s="23"/>
      <c r="N469" s="23"/>
    </row>
    <row r="470">
      <c r="A470" s="6"/>
      <c r="B470" s="148">
        <v>3596651.0</v>
      </c>
      <c r="C470" s="123" t="s">
        <v>905</v>
      </c>
      <c r="D470" s="17">
        <v>42709.0</v>
      </c>
      <c r="E470" s="86">
        <v>42723.0</v>
      </c>
      <c r="F470" s="14" t="s">
        <v>19</v>
      </c>
      <c r="G470" s="14" t="s">
        <v>57</v>
      </c>
      <c r="H470" s="21"/>
      <c r="I470" s="14" t="s">
        <v>21</v>
      </c>
      <c r="J470" s="14" t="s">
        <v>41</v>
      </c>
      <c r="K470" s="22">
        <v>42706.0</v>
      </c>
      <c r="L470" s="21"/>
      <c r="M470" s="23"/>
      <c r="N470" s="23"/>
    </row>
    <row r="471">
      <c r="A471" s="6"/>
      <c r="B471" s="148">
        <v>3596994.0</v>
      </c>
      <c r="C471" s="123" t="s">
        <v>905</v>
      </c>
      <c r="D471" s="17">
        <v>42709.0</v>
      </c>
      <c r="E471" s="86">
        <v>42723.0</v>
      </c>
      <c r="F471" s="14" t="s">
        <v>19</v>
      </c>
      <c r="G471" s="14" t="s">
        <v>57</v>
      </c>
      <c r="H471" s="21"/>
      <c r="I471" s="14" t="s">
        <v>21</v>
      </c>
      <c r="J471" s="14" t="s">
        <v>41</v>
      </c>
      <c r="K471" s="22">
        <v>42706.0</v>
      </c>
      <c r="L471" s="21"/>
      <c r="M471" s="23"/>
      <c r="N471" s="23"/>
    </row>
    <row r="472">
      <c r="A472" s="6"/>
      <c r="B472" s="148">
        <v>3597026.0</v>
      </c>
      <c r="C472" s="123" t="s">
        <v>905</v>
      </c>
      <c r="D472" s="17">
        <v>42709.0</v>
      </c>
      <c r="E472" s="86">
        <v>42723.0</v>
      </c>
      <c r="F472" s="14" t="s">
        <v>19</v>
      </c>
      <c r="G472" s="14" t="s">
        <v>57</v>
      </c>
      <c r="H472" s="21"/>
      <c r="I472" s="14" t="s">
        <v>21</v>
      </c>
      <c r="J472" s="14" t="s">
        <v>41</v>
      </c>
      <c r="K472" s="22">
        <v>42706.0</v>
      </c>
      <c r="L472" s="21"/>
      <c r="M472" s="23"/>
      <c r="N472" s="23"/>
    </row>
    <row r="473">
      <c r="A473" s="6"/>
      <c r="B473" s="148">
        <v>3597040.0</v>
      </c>
      <c r="C473" s="123" t="s">
        <v>905</v>
      </c>
      <c r="D473" s="17">
        <v>42709.0</v>
      </c>
      <c r="E473" s="86">
        <v>42724.0</v>
      </c>
      <c r="F473" s="14" t="s">
        <v>19</v>
      </c>
      <c r="G473" s="14" t="s">
        <v>57</v>
      </c>
      <c r="H473" s="21"/>
      <c r="I473" s="14" t="s">
        <v>21</v>
      </c>
      <c r="J473" s="14" t="s">
        <v>41</v>
      </c>
      <c r="K473" s="22">
        <v>42706.0</v>
      </c>
      <c r="L473" s="21"/>
      <c r="M473" s="23"/>
      <c r="N473" s="23"/>
    </row>
    <row r="474">
      <c r="A474" s="6"/>
      <c r="B474" s="148">
        <v>3597771.0</v>
      </c>
      <c r="C474" s="123" t="s">
        <v>905</v>
      </c>
      <c r="D474" s="17">
        <v>42709.0</v>
      </c>
      <c r="E474" s="86">
        <v>42724.0</v>
      </c>
      <c r="F474" s="14" t="s">
        <v>19</v>
      </c>
      <c r="G474" s="14" t="s">
        <v>57</v>
      </c>
      <c r="H474" s="21"/>
      <c r="I474" s="14" t="s">
        <v>21</v>
      </c>
      <c r="J474" s="14" t="s">
        <v>41</v>
      </c>
      <c r="K474" s="22">
        <v>42709.0</v>
      </c>
      <c r="L474" s="21"/>
      <c r="M474" s="23"/>
      <c r="N474" s="23"/>
    </row>
    <row r="475">
      <c r="A475" s="6"/>
      <c r="B475" s="148">
        <v>3599112.0</v>
      </c>
      <c r="C475" s="123" t="s">
        <v>905</v>
      </c>
      <c r="D475" s="17">
        <v>42710.0</v>
      </c>
      <c r="E475" s="86">
        <v>42725.0</v>
      </c>
      <c r="F475" s="14" t="s">
        <v>19</v>
      </c>
      <c r="G475" s="14" t="s">
        <v>57</v>
      </c>
      <c r="H475" s="21"/>
      <c r="I475" s="14" t="s">
        <v>21</v>
      </c>
      <c r="J475" s="14" t="s">
        <v>41</v>
      </c>
      <c r="K475" s="22">
        <v>42710.0</v>
      </c>
      <c r="L475" s="21"/>
      <c r="M475" s="23"/>
      <c r="N475" s="23"/>
    </row>
    <row r="476">
      <c r="A476" s="6"/>
      <c r="B476" s="149">
        <v>3622259.0</v>
      </c>
      <c r="C476" s="123" t="s">
        <v>905</v>
      </c>
      <c r="D476" s="17">
        <v>42740.0</v>
      </c>
      <c r="E476" s="12" t="s">
        <v>932</v>
      </c>
      <c r="F476" s="14" t="s">
        <v>19</v>
      </c>
      <c r="G476" s="14" t="s">
        <v>30</v>
      </c>
      <c r="H476" s="21"/>
      <c r="I476" s="14" t="s">
        <v>89</v>
      </c>
      <c r="J476" s="14" t="s">
        <v>266</v>
      </c>
      <c r="K476" s="21"/>
      <c r="L476" s="21"/>
      <c r="M476" s="23"/>
      <c r="N476" s="23"/>
    </row>
    <row r="477">
      <c r="A477" s="6"/>
      <c r="B477" s="149">
        <v>3608865.0</v>
      </c>
      <c r="C477" s="123" t="s">
        <v>905</v>
      </c>
      <c r="D477" s="17">
        <v>43075.0</v>
      </c>
      <c r="E477" s="86">
        <v>43024.0</v>
      </c>
      <c r="F477" s="14" t="s">
        <v>19</v>
      </c>
      <c r="G477" s="14" t="s">
        <v>30</v>
      </c>
      <c r="H477" s="21"/>
      <c r="I477" s="14" t="s">
        <v>89</v>
      </c>
      <c r="J477" s="14" t="s">
        <v>266</v>
      </c>
      <c r="K477" s="14" t="s">
        <v>89</v>
      </c>
      <c r="L477" s="150" t="s">
        <v>935</v>
      </c>
      <c r="M477" s="23"/>
      <c r="N477" s="23"/>
    </row>
    <row r="478">
      <c r="A478" s="20">
        <v>59.0</v>
      </c>
      <c r="B478" s="36">
        <v>3450085.0</v>
      </c>
      <c r="C478" s="151" t="s">
        <v>939</v>
      </c>
      <c r="D478" s="27">
        <v>42531.0</v>
      </c>
      <c r="E478" s="27">
        <v>42543.0</v>
      </c>
      <c r="F478" s="26" t="s">
        <v>15</v>
      </c>
      <c r="G478" s="26" t="s">
        <v>57</v>
      </c>
      <c r="H478" s="35" t="str">
        <f>HYPERLINK("javascript:%20top.infoDocumento(2357233)","2016EE97804")</f>
        <v>2016EE97804</v>
      </c>
      <c r="I478" s="26" t="s">
        <v>21</v>
      </c>
      <c r="J478" s="26" t="s">
        <v>41</v>
      </c>
      <c r="K478" s="27">
        <v>42528.0</v>
      </c>
      <c r="L478" s="26" t="s">
        <v>421</v>
      </c>
      <c r="M478" s="23"/>
      <c r="N478" s="23"/>
    </row>
    <row r="479">
      <c r="A479" s="20">
        <v>85.0</v>
      </c>
      <c r="B479" s="36">
        <v>3457717.0</v>
      </c>
      <c r="C479" s="36" t="s">
        <v>939</v>
      </c>
      <c r="D479" s="27">
        <v>42535.0</v>
      </c>
      <c r="E479" s="27">
        <v>42549.0</v>
      </c>
      <c r="F479" s="38" t="s">
        <v>15</v>
      </c>
      <c r="G479" s="26" t="s">
        <v>57</v>
      </c>
      <c r="H479" s="12" t="s">
        <v>943</v>
      </c>
      <c r="I479" s="26" t="s">
        <v>21</v>
      </c>
      <c r="J479" s="26" t="s">
        <v>41</v>
      </c>
      <c r="K479" s="27">
        <v>42533.0</v>
      </c>
      <c r="L479" s="26" t="s">
        <v>820</v>
      </c>
      <c r="M479" s="23"/>
      <c r="N479" s="23"/>
    </row>
    <row r="480">
      <c r="A480" s="121">
        <f t="shared" ref="A480:A488" si="17">A479+1</f>
        <v>86</v>
      </c>
      <c r="B480" s="149">
        <v>3515689.0</v>
      </c>
      <c r="C480" s="123" t="s">
        <v>939</v>
      </c>
      <c r="D480" s="17">
        <v>42614.0</v>
      </c>
      <c r="E480" s="19">
        <v>42615.0</v>
      </c>
      <c r="F480" s="14" t="s">
        <v>19</v>
      </c>
      <c r="G480" s="14" t="s">
        <v>38</v>
      </c>
      <c r="H480" s="14" t="s">
        <v>714</v>
      </c>
      <c r="I480" s="14" t="s">
        <v>26</v>
      </c>
      <c r="J480" s="14" t="s">
        <v>41</v>
      </c>
      <c r="K480" s="22">
        <v>42601.0</v>
      </c>
      <c r="L480" s="14" t="s">
        <v>831</v>
      </c>
      <c r="M480" s="23"/>
      <c r="N480" s="23"/>
    </row>
    <row r="481">
      <c r="A481" s="121">
        <f t="shared" si="17"/>
        <v>87</v>
      </c>
      <c r="B481" s="124">
        <v>3515543.0</v>
      </c>
      <c r="C481" s="123" t="s">
        <v>939</v>
      </c>
      <c r="D481" s="17">
        <v>42614.0</v>
      </c>
      <c r="E481" s="19">
        <v>42530.0</v>
      </c>
      <c r="F481" s="14" t="s">
        <v>19</v>
      </c>
      <c r="G481" s="14" t="s">
        <v>57</v>
      </c>
      <c r="H481" s="21"/>
      <c r="I481" s="14" t="s">
        <v>21</v>
      </c>
      <c r="J481" s="14" t="s">
        <v>41</v>
      </c>
      <c r="K481" s="22">
        <v>42605.0</v>
      </c>
      <c r="L481" s="21"/>
      <c r="M481" s="23"/>
      <c r="N481" s="23"/>
    </row>
    <row r="482">
      <c r="A482" s="121">
        <f t="shared" si="17"/>
        <v>88</v>
      </c>
      <c r="B482" s="124">
        <v>3507245.0</v>
      </c>
      <c r="C482" s="123" t="s">
        <v>939</v>
      </c>
      <c r="D482" s="17">
        <v>42614.0</v>
      </c>
      <c r="E482" s="19">
        <v>42614.0</v>
      </c>
      <c r="F482" s="14" t="s">
        <v>19</v>
      </c>
      <c r="G482" s="14" t="s">
        <v>57</v>
      </c>
      <c r="H482" s="21"/>
      <c r="I482" s="14" t="s">
        <v>21</v>
      </c>
      <c r="J482" s="14" t="s">
        <v>22</v>
      </c>
      <c r="K482" s="22">
        <v>42591.0</v>
      </c>
      <c r="L482" s="21"/>
      <c r="M482" s="23"/>
      <c r="N482" s="23"/>
    </row>
    <row r="483">
      <c r="A483" s="121">
        <f t="shared" si="17"/>
        <v>89</v>
      </c>
      <c r="B483" s="149">
        <v>3519094.0</v>
      </c>
      <c r="C483" s="123" t="s">
        <v>939</v>
      </c>
      <c r="D483" s="17">
        <v>42618.0</v>
      </c>
      <c r="E483" s="19">
        <v>42620.0</v>
      </c>
      <c r="F483" s="14" t="s">
        <v>19</v>
      </c>
      <c r="G483" s="14" t="s">
        <v>57</v>
      </c>
      <c r="H483" s="21"/>
      <c r="I483" s="14" t="s">
        <v>21</v>
      </c>
      <c r="J483" s="14" t="s">
        <v>41</v>
      </c>
      <c r="K483" s="22">
        <v>42606.0</v>
      </c>
      <c r="L483" s="14" t="s">
        <v>795</v>
      </c>
      <c r="M483" s="23"/>
      <c r="N483" s="23"/>
    </row>
    <row r="484">
      <c r="A484" s="121">
        <f t="shared" si="17"/>
        <v>90</v>
      </c>
      <c r="B484" s="124">
        <v>3524427.0</v>
      </c>
      <c r="C484" s="123" t="s">
        <v>939</v>
      </c>
      <c r="D484" s="17">
        <v>42618.0</v>
      </c>
      <c r="E484" s="19">
        <v>42620.0</v>
      </c>
      <c r="F484" s="14" t="s">
        <v>19</v>
      </c>
      <c r="G484" s="14" t="s">
        <v>57</v>
      </c>
      <c r="H484" s="21"/>
      <c r="I484" s="14" t="s">
        <v>21</v>
      </c>
      <c r="J484" s="14" t="s">
        <v>41</v>
      </c>
      <c r="K484" s="22">
        <v>42606.0</v>
      </c>
      <c r="L484" s="14" t="s">
        <v>795</v>
      </c>
      <c r="M484" s="23"/>
      <c r="N484" s="23"/>
    </row>
    <row r="485">
      <c r="A485" s="121">
        <f t="shared" si="17"/>
        <v>91</v>
      </c>
      <c r="B485" s="124">
        <v>3522621.0</v>
      </c>
      <c r="C485" s="123" t="s">
        <v>939</v>
      </c>
      <c r="D485" s="17">
        <v>42618.0</v>
      </c>
      <c r="E485" s="19">
        <v>42627.0</v>
      </c>
      <c r="F485" s="14" t="s">
        <v>19</v>
      </c>
      <c r="G485" s="14" t="s">
        <v>57</v>
      </c>
      <c r="H485" s="21"/>
      <c r="I485" s="14" t="s">
        <v>21</v>
      </c>
      <c r="J485" s="14" t="s">
        <v>41</v>
      </c>
      <c r="K485" s="22">
        <v>42614.0</v>
      </c>
      <c r="L485" s="21"/>
      <c r="M485" s="23"/>
      <c r="N485" s="23"/>
    </row>
    <row r="486">
      <c r="A486" s="121">
        <f t="shared" si="17"/>
        <v>92</v>
      </c>
      <c r="B486" s="124">
        <v>3526071.0</v>
      </c>
      <c r="C486" s="123" t="s">
        <v>939</v>
      </c>
      <c r="D486" s="17">
        <v>42622.0</v>
      </c>
      <c r="E486" s="19">
        <v>42632.0</v>
      </c>
      <c r="F486" s="14" t="s">
        <v>19</v>
      </c>
      <c r="G486" s="14" t="s">
        <v>57</v>
      </c>
      <c r="H486" s="21"/>
      <c r="I486" s="14" t="s">
        <v>21</v>
      </c>
      <c r="J486" s="14" t="s">
        <v>41</v>
      </c>
      <c r="K486" s="22">
        <v>42619.0</v>
      </c>
      <c r="L486" s="14" t="s">
        <v>957</v>
      </c>
      <c r="M486" s="23"/>
      <c r="N486" s="23"/>
    </row>
    <row r="487">
      <c r="A487" s="121">
        <f t="shared" si="17"/>
        <v>93</v>
      </c>
      <c r="B487" s="124">
        <v>3533841.0</v>
      </c>
      <c r="C487" s="123" t="s">
        <v>939</v>
      </c>
      <c r="D487" s="17">
        <v>42632.0</v>
      </c>
      <c r="E487" s="19">
        <v>42643.0</v>
      </c>
      <c r="F487" s="14" t="s">
        <v>19</v>
      </c>
      <c r="G487" s="14" t="s">
        <v>30</v>
      </c>
      <c r="H487" s="21"/>
      <c r="I487" s="14" t="s">
        <v>21</v>
      </c>
      <c r="J487" s="14" t="s">
        <v>266</v>
      </c>
      <c r="K487" s="22">
        <v>42629.0</v>
      </c>
      <c r="L487" s="21"/>
      <c r="M487" s="23"/>
      <c r="N487" s="23"/>
    </row>
    <row r="488">
      <c r="A488" s="121">
        <f t="shared" si="17"/>
        <v>94</v>
      </c>
      <c r="B488" s="124">
        <v>3534569.0</v>
      </c>
      <c r="C488" s="123" t="s">
        <v>939</v>
      </c>
      <c r="D488" s="17">
        <v>42632.0</v>
      </c>
      <c r="E488" s="19">
        <v>42646.0</v>
      </c>
      <c r="F488" s="14" t="s">
        <v>19</v>
      </c>
      <c r="G488" s="14" t="s">
        <v>30</v>
      </c>
      <c r="H488" s="21"/>
      <c r="I488" s="14" t="s">
        <v>21</v>
      </c>
      <c r="J488" s="14" t="s">
        <v>266</v>
      </c>
      <c r="K488" s="22">
        <v>42632.0</v>
      </c>
      <c r="L488" s="21"/>
      <c r="M488" s="23"/>
      <c r="N488" s="23"/>
    </row>
    <row r="489">
      <c r="A489" s="6"/>
      <c r="B489" s="149">
        <v>3541963.0</v>
      </c>
      <c r="C489" s="123" t="s">
        <v>939</v>
      </c>
      <c r="D489" s="17">
        <v>42641.0</v>
      </c>
      <c r="E489" s="19">
        <v>42650.0</v>
      </c>
      <c r="F489" s="14" t="s">
        <v>19</v>
      </c>
      <c r="G489" s="14" t="s">
        <v>57</v>
      </c>
      <c r="H489" s="21"/>
      <c r="I489" s="14" t="s">
        <v>276</v>
      </c>
      <c r="J489" s="14" t="s">
        <v>266</v>
      </c>
      <c r="K489" s="22">
        <v>42639.0</v>
      </c>
      <c r="L489" s="21"/>
      <c r="M489" s="23"/>
      <c r="N489" s="23"/>
    </row>
    <row r="490">
      <c r="A490" s="6"/>
      <c r="B490" s="124">
        <v>3544078.0</v>
      </c>
      <c r="C490" s="123" t="s">
        <v>939</v>
      </c>
      <c r="D490" s="17">
        <v>42643.0</v>
      </c>
      <c r="E490" s="86">
        <v>42657.0</v>
      </c>
      <c r="F490" s="14" t="s">
        <v>19</v>
      </c>
      <c r="G490" s="14" t="s">
        <v>57</v>
      </c>
      <c r="H490" s="21"/>
      <c r="I490" s="14" t="s">
        <v>276</v>
      </c>
      <c r="J490" s="14" t="s">
        <v>266</v>
      </c>
      <c r="K490" s="22">
        <v>42643.0</v>
      </c>
      <c r="L490" s="21"/>
      <c r="M490" s="23"/>
      <c r="N490" s="23"/>
    </row>
    <row r="491">
      <c r="A491" s="6"/>
      <c r="B491" s="124">
        <v>3550204.0</v>
      </c>
      <c r="C491" s="123" t="s">
        <v>939</v>
      </c>
      <c r="D491" s="75">
        <v>42654.0</v>
      </c>
      <c r="E491" s="86">
        <v>42664.0</v>
      </c>
      <c r="F491" s="14" t="s">
        <v>19</v>
      </c>
      <c r="G491" s="14" t="s">
        <v>57</v>
      </c>
      <c r="H491" s="21"/>
      <c r="I491" s="14" t="s">
        <v>276</v>
      </c>
      <c r="J491" s="14" t="s">
        <v>266</v>
      </c>
      <c r="K491" s="22">
        <v>42650.0</v>
      </c>
      <c r="L491" s="21"/>
      <c r="M491" s="23"/>
      <c r="N491" s="23"/>
    </row>
    <row r="492">
      <c r="A492" s="6"/>
      <c r="B492" s="124">
        <v>3551656.0</v>
      </c>
      <c r="C492" s="123" t="s">
        <v>939</v>
      </c>
      <c r="D492" s="75">
        <v>42654.0</v>
      </c>
      <c r="E492" s="86">
        <v>42664.0</v>
      </c>
      <c r="F492" s="14" t="s">
        <v>19</v>
      </c>
      <c r="G492" s="14" t="s">
        <v>57</v>
      </c>
      <c r="H492" s="21"/>
      <c r="I492" s="14" t="s">
        <v>276</v>
      </c>
      <c r="J492" s="14" t="s">
        <v>266</v>
      </c>
      <c r="K492" s="22">
        <v>42650.0</v>
      </c>
      <c r="L492" s="21"/>
      <c r="M492" s="23"/>
      <c r="N492" s="23"/>
    </row>
    <row r="493">
      <c r="A493" s="6"/>
      <c r="B493" s="124">
        <v>3556874.0</v>
      </c>
      <c r="C493" s="123" t="s">
        <v>939</v>
      </c>
      <c r="D493" s="75">
        <v>42664.0</v>
      </c>
      <c r="E493" s="19">
        <v>42677.0</v>
      </c>
      <c r="F493" s="14" t="s">
        <v>19</v>
      </c>
      <c r="G493" s="14" t="s">
        <v>57</v>
      </c>
      <c r="H493" s="21"/>
      <c r="I493" s="14" t="s">
        <v>26</v>
      </c>
      <c r="J493" s="14" t="s">
        <v>266</v>
      </c>
      <c r="K493" s="22">
        <v>42662.0</v>
      </c>
      <c r="L493" s="21"/>
      <c r="M493" s="23"/>
      <c r="N493" s="23"/>
    </row>
    <row r="494">
      <c r="A494" s="6"/>
      <c r="B494" s="124">
        <v>3560178.0</v>
      </c>
      <c r="C494" s="123" t="s">
        <v>939</v>
      </c>
      <c r="D494" s="75">
        <v>42667.0</v>
      </c>
      <c r="E494" s="19">
        <v>42683.0</v>
      </c>
      <c r="F494" s="14" t="s">
        <v>19</v>
      </c>
      <c r="G494" s="14" t="s">
        <v>189</v>
      </c>
      <c r="H494" s="21"/>
      <c r="I494" s="14" t="s">
        <v>276</v>
      </c>
      <c r="J494" s="14" t="s">
        <v>1025</v>
      </c>
      <c r="K494" s="22">
        <v>42667.0</v>
      </c>
      <c r="L494" s="21"/>
      <c r="M494" s="23"/>
      <c r="N494" s="23"/>
    </row>
    <row r="495">
      <c r="A495" s="6"/>
      <c r="B495" s="124">
        <v>3566291.0</v>
      </c>
      <c r="C495" s="123" t="s">
        <v>1026</v>
      </c>
      <c r="D495" s="21"/>
      <c r="E495" s="23"/>
      <c r="F495" s="21"/>
      <c r="G495" s="21"/>
      <c r="H495" s="21"/>
      <c r="I495" s="21"/>
      <c r="J495" s="21"/>
      <c r="K495" s="21"/>
      <c r="L495" s="21"/>
      <c r="M495" s="23"/>
      <c r="N495" s="23"/>
    </row>
    <row r="496">
      <c r="A496" s="121">
        <f t="shared" ref="A496:A503" si="18">A495+1</f>
        <v>1</v>
      </c>
      <c r="B496" s="143">
        <v>3529987.0</v>
      </c>
      <c r="C496" s="144" t="s">
        <v>1027</v>
      </c>
      <c r="D496" s="17">
        <v>42628.0</v>
      </c>
      <c r="E496" s="19">
        <v>42639.0</v>
      </c>
      <c r="F496" s="14" t="s">
        <v>19</v>
      </c>
      <c r="G496" s="14" t="s">
        <v>30</v>
      </c>
      <c r="H496" s="21"/>
      <c r="I496" s="14" t="s">
        <v>26</v>
      </c>
      <c r="J496" s="14" t="s">
        <v>22</v>
      </c>
      <c r="K496" s="22">
        <v>42625.0</v>
      </c>
      <c r="L496" s="21"/>
      <c r="M496" s="23"/>
      <c r="N496" s="23"/>
    </row>
    <row r="497">
      <c r="A497" s="121">
        <f t="shared" si="18"/>
        <v>2</v>
      </c>
      <c r="B497" s="143">
        <v>3531187.0</v>
      </c>
      <c r="C497" s="144" t="s">
        <v>1027</v>
      </c>
      <c r="D497" s="17">
        <v>42628.0</v>
      </c>
      <c r="E497" s="19">
        <v>42640.0</v>
      </c>
      <c r="F497" s="14" t="s">
        <v>19</v>
      </c>
      <c r="G497" s="14" t="s">
        <v>30</v>
      </c>
      <c r="H497" s="21"/>
      <c r="I497" s="14" t="s">
        <v>26</v>
      </c>
      <c r="J497" s="14" t="s">
        <v>22</v>
      </c>
      <c r="K497" s="22">
        <v>42626.0</v>
      </c>
      <c r="L497" s="21"/>
      <c r="M497" s="23"/>
      <c r="N497" s="23"/>
    </row>
    <row r="498">
      <c r="A498" s="121">
        <f t="shared" si="18"/>
        <v>3</v>
      </c>
      <c r="B498" s="124">
        <v>3521446.0</v>
      </c>
      <c r="C498" s="123" t="s">
        <v>1028</v>
      </c>
      <c r="D498" s="17">
        <v>42618.0</v>
      </c>
      <c r="E498" s="19">
        <v>42626.0</v>
      </c>
      <c r="F498" s="14" t="s">
        <v>19</v>
      </c>
      <c r="G498" s="14" t="s">
        <v>57</v>
      </c>
      <c r="H498" s="21"/>
      <c r="I498" s="14" t="s">
        <v>21</v>
      </c>
      <c r="J498" s="14" t="s">
        <v>22</v>
      </c>
      <c r="K498" s="22">
        <v>42612.0</v>
      </c>
      <c r="L498" s="21"/>
      <c r="M498" s="23"/>
      <c r="N498" s="23"/>
    </row>
    <row r="499">
      <c r="A499" s="121">
        <f t="shared" si="18"/>
        <v>4</v>
      </c>
      <c r="B499" s="124">
        <v>3521602.0</v>
      </c>
      <c r="C499" s="123" t="s">
        <v>1028</v>
      </c>
      <c r="D499" s="17">
        <v>42618.0</v>
      </c>
      <c r="E499" s="19">
        <v>42626.0</v>
      </c>
      <c r="F499" s="14" t="s">
        <v>19</v>
      </c>
      <c r="G499" s="14" t="s">
        <v>57</v>
      </c>
      <c r="H499" s="21"/>
      <c r="I499" s="14" t="s">
        <v>21</v>
      </c>
      <c r="J499" s="14" t="s">
        <v>22</v>
      </c>
      <c r="K499" s="22">
        <v>42612.0</v>
      </c>
      <c r="L499" s="21"/>
      <c r="M499" s="23"/>
      <c r="N499" s="23"/>
    </row>
    <row r="500">
      <c r="A500" s="121">
        <f t="shared" si="18"/>
        <v>5</v>
      </c>
      <c r="B500" s="124">
        <v>3522959.0</v>
      </c>
      <c r="C500" s="123" t="s">
        <v>1028</v>
      </c>
      <c r="D500" s="17">
        <v>42618.0</v>
      </c>
      <c r="E500" s="19">
        <v>42627.0</v>
      </c>
      <c r="F500" s="14" t="s">
        <v>19</v>
      </c>
      <c r="G500" s="14" t="s">
        <v>57</v>
      </c>
      <c r="H500" s="21"/>
      <c r="I500" s="14" t="s">
        <v>21</v>
      </c>
      <c r="J500" s="14" t="s">
        <v>1029</v>
      </c>
      <c r="K500" s="22">
        <v>42614.0</v>
      </c>
      <c r="L500" s="21"/>
      <c r="M500" s="23"/>
      <c r="N500" s="23"/>
    </row>
    <row r="501">
      <c r="A501" s="121">
        <f t="shared" si="18"/>
        <v>6</v>
      </c>
      <c r="B501" s="124">
        <v>3525617.0</v>
      </c>
      <c r="C501" s="123" t="s">
        <v>1028</v>
      </c>
      <c r="D501" s="17">
        <v>42622.0</v>
      </c>
      <c r="E501" s="19">
        <v>42632.0</v>
      </c>
      <c r="F501" s="14" t="s">
        <v>19</v>
      </c>
      <c r="G501" s="14" t="s">
        <v>57</v>
      </c>
      <c r="H501" s="21"/>
      <c r="I501" s="14" t="s">
        <v>21</v>
      </c>
      <c r="J501" s="14" t="s">
        <v>119</v>
      </c>
      <c r="K501" s="22">
        <v>42619.0</v>
      </c>
      <c r="L501" s="21"/>
      <c r="M501" s="23"/>
      <c r="N501" s="23"/>
    </row>
    <row r="502">
      <c r="A502" s="121">
        <f t="shared" si="18"/>
        <v>7</v>
      </c>
      <c r="B502" s="124">
        <v>3527730.0</v>
      </c>
      <c r="C502" s="123" t="s">
        <v>1028</v>
      </c>
      <c r="D502" s="17">
        <v>42622.0</v>
      </c>
      <c r="E502" s="19">
        <v>42632.0</v>
      </c>
      <c r="F502" s="14" t="s">
        <v>19</v>
      </c>
      <c r="G502" s="14" t="s">
        <v>57</v>
      </c>
      <c r="H502" s="21"/>
      <c r="I502" s="14" t="s">
        <v>21</v>
      </c>
      <c r="J502" s="14" t="s">
        <v>119</v>
      </c>
      <c r="K502" s="22">
        <v>42621.0</v>
      </c>
      <c r="L502" s="21"/>
      <c r="M502" s="23"/>
      <c r="N502" s="23"/>
    </row>
    <row r="503">
      <c r="A503" s="121">
        <f t="shared" si="18"/>
        <v>8</v>
      </c>
      <c r="B503" s="124">
        <v>3527975.0</v>
      </c>
      <c r="C503" s="123" t="s">
        <v>1028</v>
      </c>
      <c r="D503" s="17">
        <v>42622.0</v>
      </c>
      <c r="E503" s="19">
        <v>42632.0</v>
      </c>
      <c r="F503" s="14" t="s">
        <v>19</v>
      </c>
      <c r="G503" s="14" t="s">
        <v>57</v>
      </c>
      <c r="H503" s="21"/>
      <c r="I503" s="14" t="s">
        <v>21</v>
      </c>
      <c r="J503" s="14" t="s">
        <v>119</v>
      </c>
      <c r="K503" s="22">
        <v>42621.0</v>
      </c>
      <c r="L503" s="21"/>
      <c r="M503" s="23"/>
      <c r="N503" s="23"/>
    </row>
    <row r="504">
      <c r="A504" s="16">
        <v>13.0</v>
      </c>
      <c r="B504" s="77">
        <v>3439325.0</v>
      </c>
      <c r="C504" s="77" t="s">
        <v>689</v>
      </c>
      <c r="D504" s="32">
        <v>42515.0</v>
      </c>
      <c r="E504" s="33">
        <v>42530.0</v>
      </c>
      <c r="F504" s="31" t="s">
        <v>53</v>
      </c>
      <c r="G504" s="31" t="s">
        <v>38</v>
      </c>
      <c r="H504" s="115" t="str">
        <f>HYPERLINK("javascript:%20top.infoDocumento(2357246)","2016EE97817")</f>
        <v>2016EE97817</v>
      </c>
      <c r="I504" s="31" t="s">
        <v>26</v>
      </c>
      <c r="J504" s="31" t="s">
        <v>119</v>
      </c>
      <c r="K504" s="32">
        <v>42513.0</v>
      </c>
      <c r="L504" s="31" t="s">
        <v>120</v>
      </c>
      <c r="M504" s="31"/>
      <c r="N504" s="31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20">
        <v>15.0</v>
      </c>
      <c r="B505" s="36">
        <v>3439795.0</v>
      </c>
      <c r="C505" s="36" t="s">
        <v>1032</v>
      </c>
      <c r="D505" s="27">
        <v>42515.0</v>
      </c>
      <c r="E505" s="28">
        <v>42531.0</v>
      </c>
      <c r="F505" s="26" t="s">
        <v>15</v>
      </c>
      <c r="G505" s="26" t="s">
        <v>38</v>
      </c>
      <c r="H505" s="64" t="str">
        <f>HYPERLINK("javascript:%20top.infoDocumento(2346149)","2016EE86723")</f>
        <v>2016EE86723</v>
      </c>
      <c r="I505" s="26" t="s">
        <v>26</v>
      </c>
      <c r="J505" s="26" t="s">
        <v>41</v>
      </c>
      <c r="K505" s="27">
        <v>42514.0</v>
      </c>
      <c r="L505" s="26" t="s">
        <v>42</v>
      </c>
      <c r="M505" s="23"/>
      <c r="N505" s="23"/>
    </row>
    <row r="506">
      <c r="A506" s="20">
        <v>17.0</v>
      </c>
      <c r="B506" s="36">
        <v>3439965.0</v>
      </c>
      <c r="C506" s="36" t="s">
        <v>1032</v>
      </c>
      <c r="D506" s="27">
        <v>42515.0</v>
      </c>
      <c r="E506" s="28">
        <v>42531.0</v>
      </c>
      <c r="F506" s="26" t="s">
        <v>15</v>
      </c>
      <c r="G506" s="26" t="s">
        <v>38</v>
      </c>
      <c r="H506" s="64" t="str">
        <f>HYPERLINK("javascript:%20top.infoDocumento(2346146)","2016EE86720")</f>
        <v>2016EE86720</v>
      </c>
      <c r="I506" s="26" t="s">
        <v>26</v>
      </c>
      <c r="J506" s="26" t="s">
        <v>41</v>
      </c>
      <c r="K506" s="27">
        <v>42514.0</v>
      </c>
      <c r="L506" s="26" t="s">
        <v>42</v>
      </c>
      <c r="M506" s="23"/>
      <c r="N506" s="23"/>
    </row>
    <row r="507">
      <c r="A507" s="20">
        <v>20.0</v>
      </c>
      <c r="B507" s="36">
        <v>3441392.0</v>
      </c>
      <c r="C507" s="36" t="s">
        <v>1032</v>
      </c>
      <c r="D507" s="27">
        <v>42521.0</v>
      </c>
      <c r="E507" s="28">
        <v>42531.0</v>
      </c>
      <c r="F507" s="26" t="s">
        <v>15</v>
      </c>
      <c r="G507" s="26" t="s">
        <v>38</v>
      </c>
      <c r="H507" s="64" t="str">
        <f>HYPERLINK("javascript:%20top.infoDocumento(2349107)","2016EE89680")</f>
        <v>2016EE89680</v>
      </c>
      <c r="I507" s="26" t="s">
        <v>26</v>
      </c>
      <c r="J507" s="26" t="s">
        <v>41</v>
      </c>
      <c r="K507" s="27">
        <v>42515.0</v>
      </c>
      <c r="L507" s="26" t="s">
        <v>42</v>
      </c>
      <c r="M507" s="23"/>
      <c r="N507" s="23"/>
    </row>
    <row r="508">
      <c r="A508" s="20">
        <v>34.0</v>
      </c>
      <c r="B508" s="36">
        <v>3443691.0</v>
      </c>
      <c r="C508" s="36" t="s">
        <v>1032</v>
      </c>
      <c r="D508" s="27">
        <v>42521.0</v>
      </c>
      <c r="E508" s="28">
        <v>42531.0</v>
      </c>
      <c r="F508" s="26" t="s">
        <v>15</v>
      </c>
      <c r="G508" s="26" t="s">
        <v>38</v>
      </c>
      <c r="H508" s="64" t="str">
        <f>HYPERLINK("javascript:%20top.infoDocumento(2349463)","2016EE90036")</f>
        <v>2016EE90036</v>
      </c>
      <c r="I508" s="26" t="s">
        <v>26</v>
      </c>
      <c r="J508" s="26" t="s">
        <v>41</v>
      </c>
      <c r="K508" s="27">
        <v>42515.0</v>
      </c>
      <c r="L508" s="26" t="s">
        <v>42</v>
      </c>
      <c r="M508" s="23"/>
      <c r="N508" s="23"/>
    </row>
    <row r="509">
      <c r="A509" s="20">
        <v>35.0</v>
      </c>
      <c r="B509" s="36">
        <v>3443953.0</v>
      </c>
      <c r="C509" s="36" t="s">
        <v>1032</v>
      </c>
      <c r="D509" s="27">
        <v>42522.0</v>
      </c>
      <c r="E509" s="28">
        <v>42536.0</v>
      </c>
      <c r="F509" s="26" t="s">
        <v>15</v>
      </c>
      <c r="G509" s="26" t="s">
        <v>38</v>
      </c>
      <c r="H509" s="29" t="str">
        <f>HYPERLINK("javascript:%20top.infoDocumento(2349049)","2016EE89622")</f>
        <v>2016EE89622</v>
      </c>
      <c r="I509" s="26" t="s">
        <v>26</v>
      </c>
      <c r="J509" s="26" t="s">
        <v>41</v>
      </c>
      <c r="K509" s="27">
        <v>42517.0</v>
      </c>
      <c r="L509" s="26" t="s">
        <v>42</v>
      </c>
      <c r="M509" s="23"/>
      <c r="N509" s="23"/>
    </row>
    <row r="510">
      <c r="A510" s="20">
        <v>76.0</v>
      </c>
      <c r="B510" s="36">
        <v>3453899.0</v>
      </c>
      <c r="C510" s="36" t="s">
        <v>1032</v>
      </c>
      <c r="D510" s="27">
        <v>42534.0</v>
      </c>
      <c r="E510" s="27">
        <v>42545.0</v>
      </c>
      <c r="F510" s="26" t="s">
        <v>15</v>
      </c>
      <c r="G510" s="26" t="s">
        <v>38</v>
      </c>
      <c r="H510" s="64" t="str">
        <f>HYPERLINK("javascript:%20top.infoDocumento(2357422)","2016EE97993")</f>
        <v>2016EE97993</v>
      </c>
      <c r="I510" s="26" t="s">
        <v>26</v>
      </c>
      <c r="J510" s="26" t="s">
        <v>41</v>
      </c>
      <c r="K510" s="27">
        <v>42530.0</v>
      </c>
      <c r="L510" s="26" t="s">
        <v>42</v>
      </c>
      <c r="M510" s="23"/>
      <c r="N510" s="23"/>
    </row>
    <row r="511">
      <c r="A511" s="20">
        <v>92.0</v>
      </c>
      <c r="B511" s="36">
        <v>3461114.0</v>
      </c>
      <c r="C511" s="36" t="s">
        <v>1032</v>
      </c>
      <c r="D511" s="27">
        <v>42541.0</v>
      </c>
      <c r="E511" s="27">
        <v>42551.0</v>
      </c>
      <c r="F511" s="38" t="s">
        <v>15</v>
      </c>
      <c r="G511" s="26" t="s">
        <v>57</v>
      </c>
      <c r="H511" s="38" t="s">
        <v>1044</v>
      </c>
      <c r="I511" s="26" t="s">
        <v>21</v>
      </c>
      <c r="J511" s="26" t="s">
        <v>41</v>
      </c>
      <c r="K511" s="27">
        <v>42536.0</v>
      </c>
      <c r="L511" s="26" t="s">
        <v>421</v>
      </c>
      <c r="M511" s="26" t="s">
        <v>1045</v>
      </c>
      <c r="N511" s="23"/>
    </row>
    <row r="512">
      <c r="A512" s="121">
        <f t="shared" ref="A512:A526" si="19">A511+1</f>
        <v>93</v>
      </c>
      <c r="B512" s="157">
        <v>3410968.0</v>
      </c>
      <c r="C512" s="123" t="s">
        <v>1032</v>
      </c>
      <c r="D512" s="17">
        <v>42474.0</v>
      </c>
      <c r="E512" s="12" t="s">
        <v>174</v>
      </c>
      <c r="F512" s="14" t="s">
        <v>76</v>
      </c>
      <c r="G512" s="14" t="s">
        <v>38</v>
      </c>
      <c r="H512" s="53" t="s">
        <v>1048</v>
      </c>
      <c r="I512" s="14" t="s">
        <v>26</v>
      </c>
      <c r="J512" s="14" t="s">
        <v>41</v>
      </c>
      <c r="K512" s="17">
        <v>42474.0</v>
      </c>
      <c r="L512" s="14" t="s">
        <v>21</v>
      </c>
      <c r="M512" s="23"/>
      <c r="N512" s="23"/>
    </row>
    <row r="513">
      <c r="A513" s="121">
        <f t="shared" si="19"/>
        <v>94</v>
      </c>
      <c r="B513" s="141">
        <v>3467095.0</v>
      </c>
      <c r="C513" s="123" t="s">
        <v>1032</v>
      </c>
      <c r="D513" s="54">
        <v>42543.0</v>
      </c>
      <c r="E513" s="114">
        <v>42555.0</v>
      </c>
      <c r="F513" s="14" t="s">
        <v>76</v>
      </c>
      <c r="G513" s="14" t="s">
        <v>38</v>
      </c>
      <c r="H513" s="14" t="s">
        <v>1050</v>
      </c>
      <c r="I513" s="14" t="s">
        <v>26</v>
      </c>
      <c r="J513" s="14" t="s">
        <v>41</v>
      </c>
      <c r="K513" s="54">
        <v>42543.0</v>
      </c>
      <c r="L513" s="14" t="s">
        <v>795</v>
      </c>
      <c r="M513" s="23"/>
      <c r="N513" s="23"/>
    </row>
    <row r="514">
      <c r="A514" s="121">
        <f t="shared" si="19"/>
        <v>95</v>
      </c>
      <c r="B514" s="149">
        <v>3467951.0</v>
      </c>
      <c r="C514" s="123" t="s">
        <v>1032</v>
      </c>
      <c r="D514" s="54">
        <v>42543.0</v>
      </c>
      <c r="E514" s="114">
        <v>42555.0</v>
      </c>
      <c r="F514" s="14" t="s">
        <v>76</v>
      </c>
      <c r="G514" s="14" t="s">
        <v>57</v>
      </c>
      <c r="H514" s="53" t="s">
        <v>1054</v>
      </c>
      <c r="I514" s="14" t="s">
        <v>21</v>
      </c>
      <c r="J514" s="14" t="s">
        <v>41</v>
      </c>
      <c r="K514" s="54">
        <v>42543.0</v>
      </c>
      <c r="L514" s="14" t="s">
        <v>795</v>
      </c>
      <c r="M514" s="23"/>
      <c r="N514" s="23"/>
    </row>
    <row r="515">
      <c r="A515" s="121">
        <f t="shared" si="19"/>
        <v>96</v>
      </c>
      <c r="B515" s="149">
        <v>3514407.0</v>
      </c>
      <c r="C515" s="123" t="s">
        <v>1032</v>
      </c>
      <c r="D515" s="17">
        <v>42614.0</v>
      </c>
      <c r="E515" s="19">
        <v>42615.0</v>
      </c>
      <c r="F515" s="14" t="s">
        <v>19</v>
      </c>
      <c r="G515" s="158" t="s">
        <v>38</v>
      </c>
      <c r="H515" s="38" t="s">
        <v>1057</v>
      </c>
      <c r="I515" s="14" t="s">
        <v>26</v>
      </c>
      <c r="J515" s="14" t="s">
        <v>41</v>
      </c>
      <c r="K515" s="22">
        <v>42601.0</v>
      </c>
      <c r="L515" s="14" t="s">
        <v>820</v>
      </c>
      <c r="M515" s="23"/>
      <c r="N515" s="23"/>
    </row>
    <row r="516">
      <c r="A516" s="121">
        <f t="shared" si="19"/>
        <v>97</v>
      </c>
      <c r="B516" s="124">
        <v>3509856.0</v>
      </c>
      <c r="C516" s="123" t="s">
        <v>1032</v>
      </c>
      <c r="D516" s="17">
        <v>42614.0</v>
      </c>
      <c r="E516" s="19">
        <v>42618.0</v>
      </c>
      <c r="F516" s="14" t="s">
        <v>19</v>
      </c>
      <c r="G516" s="14" t="s">
        <v>57</v>
      </c>
      <c r="H516" s="14" t="s">
        <v>714</v>
      </c>
      <c r="I516" s="14" t="s">
        <v>21</v>
      </c>
      <c r="J516" s="14" t="s">
        <v>41</v>
      </c>
      <c r="K516" s="22">
        <v>42593.0</v>
      </c>
      <c r="L516" s="14" t="s">
        <v>1059</v>
      </c>
      <c r="M516" s="23"/>
      <c r="N516" s="23"/>
    </row>
    <row r="517">
      <c r="A517" s="121">
        <f t="shared" si="19"/>
        <v>98</v>
      </c>
      <c r="B517" s="124">
        <v>3516052.0</v>
      </c>
      <c r="C517" s="123" t="s">
        <v>1032</v>
      </c>
      <c r="D517" s="17">
        <v>42614.0</v>
      </c>
      <c r="E517" s="19">
        <v>42527.0</v>
      </c>
      <c r="F517" s="14" t="s">
        <v>19</v>
      </c>
      <c r="G517" s="158" t="s">
        <v>57</v>
      </c>
      <c r="H517" s="38" t="s">
        <v>1061</v>
      </c>
      <c r="I517" s="14" t="s">
        <v>21</v>
      </c>
      <c r="J517" s="14" t="s">
        <v>41</v>
      </c>
      <c r="K517" s="22">
        <v>42605.0</v>
      </c>
      <c r="L517" s="14"/>
      <c r="M517" s="23"/>
      <c r="N517" s="23"/>
    </row>
    <row r="518">
      <c r="A518" s="121">
        <f t="shared" si="19"/>
        <v>99</v>
      </c>
      <c r="B518" s="124">
        <v>3520227.0</v>
      </c>
      <c r="C518" s="123" t="s">
        <v>1032</v>
      </c>
      <c r="D518" s="17">
        <v>42618.0</v>
      </c>
      <c r="E518" s="19">
        <v>42621.0</v>
      </c>
      <c r="F518" s="14" t="s">
        <v>19</v>
      </c>
      <c r="G518" s="14" t="s">
        <v>57</v>
      </c>
      <c r="H518" s="14" t="s">
        <v>1063</v>
      </c>
      <c r="I518" s="14" t="s">
        <v>21</v>
      </c>
      <c r="J518" s="14" t="s">
        <v>41</v>
      </c>
      <c r="K518" s="22">
        <v>42608.0</v>
      </c>
      <c r="L518" s="14" t="s">
        <v>718</v>
      </c>
      <c r="M518" s="23"/>
      <c r="N518" s="23"/>
    </row>
    <row r="519">
      <c r="A519" s="121">
        <f t="shared" si="19"/>
        <v>100</v>
      </c>
      <c r="B519" s="124">
        <v>3512362.0</v>
      </c>
      <c r="C519" s="123" t="s">
        <v>1032</v>
      </c>
      <c r="D519" s="17">
        <v>42618.0</v>
      </c>
      <c r="E519" s="19">
        <v>42625.0</v>
      </c>
      <c r="F519" s="14" t="s">
        <v>19</v>
      </c>
      <c r="G519" s="14" t="s">
        <v>57</v>
      </c>
      <c r="H519" s="21"/>
      <c r="I519" s="14" t="s">
        <v>21</v>
      </c>
      <c r="J519" s="14" t="s">
        <v>41</v>
      </c>
      <c r="K519" s="22">
        <v>42599.0</v>
      </c>
      <c r="L519" s="14" t="s">
        <v>795</v>
      </c>
      <c r="M519" s="23"/>
      <c r="N519" s="23"/>
    </row>
    <row r="520">
      <c r="A520" s="121">
        <f t="shared" si="19"/>
        <v>101</v>
      </c>
      <c r="B520" s="124">
        <v>3521924.0</v>
      </c>
      <c r="C520" s="123" t="s">
        <v>1032</v>
      </c>
      <c r="D520" s="17">
        <v>42618.0</v>
      </c>
      <c r="E520" s="19">
        <v>42627.0</v>
      </c>
      <c r="F520" s="14" t="s">
        <v>19</v>
      </c>
      <c r="G520" s="14" t="s">
        <v>38</v>
      </c>
      <c r="H520" s="21"/>
      <c r="I520" s="14" t="s">
        <v>26</v>
      </c>
      <c r="J520" s="14" t="s">
        <v>41</v>
      </c>
      <c r="K520" s="22">
        <v>42613.0</v>
      </c>
      <c r="L520" s="21"/>
      <c r="M520" s="23"/>
      <c r="N520" s="23"/>
    </row>
    <row r="521">
      <c r="A521" s="121">
        <f t="shared" si="19"/>
        <v>102</v>
      </c>
      <c r="B521" s="124">
        <v>3523833.0</v>
      </c>
      <c r="C521" s="123" t="s">
        <v>1032</v>
      </c>
      <c r="D521" s="17">
        <v>42618.0</v>
      </c>
      <c r="E521" s="19">
        <v>42629.0</v>
      </c>
      <c r="F521" s="14" t="s">
        <v>19</v>
      </c>
      <c r="G521" s="14" t="s">
        <v>57</v>
      </c>
      <c r="H521" s="21"/>
      <c r="I521" s="14" t="s">
        <v>21</v>
      </c>
      <c r="J521" s="14" t="s">
        <v>119</v>
      </c>
      <c r="K521" s="22">
        <v>42615.0</v>
      </c>
      <c r="L521" s="21"/>
      <c r="M521" s="23"/>
      <c r="N521" s="23"/>
    </row>
    <row r="522">
      <c r="A522" s="121">
        <f t="shared" si="19"/>
        <v>103</v>
      </c>
      <c r="B522" s="124">
        <v>3524885.0</v>
      </c>
      <c r="C522" s="123" t="s">
        <v>1032</v>
      </c>
      <c r="D522" s="17">
        <v>42622.0</v>
      </c>
      <c r="E522" s="19">
        <v>42632.0</v>
      </c>
      <c r="F522" s="14" t="s">
        <v>19</v>
      </c>
      <c r="G522" s="14" t="s">
        <v>57</v>
      </c>
      <c r="H522" s="21"/>
      <c r="I522" s="14" t="s">
        <v>21</v>
      </c>
      <c r="J522" s="14" t="s">
        <v>41</v>
      </c>
      <c r="K522" s="22">
        <v>42618.0</v>
      </c>
      <c r="L522" s="14" t="s">
        <v>1068</v>
      </c>
      <c r="M522" s="23"/>
      <c r="N522" s="23"/>
    </row>
    <row r="523">
      <c r="A523" s="121">
        <f t="shared" si="19"/>
        <v>104</v>
      </c>
      <c r="B523" s="143">
        <v>3528672.0</v>
      </c>
      <c r="C523" s="144" t="s">
        <v>1032</v>
      </c>
      <c r="D523" s="17">
        <v>42628.0</v>
      </c>
      <c r="E523" s="19">
        <v>42634.0</v>
      </c>
      <c r="F523" s="14" t="s">
        <v>15</v>
      </c>
      <c r="G523" s="14" t="s">
        <v>38</v>
      </c>
      <c r="H523" s="14" t="s">
        <v>1070</v>
      </c>
      <c r="I523" s="14" t="s">
        <v>26</v>
      </c>
      <c r="J523" s="14" t="s">
        <v>41</v>
      </c>
      <c r="K523" s="22">
        <v>42622.0</v>
      </c>
      <c r="L523" s="21"/>
      <c r="M523" s="23"/>
      <c r="N523" s="23"/>
    </row>
    <row r="524">
      <c r="A524" s="121">
        <f t="shared" si="19"/>
        <v>105</v>
      </c>
      <c r="B524" s="143">
        <v>3531029.0</v>
      </c>
      <c r="C524" s="144" t="s">
        <v>1032</v>
      </c>
      <c r="D524" s="17">
        <v>42628.0</v>
      </c>
      <c r="E524" s="19">
        <v>42640.0</v>
      </c>
      <c r="F524" s="14" t="s">
        <v>19</v>
      </c>
      <c r="G524" s="14" t="s">
        <v>30</v>
      </c>
      <c r="H524" s="21"/>
      <c r="I524" s="14" t="s">
        <v>26</v>
      </c>
      <c r="J524" s="14" t="s">
        <v>41</v>
      </c>
      <c r="K524" s="22">
        <v>42625.0</v>
      </c>
      <c r="L524" s="21"/>
      <c r="M524" s="23"/>
      <c r="N524" s="23"/>
    </row>
    <row r="525">
      <c r="A525" s="121">
        <f t="shared" si="19"/>
        <v>106</v>
      </c>
      <c r="B525" s="124">
        <v>3533848.0</v>
      </c>
      <c r="C525" s="123" t="s">
        <v>1032</v>
      </c>
      <c r="D525" s="17">
        <v>42632.0</v>
      </c>
      <c r="E525" s="19">
        <v>42643.0</v>
      </c>
      <c r="F525" s="14" t="s">
        <v>19</v>
      </c>
      <c r="G525" s="14" t="s">
        <v>30</v>
      </c>
      <c r="H525" s="21"/>
      <c r="I525" s="14" t="s">
        <v>21</v>
      </c>
      <c r="J525" s="14" t="s">
        <v>266</v>
      </c>
      <c r="K525" s="22">
        <v>42629.0</v>
      </c>
      <c r="L525" s="21"/>
      <c r="M525" s="23"/>
      <c r="N525" s="23"/>
    </row>
    <row r="526">
      <c r="A526" s="121">
        <f t="shared" si="19"/>
        <v>107</v>
      </c>
      <c r="B526" s="124">
        <v>3534164.0</v>
      </c>
      <c r="C526" s="123" t="s">
        <v>1032</v>
      </c>
      <c r="D526" s="17">
        <v>42632.0</v>
      </c>
      <c r="E526" s="19">
        <v>42643.0</v>
      </c>
      <c r="F526" s="14" t="s">
        <v>19</v>
      </c>
      <c r="G526" s="14" t="s">
        <v>30</v>
      </c>
      <c r="H526" s="21"/>
      <c r="I526" s="14" t="s">
        <v>21</v>
      </c>
      <c r="J526" s="14" t="s">
        <v>266</v>
      </c>
      <c r="K526" s="22">
        <v>42629.0</v>
      </c>
      <c r="L526" s="21"/>
      <c r="M526" s="23"/>
      <c r="N526" s="23"/>
    </row>
    <row r="527">
      <c r="A527" s="6"/>
      <c r="B527" s="124">
        <v>3537238.0</v>
      </c>
      <c r="C527" s="123" t="s">
        <v>1032</v>
      </c>
      <c r="D527" s="17">
        <v>42635.0</v>
      </c>
      <c r="E527" s="19">
        <v>42647.0</v>
      </c>
      <c r="F527" s="14" t="s">
        <v>19</v>
      </c>
      <c r="G527" s="14" t="s">
        <v>20</v>
      </c>
      <c r="H527" s="21"/>
      <c r="I527" s="14" t="s">
        <v>89</v>
      </c>
      <c r="J527" s="14" t="s">
        <v>266</v>
      </c>
      <c r="K527" s="22">
        <v>42634.0</v>
      </c>
      <c r="L527" s="21"/>
      <c r="M527" s="23"/>
      <c r="N527" s="23"/>
    </row>
    <row r="528">
      <c r="A528" s="6"/>
      <c r="B528" s="124">
        <v>3543261.0</v>
      </c>
      <c r="C528" s="123" t="s">
        <v>1077</v>
      </c>
      <c r="D528" s="17">
        <v>42611.0</v>
      </c>
      <c r="E528" s="86">
        <v>42655.0</v>
      </c>
      <c r="F528" s="14" t="s">
        <v>19</v>
      </c>
      <c r="G528" s="14" t="s">
        <v>57</v>
      </c>
      <c r="H528" s="21"/>
      <c r="I528" s="14" t="s">
        <v>276</v>
      </c>
      <c r="J528" s="14" t="s">
        <v>266</v>
      </c>
      <c r="K528" s="22">
        <v>42642.0</v>
      </c>
      <c r="L528" s="21"/>
      <c r="M528" s="23"/>
      <c r="N528" s="23"/>
    </row>
    <row r="529">
      <c r="A529" s="6"/>
      <c r="B529" s="124">
        <v>3551485.0</v>
      </c>
      <c r="C529" s="123" t="s">
        <v>1077</v>
      </c>
      <c r="D529" s="75">
        <v>42654.0</v>
      </c>
      <c r="E529" s="86">
        <v>42664.0</v>
      </c>
      <c r="F529" s="14" t="s">
        <v>19</v>
      </c>
      <c r="G529" s="14" t="s">
        <v>57</v>
      </c>
      <c r="H529" s="21"/>
      <c r="I529" s="14" t="s">
        <v>276</v>
      </c>
      <c r="J529" s="14" t="s">
        <v>266</v>
      </c>
      <c r="K529" s="22">
        <v>42650.0</v>
      </c>
      <c r="L529" s="21"/>
      <c r="M529" s="23"/>
      <c r="N529" s="23"/>
    </row>
    <row r="530">
      <c r="A530" s="6"/>
      <c r="B530" s="124">
        <v>3571082.0</v>
      </c>
      <c r="C530" s="123" t="s">
        <v>1077</v>
      </c>
      <c r="D530" s="17">
        <v>42682.0</v>
      </c>
      <c r="E530" s="86">
        <v>42696.0</v>
      </c>
      <c r="F530" s="14" t="s">
        <v>19</v>
      </c>
      <c r="G530" s="14" t="s">
        <v>189</v>
      </c>
      <c r="H530" s="21"/>
      <c r="I530" s="14" t="s">
        <v>26</v>
      </c>
      <c r="J530" s="14" t="s">
        <v>463</v>
      </c>
      <c r="K530" s="22">
        <v>42678.0</v>
      </c>
      <c r="L530" s="21"/>
      <c r="M530" s="23"/>
      <c r="N530" s="23"/>
    </row>
    <row r="531">
      <c r="A531" s="6"/>
      <c r="B531" s="148">
        <v>3577204.0</v>
      </c>
      <c r="C531" s="123" t="s">
        <v>1077</v>
      </c>
      <c r="D531" s="75">
        <v>42690.0</v>
      </c>
      <c r="E531" s="86">
        <v>42702.0</v>
      </c>
      <c r="F531" s="14" t="s">
        <v>19</v>
      </c>
      <c r="G531" s="14" t="s">
        <v>57</v>
      </c>
      <c r="H531" s="21"/>
      <c r="I531" s="14" t="s">
        <v>21</v>
      </c>
      <c r="J531" s="14" t="s">
        <v>41</v>
      </c>
      <c r="K531" s="22">
        <v>42687.0</v>
      </c>
      <c r="L531" s="14" t="s">
        <v>1081</v>
      </c>
      <c r="M531" s="23"/>
      <c r="N531" s="23"/>
    </row>
    <row r="532">
      <c r="A532" s="6"/>
      <c r="B532" s="148">
        <v>3587790.0</v>
      </c>
      <c r="C532" s="123" t="s">
        <v>1077</v>
      </c>
      <c r="D532" s="75">
        <v>42699.0</v>
      </c>
      <c r="E532" s="19">
        <v>42713.0</v>
      </c>
      <c r="F532" s="14" t="s">
        <v>19</v>
      </c>
      <c r="G532" s="14" t="s">
        <v>189</v>
      </c>
      <c r="H532" s="21"/>
      <c r="I532" s="14" t="s">
        <v>26</v>
      </c>
      <c r="J532" s="14" t="s">
        <v>463</v>
      </c>
      <c r="K532" s="22">
        <v>42698.0</v>
      </c>
      <c r="L532" s="21"/>
      <c r="M532" s="23"/>
      <c r="N532" s="23"/>
    </row>
    <row r="533">
      <c r="A533" s="6"/>
      <c r="B533" s="148">
        <v>3589428.0</v>
      </c>
      <c r="C533" s="123" t="s">
        <v>1077</v>
      </c>
      <c r="D533" s="75">
        <v>42702.0</v>
      </c>
      <c r="E533" s="19">
        <v>42709.0</v>
      </c>
      <c r="F533" s="14" t="s">
        <v>19</v>
      </c>
      <c r="G533" s="14" t="s">
        <v>189</v>
      </c>
      <c r="H533" s="21"/>
      <c r="I533" s="14" t="s">
        <v>26</v>
      </c>
      <c r="J533" s="14" t="s">
        <v>41</v>
      </c>
      <c r="K533" s="22">
        <v>42699.0</v>
      </c>
      <c r="L533" s="21"/>
      <c r="M533" s="23"/>
      <c r="N533" s="23"/>
    </row>
    <row r="534">
      <c r="A534" s="6"/>
      <c r="B534" s="148">
        <v>3591447.0</v>
      </c>
      <c r="C534" s="123" t="s">
        <v>1077</v>
      </c>
      <c r="D534" s="17">
        <v>42705.0</v>
      </c>
      <c r="E534" s="86">
        <v>42718.0</v>
      </c>
      <c r="F534" s="14" t="s">
        <v>19</v>
      </c>
      <c r="G534" s="14" t="s">
        <v>57</v>
      </c>
      <c r="H534" s="21"/>
      <c r="I534" s="14" t="s">
        <v>21</v>
      </c>
      <c r="J534" s="14" t="s">
        <v>41</v>
      </c>
      <c r="K534" s="22">
        <v>42703.0</v>
      </c>
      <c r="L534" s="21"/>
      <c r="M534" s="23"/>
      <c r="N534" s="23"/>
    </row>
    <row r="535">
      <c r="A535" s="6"/>
      <c r="B535" s="148">
        <v>3591719.0</v>
      </c>
      <c r="C535" s="123" t="s">
        <v>1077</v>
      </c>
      <c r="D535" s="17">
        <v>42705.0</v>
      </c>
      <c r="E535" s="86">
        <v>42718.0</v>
      </c>
      <c r="F535" s="14" t="s">
        <v>19</v>
      </c>
      <c r="G535" s="14" t="s">
        <v>189</v>
      </c>
      <c r="H535" s="21"/>
      <c r="I535" s="14" t="s">
        <v>26</v>
      </c>
      <c r="J535" s="14" t="s">
        <v>41</v>
      </c>
      <c r="K535" s="22">
        <v>42703.0</v>
      </c>
      <c r="L535" s="21"/>
      <c r="M535" s="23"/>
      <c r="N535" s="23"/>
    </row>
    <row r="536">
      <c r="A536" s="6"/>
      <c r="B536" s="148">
        <v>3592689.0</v>
      </c>
      <c r="C536" s="123" t="s">
        <v>1077</v>
      </c>
      <c r="D536" s="17">
        <v>42705.0</v>
      </c>
      <c r="E536" s="86">
        <v>42718.0</v>
      </c>
      <c r="F536" s="14" t="s">
        <v>19</v>
      </c>
      <c r="G536" s="14" t="s">
        <v>189</v>
      </c>
      <c r="H536" s="21"/>
      <c r="I536" s="14" t="s">
        <v>26</v>
      </c>
      <c r="J536" s="14" t="s">
        <v>41</v>
      </c>
      <c r="K536" s="22">
        <v>42703.0</v>
      </c>
      <c r="L536" s="21"/>
      <c r="M536" s="23"/>
      <c r="N536" s="23"/>
    </row>
    <row r="537">
      <c r="A537" s="6"/>
      <c r="B537" s="148">
        <v>3593857.0</v>
      </c>
      <c r="C537" s="123" t="s">
        <v>1077</v>
      </c>
      <c r="D537" s="17">
        <v>42705.0</v>
      </c>
      <c r="E537" s="86">
        <v>42720.0</v>
      </c>
      <c r="F537" s="14" t="s">
        <v>19</v>
      </c>
      <c r="G537" s="14" t="s">
        <v>57</v>
      </c>
      <c r="H537" s="21"/>
      <c r="I537" s="14" t="s">
        <v>21</v>
      </c>
      <c r="J537" s="14" t="s">
        <v>463</v>
      </c>
      <c r="K537" s="22">
        <v>42705.0</v>
      </c>
      <c r="L537" s="21"/>
      <c r="M537" s="23"/>
      <c r="N537" s="23"/>
    </row>
    <row r="538">
      <c r="A538" s="6"/>
      <c r="B538" s="148">
        <v>3594069.0</v>
      </c>
      <c r="C538" s="123" t="s">
        <v>1077</v>
      </c>
      <c r="D538" s="17">
        <v>42705.0</v>
      </c>
      <c r="E538" s="86">
        <v>42720.0</v>
      </c>
      <c r="F538" s="14" t="s">
        <v>19</v>
      </c>
      <c r="G538" s="14" t="s">
        <v>189</v>
      </c>
      <c r="H538" s="21"/>
      <c r="I538" s="14" t="s">
        <v>26</v>
      </c>
      <c r="J538" s="14" t="s">
        <v>41</v>
      </c>
      <c r="K538" s="22">
        <v>42705.0</v>
      </c>
      <c r="L538" s="21"/>
      <c r="M538" s="23"/>
      <c r="N538" s="23"/>
    </row>
    <row r="539">
      <c r="A539" s="6"/>
      <c r="B539" s="148">
        <v>3596675.0</v>
      </c>
      <c r="C539" s="123" t="s">
        <v>1077</v>
      </c>
      <c r="D539" s="17">
        <v>42709.0</v>
      </c>
      <c r="E539" s="86">
        <v>42723.0</v>
      </c>
      <c r="F539" s="14" t="s">
        <v>19</v>
      </c>
      <c r="G539" s="14" t="s">
        <v>57</v>
      </c>
      <c r="H539" s="21"/>
      <c r="I539" s="14" t="s">
        <v>21</v>
      </c>
      <c r="J539" s="14" t="s">
        <v>41</v>
      </c>
      <c r="K539" s="22">
        <v>42706.0</v>
      </c>
      <c r="L539" s="21"/>
      <c r="M539" s="23"/>
      <c r="N539" s="23"/>
    </row>
    <row r="540">
      <c r="A540" s="6"/>
      <c r="B540" s="148">
        <v>3596677.0</v>
      </c>
      <c r="C540" s="123" t="s">
        <v>1077</v>
      </c>
      <c r="D540" s="17">
        <v>42709.0</v>
      </c>
      <c r="E540" s="86">
        <v>42723.0</v>
      </c>
      <c r="F540" s="14" t="s">
        <v>19</v>
      </c>
      <c r="G540" s="14" t="s">
        <v>57</v>
      </c>
      <c r="H540" s="21"/>
      <c r="I540" s="14" t="s">
        <v>21</v>
      </c>
      <c r="J540" s="14" t="s">
        <v>41</v>
      </c>
      <c r="K540" s="22">
        <v>42706.0</v>
      </c>
      <c r="L540" s="21"/>
      <c r="M540" s="23"/>
      <c r="N540" s="23"/>
    </row>
    <row r="541">
      <c r="A541" s="6"/>
      <c r="B541" s="148">
        <v>3596678.0</v>
      </c>
      <c r="C541" s="123" t="s">
        <v>1077</v>
      </c>
      <c r="D541" s="17">
        <v>42709.0</v>
      </c>
      <c r="E541" s="86">
        <v>42723.0</v>
      </c>
      <c r="F541" s="14" t="s">
        <v>19</v>
      </c>
      <c r="G541" s="14" t="s">
        <v>57</v>
      </c>
      <c r="H541" s="21"/>
      <c r="I541" s="14" t="s">
        <v>21</v>
      </c>
      <c r="J541" s="14" t="s">
        <v>41</v>
      </c>
      <c r="K541" s="22">
        <v>42706.0</v>
      </c>
      <c r="L541" s="21"/>
      <c r="M541" s="23"/>
      <c r="N541" s="23"/>
    </row>
    <row r="542">
      <c r="A542" s="6"/>
      <c r="B542" s="148">
        <v>3597066.0</v>
      </c>
      <c r="C542" s="123" t="s">
        <v>1077</v>
      </c>
      <c r="D542" s="17">
        <v>42709.0</v>
      </c>
      <c r="E542" s="86">
        <v>42724.0</v>
      </c>
      <c r="F542" s="14" t="s">
        <v>19</v>
      </c>
      <c r="G542" s="14" t="s">
        <v>57</v>
      </c>
      <c r="H542" s="21"/>
      <c r="I542" s="14" t="s">
        <v>21</v>
      </c>
      <c r="J542" s="14" t="s">
        <v>41</v>
      </c>
      <c r="K542" s="22">
        <v>42706.0</v>
      </c>
      <c r="L542" s="21"/>
      <c r="M542" s="23"/>
      <c r="N542" s="23"/>
    </row>
    <row r="543">
      <c r="A543" s="6"/>
      <c r="B543" s="159">
        <v>3598739.0</v>
      </c>
      <c r="C543" s="123" t="s">
        <v>1077</v>
      </c>
      <c r="D543" s="17">
        <v>42710.0</v>
      </c>
      <c r="E543" s="86">
        <v>42725.0</v>
      </c>
      <c r="F543" s="14" t="s">
        <v>19</v>
      </c>
      <c r="G543" s="14" t="s">
        <v>189</v>
      </c>
      <c r="H543" s="21"/>
      <c r="I543" s="14" t="s">
        <v>26</v>
      </c>
      <c r="J543" s="14" t="s">
        <v>463</v>
      </c>
      <c r="K543" s="22">
        <v>42710.0</v>
      </c>
      <c r="L543" s="21"/>
      <c r="M543" s="23"/>
      <c r="N543" s="23"/>
    </row>
    <row r="544">
      <c r="A544" s="6"/>
      <c r="B544" s="148">
        <v>3599141.0</v>
      </c>
      <c r="C544" s="123" t="s">
        <v>1077</v>
      </c>
      <c r="D544" s="17">
        <v>42710.0</v>
      </c>
      <c r="E544" s="86">
        <v>42725.0</v>
      </c>
      <c r="F544" s="14" t="s">
        <v>19</v>
      </c>
      <c r="G544" s="14" t="s">
        <v>189</v>
      </c>
      <c r="H544" s="21"/>
      <c r="I544" s="14" t="s">
        <v>26</v>
      </c>
      <c r="J544" s="14" t="s">
        <v>463</v>
      </c>
      <c r="K544" s="22">
        <v>42710.0</v>
      </c>
      <c r="L544" s="21"/>
      <c r="M544" s="23"/>
      <c r="N544" s="23"/>
    </row>
    <row r="545">
      <c r="A545" s="6"/>
      <c r="B545" s="148">
        <v>3608867.0</v>
      </c>
      <c r="C545" s="123" t="s">
        <v>1077</v>
      </c>
      <c r="D545" s="75">
        <v>42723.0</v>
      </c>
      <c r="E545" s="86">
        <v>42733.0</v>
      </c>
      <c r="F545" s="14" t="s">
        <v>19</v>
      </c>
      <c r="G545" s="14" t="s">
        <v>189</v>
      </c>
      <c r="H545" s="21"/>
      <c r="I545" s="14" t="s">
        <v>26</v>
      </c>
      <c r="J545" s="14" t="s">
        <v>463</v>
      </c>
      <c r="K545" s="22">
        <v>42709.0</v>
      </c>
      <c r="L545" s="21"/>
      <c r="M545" s="23"/>
      <c r="N545" s="23"/>
    </row>
    <row r="546">
      <c r="A546" s="6"/>
      <c r="B546" s="149">
        <v>3624692.0</v>
      </c>
      <c r="C546" s="123" t="s">
        <v>1077</v>
      </c>
      <c r="D546" s="17">
        <v>43075.0</v>
      </c>
      <c r="E546" s="86">
        <v>43024.0</v>
      </c>
      <c r="F546" s="14" t="s">
        <v>19</v>
      </c>
      <c r="G546" s="14" t="s">
        <v>30</v>
      </c>
      <c r="H546" s="21"/>
      <c r="I546" s="14" t="s">
        <v>89</v>
      </c>
      <c r="J546" s="14" t="s">
        <v>266</v>
      </c>
      <c r="K546" s="71" t="s">
        <v>316</v>
      </c>
      <c r="L546" s="21"/>
      <c r="M546" s="23"/>
      <c r="N546" s="23"/>
    </row>
    <row r="547">
      <c r="A547" s="6"/>
      <c r="B547" s="149">
        <v>3626031.0</v>
      </c>
      <c r="C547" s="123" t="s">
        <v>1077</v>
      </c>
      <c r="D547" s="17">
        <v>43075.0</v>
      </c>
      <c r="E547" s="86">
        <v>43024.0</v>
      </c>
      <c r="F547" s="14" t="s">
        <v>19</v>
      </c>
      <c r="G547" s="14" t="s">
        <v>30</v>
      </c>
      <c r="H547" s="21"/>
      <c r="I547" s="14" t="s">
        <v>89</v>
      </c>
      <c r="J547" s="14" t="s">
        <v>266</v>
      </c>
      <c r="K547" s="14" t="s">
        <v>89</v>
      </c>
      <c r="L547" s="21"/>
      <c r="M547" s="23"/>
      <c r="N547" s="23"/>
    </row>
    <row r="548">
      <c r="A548" s="6"/>
      <c r="B548" s="149">
        <v>3627275.0</v>
      </c>
      <c r="C548" s="123" t="s">
        <v>1077</v>
      </c>
      <c r="D548" s="162">
        <v>43075.0</v>
      </c>
      <c r="E548" s="163">
        <v>43024.0</v>
      </c>
      <c r="F548" s="164" t="s">
        <v>19</v>
      </c>
      <c r="G548" s="164" t="s">
        <v>30</v>
      </c>
      <c r="H548" s="165"/>
      <c r="I548" s="164" t="s">
        <v>89</v>
      </c>
      <c r="J548" s="164" t="s">
        <v>266</v>
      </c>
      <c r="K548" s="164" t="s">
        <v>21</v>
      </c>
      <c r="L548" s="21"/>
      <c r="M548" s="23"/>
      <c r="N548" s="23"/>
    </row>
    <row r="549">
      <c r="A549" s="20">
        <v>1.0</v>
      </c>
      <c r="B549" s="77">
        <v>3435628.0</v>
      </c>
      <c r="C549" s="77" t="s">
        <v>56</v>
      </c>
      <c r="D549" s="32">
        <v>42513.0</v>
      </c>
      <c r="E549" s="33">
        <v>42528.0</v>
      </c>
      <c r="F549" s="31" t="s">
        <v>15</v>
      </c>
      <c r="G549" s="31" t="s">
        <v>57</v>
      </c>
      <c r="H549" s="31" t="s">
        <v>1091</v>
      </c>
      <c r="I549" s="31" t="s">
        <v>21</v>
      </c>
      <c r="J549" s="31" t="s">
        <v>41</v>
      </c>
      <c r="K549" s="32">
        <v>42508.0</v>
      </c>
      <c r="L549" s="31" t="s">
        <v>820</v>
      </c>
      <c r="M549" s="23"/>
      <c r="N549" s="23"/>
    </row>
    <row r="550">
      <c r="A550" s="20">
        <v>23.0</v>
      </c>
      <c r="B550" s="36">
        <v>3441640.0</v>
      </c>
      <c r="C550" s="36" t="s">
        <v>56</v>
      </c>
      <c r="D550" s="27">
        <v>42521.0</v>
      </c>
      <c r="E550" s="27">
        <v>42656.0</v>
      </c>
      <c r="F550" s="26" t="s">
        <v>15</v>
      </c>
      <c r="G550" s="26" t="s">
        <v>38</v>
      </c>
      <c r="H550" s="35" t="str">
        <f>HYPERLINK("javascript:%20top.infoDocumento(2356198)","2016EE96769")</f>
        <v>2016EE96769</v>
      </c>
      <c r="I550" s="26" t="s">
        <v>26</v>
      </c>
      <c r="J550" s="26" t="s">
        <v>41</v>
      </c>
      <c r="K550" s="27">
        <v>42515.0</v>
      </c>
      <c r="L550" s="26" t="s">
        <v>42</v>
      </c>
      <c r="M550" s="23"/>
      <c r="N550" s="23"/>
    </row>
    <row r="551">
      <c r="A551" s="20">
        <v>24.0</v>
      </c>
      <c r="B551" s="36">
        <v>3441643.0</v>
      </c>
      <c r="C551" s="36" t="s">
        <v>56</v>
      </c>
      <c r="D551" s="27">
        <v>42521.0</v>
      </c>
      <c r="E551" s="27">
        <v>42656.0</v>
      </c>
      <c r="F551" s="26" t="s">
        <v>15</v>
      </c>
      <c r="G551" s="26" t="s">
        <v>38</v>
      </c>
      <c r="H551" s="35" t="str">
        <f>HYPERLINK("javascript:%20top.infoDocumento(2356196)","2016EE96767")</f>
        <v>2016EE96767</v>
      </c>
      <c r="I551" s="26" t="s">
        <v>26</v>
      </c>
      <c r="J551" s="26" t="s">
        <v>41</v>
      </c>
      <c r="K551" s="27">
        <v>42515.0</v>
      </c>
      <c r="L551" s="26" t="s">
        <v>42</v>
      </c>
      <c r="M551" s="23"/>
      <c r="N551" s="23"/>
    </row>
    <row r="552">
      <c r="A552" s="20">
        <v>47.0</v>
      </c>
      <c r="B552" s="36">
        <v>3447880.0</v>
      </c>
      <c r="C552" s="36" t="s">
        <v>56</v>
      </c>
      <c r="D552" s="27">
        <v>42528.0</v>
      </c>
      <c r="E552" s="27">
        <v>42541.0</v>
      </c>
      <c r="F552" s="26" t="s">
        <v>76</v>
      </c>
      <c r="G552" s="38">
        <v>5345191.0</v>
      </c>
      <c r="H552" s="38" t="s">
        <v>1098</v>
      </c>
      <c r="I552" s="26" t="s">
        <v>21</v>
      </c>
      <c r="J552" s="26" t="s">
        <v>41</v>
      </c>
      <c r="K552" s="27">
        <v>42523.0</v>
      </c>
      <c r="L552" s="26" t="s">
        <v>820</v>
      </c>
      <c r="M552" s="23"/>
      <c r="N552" s="23"/>
    </row>
    <row r="553">
      <c r="A553" s="20">
        <v>56.0</v>
      </c>
      <c r="B553" s="36">
        <v>3450117.0</v>
      </c>
      <c r="C553" s="151" t="s">
        <v>56</v>
      </c>
      <c r="D553" s="27">
        <v>42529.0</v>
      </c>
      <c r="E553" s="27">
        <v>42543.0</v>
      </c>
      <c r="F553" s="38" t="s">
        <v>15</v>
      </c>
      <c r="G553" s="26" t="s">
        <v>38</v>
      </c>
      <c r="H553" s="38" t="s">
        <v>1100</v>
      </c>
      <c r="I553" s="26" t="s">
        <v>26</v>
      </c>
      <c r="J553" s="26" t="s">
        <v>41</v>
      </c>
      <c r="K553" s="27">
        <v>42524.0</v>
      </c>
      <c r="L553" s="26" t="s">
        <v>42</v>
      </c>
      <c r="M553" s="23"/>
      <c r="N553" s="23"/>
    </row>
    <row r="554">
      <c r="A554" s="20">
        <v>57.0</v>
      </c>
      <c r="B554" s="36">
        <v>3450433.0</v>
      </c>
      <c r="C554" s="151" t="s">
        <v>56</v>
      </c>
      <c r="D554" s="27">
        <v>42529.0</v>
      </c>
      <c r="E554" s="27">
        <v>42543.0</v>
      </c>
      <c r="F554" s="38" t="s">
        <v>15</v>
      </c>
      <c r="G554" s="26" t="s">
        <v>38</v>
      </c>
      <c r="H554" s="12" t="s">
        <v>1106</v>
      </c>
      <c r="I554" s="26" t="s">
        <v>26</v>
      </c>
      <c r="J554" s="26" t="s">
        <v>41</v>
      </c>
      <c r="K554" s="27">
        <v>42524.0</v>
      </c>
      <c r="L554" s="26" t="s">
        <v>42</v>
      </c>
      <c r="M554" s="23"/>
      <c r="N554" s="23"/>
    </row>
    <row r="555">
      <c r="A555" s="20">
        <v>84.0</v>
      </c>
      <c r="B555" s="36">
        <v>3457546.0</v>
      </c>
      <c r="C555" s="36" t="s">
        <v>56</v>
      </c>
      <c r="D555" s="27">
        <v>42535.0</v>
      </c>
      <c r="E555" s="27">
        <v>42549.0</v>
      </c>
      <c r="F555" s="38" t="s">
        <v>15</v>
      </c>
      <c r="G555" s="26" t="s">
        <v>57</v>
      </c>
      <c r="H555" s="12" t="s">
        <v>1108</v>
      </c>
      <c r="I555" s="26" t="s">
        <v>21</v>
      </c>
      <c r="J555" s="26" t="s">
        <v>41</v>
      </c>
      <c r="K555" s="27">
        <v>42533.0</v>
      </c>
      <c r="L555" s="26" t="s">
        <v>820</v>
      </c>
      <c r="M555" s="23"/>
      <c r="N555" s="23"/>
    </row>
    <row r="556">
      <c r="A556" s="121">
        <v>104.0</v>
      </c>
      <c r="B556" s="133">
        <v>3466308.0</v>
      </c>
      <c r="C556" s="123" t="s">
        <v>56</v>
      </c>
      <c r="D556" s="17">
        <v>42544.0</v>
      </c>
      <c r="E556" s="19">
        <v>42556.0</v>
      </c>
      <c r="F556" s="14" t="s">
        <v>76</v>
      </c>
      <c r="G556" s="14" t="s">
        <v>38</v>
      </c>
      <c r="H556" s="53" t="s">
        <v>1110</v>
      </c>
      <c r="I556" s="14" t="s">
        <v>21</v>
      </c>
      <c r="J556" s="14" t="s">
        <v>41</v>
      </c>
      <c r="K556" s="22">
        <v>42543.0</v>
      </c>
      <c r="L556" s="14" t="s">
        <v>67</v>
      </c>
      <c r="M556" s="23"/>
      <c r="N556" s="23"/>
    </row>
    <row r="557">
      <c r="A557" s="121">
        <f t="shared" ref="A557:A561" si="20">A556+1</f>
        <v>105</v>
      </c>
      <c r="B557" s="157">
        <v>3410077.0</v>
      </c>
      <c r="C557" s="123" t="s">
        <v>56</v>
      </c>
      <c r="D557" s="17">
        <v>42473.0</v>
      </c>
      <c r="E557" s="12" t="s">
        <v>174</v>
      </c>
      <c r="F557" s="14" t="s">
        <v>76</v>
      </c>
      <c r="G557" s="14" t="s">
        <v>38</v>
      </c>
      <c r="H557" s="21"/>
      <c r="I557" s="14" t="s">
        <v>26</v>
      </c>
      <c r="J557" s="14" t="s">
        <v>41</v>
      </c>
      <c r="K557" s="17">
        <v>42473.0</v>
      </c>
      <c r="L557" s="14" t="s">
        <v>21</v>
      </c>
      <c r="M557" s="23"/>
      <c r="N557" s="23"/>
    </row>
    <row r="558">
      <c r="A558" s="121">
        <f t="shared" si="20"/>
        <v>106</v>
      </c>
      <c r="B558" s="133">
        <v>3479754.0</v>
      </c>
      <c r="C558" s="123" t="s">
        <v>56</v>
      </c>
      <c r="D558" s="22">
        <v>42557.0</v>
      </c>
      <c r="E558" s="72">
        <v>42572.0</v>
      </c>
      <c r="F558" s="14" t="s">
        <v>516</v>
      </c>
      <c r="G558" s="14" t="s">
        <v>38</v>
      </c>
      <c r="H558" s="21"/>
      <c r="I558" s="14" t="s">
        <v>21</v>
      </c>
      <c r="J558" s="14" t="s">
        <v>41</v>
      </c>
      <c r="K558" s="54">
        <v>42556.0</v>
      </c>
      <c r="L558" s="14" t="s">
        <v>67</v>
      </c>
      <c r="M558" s="23"/>
      <c r="N558" s="23"/>
    </row>
    <row r="559">
      <c r="A559" s="121">
        <f t="shared" si="20"/>
        <v>107</v>
      </c>
      <c r="B559" s="133">
        <v>3479545.0</v>
      </c>
      <c r="C559" s="123" t="s">
        <v>56</v>
      </c>
      <c r="D559" s="22">
        <v>42497.0</v>
      </c>
      <c r="E559" s="57">
        <v>42570.0</v>
      </c>
      <c r="F559" s="14" t="s">
        <v>19</v>
      </c>
      <c r="G559" s="14" t="s">
        <v>38</v>
      </c>
      <c r="H559" s="21"/>
      <c r="I559" s="14" t="s">
        <v>21</v>
      </c>
      <c r="J559" s="14" t="s">
        <v>41</v>
      </c>
      <c r="K559" s="54">
        <v>42559.0</v>
      </c>
      <c r="L559" s="14" t="s">
        <v>178</v>
      </c>
      <c r="M559" s="23"/>
      <c r="N559" s="23"/>
    </row>
    <row r="560">
      <c r="A560" s="121">
        <f t="shared" si="20"/>
        <v>108</v>
      </c>
      <c r="B560" s="136">
        <v>3484566.0</v>
      </c>
      <c r="C560" s="123" t="s">
        <v>56</v>
      </c>
      <c r="D560" s="22">
        <v>42562.0</v>
      </c>
      <c r="E560" s="57">
        <v>42574.0</v>
      </c>
      <c r="F560" s="14" t="s">
        <v>19</v>
      </c>
      <c r="G560" s="14" t="s">
        <v>38</v>
      </c>
      <c r="H560" s="21"/>
      <c r="I560" s="14" t="s">
        <v>21</v>
      </c>
      <c r="J560" s="14" t="s">
        <v>41</v>
      </c>
      <c r="K560" s="22">
        <v>42591.0</v>
      </c>
      <c r="L560" s="14" t="s">
        <v>89</v>
      </c>
      <c r="M560" s="23"/>
      <c r="N560" s="23"/>
    </row>
    <row r="561">
      <c r="A561" s="121">
        <f t="shared" si="20"/>
        <v>109</v>
      </c>
      <c r="B561" s="166">
        <v>3489311.0</v>
      </c>
      <c r="C561" s="123" t="s">
        <v>56</v>
      </c>
      <c r="D561" s="22">
        <v>42565.0</v>
      </c>
      <c r="E561" s="120">
        <v>42584.0</v>
      </c>
      <c r="F561" s="14" t="s">
        <v>19</v>
      </c>
      <c r="G561" s="14" t="s">
        <v>38</v>
      </c>
      <c r="H561" s="21"/>
      <c r="I561" s="14" t="s">
        <v>21</v>
      </c>
      <c r="J561" s="14" t="s">
        <v>41</v>
      </c>
      <c r="K561" s="22">
        <v>42565.0</v>
      </c>
      <c r="L561" s="14" t="s">
        <v>269</v>
      </c>
      <c r="M561" s="23"/>
      <c r="N561" s="23"/>
    </row>
    <row r="562">
      <c r="A562" s="6"/>
      <c r="B562" s="124">
        <v>3538526.0</v>
      </c>
      <c r="C562" s="123" t="s">
        <v>56</v>
      </c>
      <c r="D562" s="17">
        <v>42636.0</v>
      </c>
      <c r="E562" s="19">
        <v>42647.0</v>
      </c>
      <c r="F562" s="14" t="s">
        <v>19</v>
      </c>
      <c r="G562" s="14" t="s">
        <v>30</v>
      </c>
      <c r="H562" s="21"/>
      <c r="I562" s="14" t="s">
        <v>21</v>
      </c>
      <c r="J562" s="14" t="s">
        <v>266</v>
      </c>
      <c r="K562" s="22">
        <v>42635.0</v>
      </c>
      <c r="L562" s="21"/>
      <c r="M562" s="23"/>
      <c r="N562" s="23"/>
    </row>
    <row r="563">
      <c r="A563" s="6"/>
      <c r="B563" s="124">
        <v>3538708.0</v>
      </c>
      <c r="C563" s="123" t="s">
        <v>56</v>
      </c>
      <c r="D563" s="17">
        <v>42640.0</v>
      </c>
      <c r="E563" s="19">
        <v>42650.0</v>
      </c>
      <c r="F563" s="14" t="s">
        <v>19</v>
      </c>
      <c r="G563" s="14" t="s">
        <v>30</v>
      </c>
      <c r="H563" s="21"/>
      <c r="I563" s="14" t="s">
        <v>21</v>
      </c>
      <c r="J563" s="14" t="s">
        <v>266</v>
      </c>
      <c r="K563" s="22">
        <v>42639.0</v>
      </c>
      <c r="L563" s="21"/>
      <c r="M563" s="23"/>
      <c r="N563" s="23"/>
    </row>
    <row r="564">
      <c r="A564" s="6"/>
      <c r="B564" s="124">
        <v>3538881.0</v>
      </c>
      <c r="C564" s="123" t="s">
        <v>56</v>
      </c>
      <c r="D564" s="17">
        <v>42640.0</v>
      </c>
      <c r="E564" s="19">
        <v>42650.0</v>
      </c>
      <c r="F564" s="14" t="s">
        <v>19</v>
      </c>
      <c r="G564" s="14" t="s">
        <v>30</v>
      </c>
      <c r="H564" s="21"/>
      <c r="I564" s="14" t="s">
        <v>21</v>
      </c>
      <c r="J564" s="14" t="s">
        <v>266</v>
      </c>
      <c r="K564" s="22">
        <v>42639.0</v>
      </c>
      <c r="L564" s="21"/>
      <c r="M564" s="23"/>
      <c r="N564" s="23"/>
    </row>
    <row r="565">
      <c r="A565" s="6"/>
      <c r="B565" s="124">
        <v>3540476.0</v>
      </c>
      <c r="C565" s="123" t="s">
        <v>56</v>
      </c>
      <c r="D565" s="17">
        <v>42641.0</v>
      </c>
      <c r="E565" s="19">
        <v>42650.0</v>
      </c>
      <c r="F565" s="14" t="s">
        <v>19</v>
      </c>
      <c r="G565" s="14" t="s">
        <v>20</v>
      </c>
      <c r="H565" s="21"/>
      <c r="I565" s="14" t="s">
        <v>89</v>
      </c>
      <c r="J565" s="14" t="s">
        <v>266</v>
      </c>
      <c r="K565" s="22">
        <v>42639.0</v>
      </c>
      <c r="L565" s="21"/>
      <c r="M565" s="23"/>
      <c r="N565" s="23"/>
    </row>
    <row r="566">
      <c r="A566" s="6"/>
      <c r="B566" s="124">
        <v>3540742.0</v>
      </c>
      <c r="C566" s="123" t="s">
        <v>56</v>
      </c>
      <c r="D566" s="17">
        <v>42641.0</v>
      </c>
      <c r="E566" s="19">
        <v>42650.0</v>
      </c>
      <c r="F566" s="14" t="s">
        <v>19</v>
      </c>
      <c r="G566" s="14" t="s">
        <v>20</v>
      </c>
      <c r="H566" s="21"/>
      <c r="I566" s="14" t="s">
        <v>89</v>
      </c>
      <c r="J566" s="14" t="s">
        <v>266</v>
      </c>
      <c r="K566" s="22">
        <v>42639.0</v>
      </c>
      <c r="L566" s="21"/>
      <c r="M566" s="23"/>
      <c r="N566" s="23"/>
    </row>
    <row r="567">
      <c r="A567" s="6"/>
      <c r="B567" s="124">
        <v>3542332.0</v>
      </c>
      <c r="C567" s="123" t="s">
        <v>56</v>
      </c>
      <c r="D567" s="17">
        <v>42611.0</v>
      </c>
      <c r="E567" s="86">
        <v>42654.0</v>
      </c>
      <c r="F567" s="14" t="s">
        <v>19</v>
      </c>
      <c r="G567" s="14" t="s">
        <v>57</v>
      </c>
      <c r="H567" s="21"/>
      <c r="I567" s="14" t="s">
        <v>276</v>
      </c>
      <c r="J567" s="14" t="s">
        <v>266</v>
      </c>
      <c r="K567" s="22">
        <v>42641.0</v>
      </c>
      <c r="L567" s="21"/>
      <c r="M567" s="23"/>
      <c r="N567" s="23"/>
    </row>
    <row r="568">
      <c r="A568" s="6"/>
      <c r="B568" s="124">
        <v>3543430.0</v>
      </c>
      <c r="C568" s="123" t="s">
        <v>56</v>
      </c>
      <c r="D568" s="17">
        <v>42643.0</v>
      </c>
      <c r="E568" s="86">
        <v>42655.0</v>
      </c>
      <c r="F568" s="14" t="s">
        <v>19</v>
      </c>
      <c r="G568" s="14" t="s">
        <v>57</v>
      </c>
      <c r="H568" s="21"/>
      <c r="I568" s="14" t="s">
        <v>276</v>
      </c>
      <c r="J568" s="14" t="s">
        <v>266</v>
      </c>
      <c r="K568" s="22">
        <v>42642.0</v>
      </c>
      <c r="L568" s="21"/>
      <c r="M568" s="23"/>
      <c r="N568" s="23"/>
    </row>
    <row r="569">
      <c r="A569" s="6"/>
      <c r="B569" s="124">
        <v>3547497.0</v>
      </c>
      <c r="C569" s="123" t="s">
        <v>56</v>
      </c>
      <c r="D569" s="17">
        <v>42648.0</v>
      </c>
      <c r="E569" s="86">
        <v>42661.0</v>
      </c>
      <c r="F569" s="14" t="s">
        <v>19</v>
      </c>
      <c r="G569" s="14" t="s">
        <v>57</v>
      </c>
      <c r="H569" s="21"/>
      <c r="I569" s="14" t="s">
        <v>276</v>
      </c>
      <c r="J569" s="14" t="s">
        <v>266</v>
      </c>
      <c r="K569" s="22">
        <v>42646.0</v>
      </c>
      <c r="L569" s="21"/>
      <c r="M569" s="23"/>
      <c r="N569" s="23"/>
    </row>
    <row r="570">
      <c r="A570" s="6"/>
      <c r="B570" s="124">
        <v>3552052.0</v>
      </c>
      <c r="C570" s="123" t="s">
        <v>56</v>
      </c>
      <c r="D570" s="75">
        <v>42655.0</v>
      </c>
      <c r="E570" s="86">
        <v>42667.0</v>
      </c>
      <c r="F570" s="14" t="s">
        <v>19</v>
      </c>
      <c r="G570" s="14" t="s">
        <v>57</v>
      </c>
      <c r="H570" s="21"/>
      <c r="I570" s="14" t="s">
        <v>26</v>
      </c>
      <c r="J570" s="14" t="s">
        <v>266</v>
      </c>
      <c r="K570" s="22">
        <v>42654.0</v>
      </c>
      <c r="L570" s="21"/>
      <c r="M570" s="23"/>
      <c r="N570" s="23"/>
    </row>
    <row r="571">
      <c r="A571" s="6"/>
      <c r="B571" s="124">
        <v>3555840.0</v>
      </c>
      <c r="C571" s="123" t="s">
        <v>56</v>
      </c>
      <c r="D571" s="75">
        <v>42662.0</v>
      </c>
      <c r="E571" s="19">
        <v>42676.0</v>
      </c>
      <c r="F571" s="14" t="s">
        <v>19</v>
      </c>
      <c r="G571" s="14" t="s">
        <v>57</v>
      </c>
      <c r="H571" s="21"/>
      <c r="I571" s="14" t="s">
        <v>276</v>
      </c>
      <c r="J571" s="14" t="s">
        <v>266</v>
      </c>
      <c r="K571" s="22">
        <v>42661.0</v>
      </c>
      <c r="L571" s="21"/>
      <c r="M571" s="23"/>
      <c r="N571" s="23"/>
    </row>
    <row r="572">
      <c r="A572" s="6"/>
      <c r="B572" s="124">
        <v>3555889.0</v>
      </c>
      <c r="C572" s="123" t="s">
        <v>56</v>
      </c>
      <c r="D572" s="75">
        <v>42662.0</v>
      </c>
      <c r="E572" s="19">
        <v>42676.0</v>
      </c>
      <c r="F572" s="14" t="s">
        <v>19</v>
      </c>
      <c r="G572" s="14" t="s">
        <v>189</v>
      </c>
      <c r="H572" s="21"/>
      <c r="I572" s="14" t="s">
        <v>26</v>
      </c>
      <c r="J572" s="14" t="s">
        <v>266</v>
      </c>
      <c r="K572" s="22">
        <v>42661.0</v>
      </c>
      <c r="L572" s="21"/>
      <c r="M572" s="23"/>
      <c r="N572" s="23"/>
    </row>
    <row r="573">
      <c r="A573" s="6"/>
      <c r="B573" s="124">
        <v>3557327.0</v>
      </c>
      <c r="C573" s="123" t="s">
        <v>56</v>
      </c>
      <c r="D573" s="75">
        <v>42667.0</v>
      </c>
      <c r="E573" s="19">
        <v>42677.0</v>
      </c>
      <c r="F573" s="14" t="s">
        <v>19</v>
      </c>
      <c r="G573" s="14" t="s">
        <v>57</v>
      </c>
      <c r="H573" s="21"/>
      <c r="I573" s="14" t="s">
        <v>26</v>
      </c>
      <c r="J573" s="14" t="s">
        <v>266</v>
      </c>
      <c r="K573" s="22">
        <v>42662.0</v>
      </c>
      <c r="L573" s="21"/>
      <c r="M573" s="23"/>
      <c r="N573" s="23"/>
    </row>
    <row r="574">
      <c r="A574" s="6"/>
      <c r="B574" s="147">
        <v>3563828.0</v>
      </c>
      <c r="C574" s="123" t="s">
        <v>56</v>
      </c>
      <c r="D574" s="75">
        <v>42670.0</v>
      </c>
      <c r="E574" s="86">
        <v>42685.0</v>
      </c>
      <c r="F574" s="14" t="s">
        <v>19</v>
      </c>
      <c r="G574" s="14" t="s">
        <v>57</v>
      </c>
      <c r="H574" s="21"/>
      <c r="I574" s="14" t="s">
        <v>276</v>
      </c>
      <c r="J574" s="14" t="s">
        <v>41</v>
      </c>
      <c r="K574" s="22">
        <v>42669.0</v>
      </c>
      <c r="L574" s="21"/>
      <c r="M574" s="23"/>
      <c r="N574" s="23"/>
    </row>
    <row r="575">
      <c r="A575" s="6"/>
      <c r="B575" s="124">
        <v>3564313.0</v>
      </c>
      <c r="C575" s="123" t="s">
        <v>56</v>
      </c>
      <c r="D575" s="75">
        <v>42671.0</v>
      </c>
      <c r="E575" s="86">
        <v>42685.0</v>
      </c>
      <c r="F575" s="14" t="s">
        <v>19</v>
      </c>
      <c r="G575" s="14" t="s">
        <v>189</v>
      </c>
      <c r="H575" s="21"/>
      <c r="I575" s="14" t="s">
        <v>26</v>
      </c>
      <c r="J575" s="14" t="s">
        <v>41</v>
      </c>
      <c r="K575" s="22">
        <v>42670.0</v>
      </c>
      <c r="L575" s="21"/>
      <c r="M575" s="23"/>
      <c r="N575" s="23"/>
    </row>
    <row r="576">
      <c r="A576" s="6"/>
      <c r="B576" s="124">
        <v>3566056.0</v>
      </c>
      <c r="C576" s="123" t="s">
        <v>56</v>
      </c>
      <c r="D576" s="17">
        <v>42675.0</v>
      </c>
      <c r="E576" s="86">
        <v>42690.0</v>
      </c>
      <c r="F576" s="14" t="s">
        <v>19</v>
      </c>
      <c r="G576" s="14" t="s">
        <v>57</v>
      </c>
      <c r="H576" s="21"/>
      <c r="I576" s="14" t="s">
        <v>1133</v>
      </c>
      <c r="J576" s="14" t="s">
        <v>41</v>
      </c>
      <c r="K576" s="22">
        <v>42672.0</v>
      </c>
      <c r="L576" s="21"/>
      <c r="M576" s="23"/>
      <c r="N576" s="23"/>
    </row>
    <row r="577">
      <c r="A577" s="6"/>
      <c r="B577" s="149">
        <v>3572504.0</v>
      </c>
      <c r="C577" s="123" t="s">
        <v>56</v>
      </c>
      <c r="D577" s="17">
        <v>42682.0</v>
      </c>
      <c r="E577" s="86">
        <v>42696.0</v>
      </c>
      <c r="F577" s="14" t="s">
        <v>19</v>
      </c>
      <c r="G577" s="14" t="s">
        <v>57</v>
      </c>
      <c r="H577" s="21"/>
      <c r="I577" s="14" t="s">
        <v>21</v>
      </c>
      <c r="J577" s="14" t="s">
        <v>41</v>
      </c>
      <c r="K577" s="22">
        <v>42678.0</v>
      </c>
      <c r="L577" s="21"/>
      <c r="M577" s="23"/>
      <c r="N577" s="23"/>
    </row>
    <row r="578">
      <c r="A578" s="6"/>
      <c r="B578" s="148">
        <v>3577701.0</v>
      </c>
      <c r="C578" s="123" t="s">
        <v>56</v>
      </c>
      <c r="D578" s="75">
        <v>42690.0</v>
      </c>
      <c r="E578" s="86">
        <v>42702.0</v>
      </c>
      <c r="F578" s="14" t="s">
        <v>19</v>
      </c>
      <c r="G578" s="14" t="s">
        <v>57</v>
      </c>
      <c r="H578" s="21"/>
      <c r="I578" s="14" t="s">
        <v>21</v>
      </c>
      <c r="J578" s="14" t="s">
        <v>41</v>
      </c>
      <c r="K578" s="22">
        <v>42687.0</v>
      </c>
      <c r="L578" s="21"/>
      <c r="M578" s="23"/>
      <c r="N578" s="23"/>
    </row>
    <row r="579">
      <c r="A579" s="6"/>
      <c r="B579" s="148">
        <v>3579345.0</v>
      </c>
      <c r="C579" s="123" t="s">
        <v>1135</v>
      </c>
      <c r="D579" s="75">
        <v>42691.0</v>
      </c>
      <c r="E579" s="86">
        <v>42704.0</v>
      </c>
      <c r="F579" s="14" t="s">
        <v>19</v>
      </c>
      <c r="G579" s="14" t="s">
        <v>57</v>
      </c>
      <c r="H579" s="21"/>
      <c r="I579" s="14" t="s">
        <v>21</v>
      </c>
      <c r="J579" s="14" t="s">
        <v>41</v>
      </c>
      <c r="K579" s="22">
        <v>42690.0</v>
      </c>
      <c r="L579" s="21"/>
      <c r="M579" s="23"/>
      <c r="N579" s="23"/>
    </row>
    <row r="580">
      <c r="A580" s="6"/>
      <c r="B580" s="148">
        <v>3581312.0</v>
      </c>
      <c r="C580" s="123" t="s">
        <v>56</v>
      </c>
      <c r="D580" s="75">
        <v>42692.0</v>
      </c>
      <c r="E580" s="19">
        <v>42705.0</v>
      </c>
      <c r="F580" s="14" t="s">
        <v>19</v>
      </c>
      <c r="G580" s="14" t="s">
        <v>57</v>
      </c>
      <c r="H580" s="21"/>
      <c r="I580" s="14" t="s">
        <v>21</v>
      </c>
      <c r="J580" s="14" t="s">
        <v>41</v>
      </c>
      <c r="K580" s="22">
        <v>42691.0</v>
      </c>
      <c r="L580" s="21"/>
      <c r="M580" s="23"/>
      <c r="N580" s="23"/>
    </row>
    <row r="581">
      <c r="A581" s="6"/>
      <c r="B581" s="148">
        <v>3581324.0</v>
      </c>
      <c r="C581" s="123" t="s">
        <v>56</v>
      </c>
      <c r="D581" s="75">
        <v>42692.0</v>
      </c>
      <c r="E581" s="19">
        <v>42705.0</v>
      </c>
      <c r="F581" s="14" t="s">
        <v>19</v>
      </c>
      <c r="G581" s="14" t="s">
        <v>57</v>
      </c>
      <c r="H581" s="21"/>
      <c r="I581" s="14" t="s">
        <v>21</v>
      </c>
      <c r="J581" s="14" t="s">
        <v>41</v>
      </c>
      <c r="K581" s="22">
        <v>42691.0</v>
      </c>
      <c r="L581" s="21"/>
      <c r="M581" s="23"/>
      <c r="N581" s="23"/>
    </row>
    <row r="582">
      <c r="A582" s="6"/>
      <c r="B582" s="148">
        <v>3586767.0</v>
      </c>
      <c r="C582" s="123" t="s">
        <v>1135</v>
      </c>
      <c r="D582" s="75">
        <v>42698.0</v>
      </c>
      <c r="E582" s="19">
        <v>42713.0</v>
      </c>
      <c r="F582" s="14" t="s">
        <v>19</v>
      </c>
      <c r="G582" s="14" t="s">
        <v>57</v>
      </c>
      <c r="H582" s="21"/>
      <c r="I582" s="14" t="s">
        <v>21</v>
      </c>
      <c r="J582" s="14" t="s">
        <v>41</v>
      </c>
      <c r="K582" s="22">
        <v>42697.0</v>
      </c>
      <c r="L582" s="14" t="s">
        <v>1045</v>
      </c>
      <c r="M582" s="23"/>
      <c r="N582" s="23"/>
    </row>
    <row r="583">
      <c r="A583" s="6"/>
      <c r="B583" s="148">
        <v>3600037.0</v>
      </c>
      <c r="C583" s="123" t="s">
        <v>56</v>
      </c>
      <c r="D583" s="17">
        <v>42711.0</v>
      </c>
      <c r="E583" s="86">
        <v>42725.0</v>
      </c>
      <c r="F583" s="14" t="s">
        <v>19</v>
      </c>
      <c r="G583" s="14" t="s">
        <v>57</v>
      </c>
      <c r="H583" s="21"/>
      <c r="I583" s="14" t="s">
        <v>21</v>
      </c>
      <c r="J583" s="14" t="s">
        <v>41</v>
      </c>
      <c r="K583" s="22">
        <v>42710.0</v>
      </c>
      <c r="L583" s="21"/>
      <c r="M583" s="23"/>
      <c r="N583" s="23"/>
    </row>
    <row r="584">
      <c r="A584" s="6"/>
      <c r="B584" s="148">
        <v>3603246.0</v>
      </c>
      <c r="C584" s="123" t="s">
        <v>56</v>
      </c>
      <c r="D584" s="75">
        <v>42716.0</v>
      </c>
      <c r="E584" s="86">
        <v>42727.0</v>
      </c>
      <c r="F584" s="14" t="s">
        <v>19</v>
      </c>
      <c r="G584" s="14" t="s">
        <v>57</v>
      </c>
      <c r="H584" s="21"/>
      <c r="I584" s="14" t="s">
        <v>21</v>
      </c>
      <c r="J584" s="14" t="s">
        <v>41</v>
      </c>
      <c r="K584" s="22">
        <v>42713.0</v>
      </c>
      <c r="L584" s="21"/>
      <c r="M584" s="23"/>
      <c r="N584" s="23"/>
    </row>
    <row r="585">
      <c r="A585" s="6"/>
      <c r="B585" s="148">
        <v>3605650.0</v>
      </c>
      <c r="C585" s="123" t="s">
        <v>56</v>
      </c>
      <c r="D585" s="75">
        <v>42718.0</v>
      </c>
      <c r="E585" s="86">
        <v>42731.0</v>
      </c>
      <c r="F585" s="14" t="s">
        <v>19</v>
      </c>
      <c r="G585" s="14" t="s">
        <v>189</v>
      </c>
      <c r="H585" s="21"/>
      <c r="I585" s="14" t="s">
        <v>26</v>
      </c>
      <c r="J585" s="14" t="s">
        <v>41</v>
      </c>
      <c r="K585" s="22">
        <v>42717.0</v>
      </c>
      <c r="L585" s="21"/>
      <c r="M585" s="23"/>
      <c r="N585" s="23"/>
    </row>
    <row r="586">
      <c r="A586" s="6"/>
      <c r="B586" s="148">
        <v>3606028.0</v>
      </c>
      <c r="C586" s="123" t="s">
        <v>56</v>
      </c>
      <c r="D586" s="75">
        <v>42718.0</v>
      </c>
      <c r="E586" s="86">
        <v>42731.0</v>
      </c>
      <c r="F586" s="14" t="s">
        <v>19</v>
      </c>
      <c r="G586" s="14" t="s">
        <v>57</v>
      </c>
      <c r="H586" s="21"/>
      <c r="I586" s="14" t="s">
        <v>21</v>
      </c>
      <c r="J586" s="14" t="s">
        <v>41</v>
      </c>
      <c r="K586" s="22">
        <v>42717.0</v>
      </c>
      <c r="L586" s="21"/>
      <c r="M586" s="23"/>
      <c r="N586" s="23"/>
    </row>
    <row r="587">
      <c r="A587" s="6"/>
      <c r="B587" s="148">
        <v>3606389.0</v>
      </c>
      <c r="C587" s="123" t="s">
        <v>56</v>
      </c>
      <c r="D587" s="75">
        <v>42718.0</v>
      </c>
      <c r="E587" s="86">
        <v>42731.0</v>
      </c>
      <c r="F587" s="14" t="s">
        <v>19</v>
      </c>
      <c r="G587" s="14" t="s">
        <v>57</v>
      </c>
      <c r="H587" s="21"/>
      <c r="I587" s="14" t="s">
        <v>21</v>
      </c>
      <c r="J587" s="14" t="s">
        <v>41</v>
      </c>
      <c r="K587" s="22">
        <v>42717.0</v>
      </c>
      <c r="L587" s="21"/>
      <c r="M587" s="23"/>
      <c r="N587" s="23"/>
    </row>
    <row r="588">
      <c r="A588" s="6"/>
      <c r="B588" s="148">
        <v>3614054.0</v>
      </c>
      <c r="C588" s="123" t="s">
        <v>56</v>
      </c>
      <c r="D588" s="75">
        <v>42725.0</v>
      </c>
      <c r="E588" s="19">
        <v>42738.0</v>
      </c>
      <c r="F588" s="14" t="s">
        <v>19</v>
      </c>
      <c r="G588" s="14" t="s">
        <v>315</v>
      </c>
      <c r="H588" s="21"/>
      <c r="I588" s="14" t="s">
        <v>26</v>
      </c>
      <c r="J588" s="14" t="s">
        <v>41</v>
      </c>
      <c r="K588" s="22">
        <v>42723.0</v>
      </c>
      <c r="L588" s="21"/>
      <c r="M588" s="23"/>
      <c r="N588" s="23"/>
    </row>
    <row r="589">
      <c r="A589" s="6"/>
      <c r="B589" s="148">
        <v>3619497.0</v>
      </c>
      <c r="C589" s="123" t="s">
        <v>56</v>
      </c>
      <c r="D589" s="75">
        <v>42731.0</v>
      </c>
      <c r="E589" s="19">
        <v>42744.0</v>
      </c>
      <c r="F589" s="14" t="s">
        <v>19</v>
      </c>
      <c r="G589" s="14" t="s">
        <v>57</v>
      </c>
      <c r="H589" s="21"/>
      <c r="I589" s="14" t="s">
        <v>21</v>
      </c>
      <c r="J589" s="14" t="s">
        <v>41</v>
      </c>
      <c r="K589" s="22">
        <v>42730.0</v>
      </c>
      <c r="L589" s="21"/>
      <c r="M589" s="23"/>
      <c r="N589" s="23"/>
    </row>
    <row r="590">
      <c r="A590" s="6"/>
      <c r="B590" s="148">
        <v>3620094.0</v>
      </c>
      <c r="C590" s="123" t="s">
        <v>56</v>
      </c>
      <c r="D590" s="75">
        <v>42731.0</v>
      </c>
      <c r="E590" s="19">
        <v>42744.0</v>
      </c>
      <c r="F590" s="14" t="s">
        <v>19</v>
      </c>
      <c r="G590" s="14" t="s">
        <v>57</v>
      </c>
      <c r="H590" s="21"/>
      <c r="I590" s="14" t="s">
        <v>21</v>
      </c>
      <c r="J590" s="14" t="s">
        <v>41</v>
      </c>
      <c r="K590" s="22">
        <v>42730.0</v>
      </c>
      <c r="L590" s="21"/>
      <c r="M590" s="23"/>
      <c r="N590" s="23"/>
    </row>
    <row r="591">
      <c r="A591" s="6"/>
      <c r="B591" s="149">
        <v>3627295.0</v>
      </c>
      <c r="C591" s="123" t="s">
        <v>1150</v>
      </c>
      <c r="D591" s="17">
        <v>43075.0</v>
      </c>
      <c r="E591" s="86">
        <v>43024.0</v>
      </c>
      <c r="F591" s="14" t="s">
        <v>19</v>
      </c>
      <c r="G591" s="14" t="s">
        <v>30</v>
      </c>
      <c r="H591" s="21"/>
      <c r="I591" s="14" t="s">
        <v>89</v>
      </c>
      <c r="J591" s="14" t="s">
        <v>266</v>
      </c>
      <c r="K591" s="14" t="s">
        <v>21</v>
      </c>
      <c r="L591" s="21"/>
      <c r="M591" s="23"/>
      <c r="N591" s="23"/>
    </row>
    <row r="592">
      <c r="A592" s="6"/>
      <c r="B592" s="149">
        <v>3626650.0</v>
      </c>
      <c r="C592" s="123" t="s">
        <v>1150</v>
      </c>
      <c r="D592" s="17">
        <v>43075.0</v>
      </c>
      <c r="E592" s="86">
        <v>43024.0</v>
      </c>
      <c r="F592" s="14" t="s">
        <v>19</v>
      </c>
      <c r="G592" s="14" t="s">
        <v>30</v>
      </c>
      <c r="H592" s="21"/>
      <c r="I592" s="14" t="s">
        <v>89</v>
      </c>
      <c r="J592" s="14" t="s">
        <v>266</v>
      </c>
      <c r="K592" s="14" t="s">
        <v>89</v>
      </c>
      <c r="L592" s="21"/>
      <c r="M592" s="23"/>
      <c r="N592" s="23"/>
    </row>
    <row r="593">
      <c r="A593" s="121">
        <f t="shared" ref="A593:A596" si="21">A592+1</f>
        <v>1</v>
      </c>
      <c r="B593" s="149">
        <v>3474967.0</v>
      </c>
      <c r="C593" s="123" t="s">
        <v>284</v>
      </c>
      <c r="D593" s="17">
        <v>42551.0</v>
      </c>
      <c r="E593" s="19">
        <v>42566.0</v>
      </c>
      <c r="F593" s="14" t="s">
        <v>76</v>
      </c>
      <c r="G593" s="14" t="s">
        <v>38</v>
      </c>
      <c r="H593" s="14" t="s">
        <v>1155</v>
      </c>
      <c r="I593" s="14" t="s">
        <v>26</v>
      </c>
      <c r="J593" s="14" t="s">
        <v>41</v>
      </c>
      <c r="K593" s="54">
        <v>42550.0</v>
      </c>
      <c r="L593" s="14" t="s">
        <v>67</v>
      </c>
      <c r="M593" s="23"/>
      <c r="N593" s="23"/>
    </row>
    <row r="594">
      <c r="A594" s="121">
        <f t="shared" si="21"/>
        <v>2</v>
      </c>
      <c r="B594" s="149">
        <v>3474959.0</v>
      </c>
      <c r="C594" s="123" t="s">
        <v>284</v>
      </c>
      <c r="D594" s="17">
        <v>42551.0</v>
      </c>
      <c r="E594" s="19">
        <v>42566.0</v>
      </c>
      <c r="F594" s="14" t="s">
        <v>76</v>
      </c>
      <c r="G594" s="14" t="s">
        <v>38</v>
      </c>
      <c r="H594" s="53" t="s">
        <v>1159</v>
      </c>
      <c r="I594" s="14" t="s">
        <v>26</v>
      </c>
      <c r="J594" s="14" t="s">
        <v>41</v>
      </c>
      <c r="K594" s="54">
        <v>42550.0</v>
      </c>
      <c r="L594" s="14" t="s">
        <v>67</v>
      </c>
      <c r="M594" s="23"/>
      <c r="N594" s="23"/>
    </row>
    <row r="595">
      <c r="A595" s="121">
        <f t="shared" si="21"/>
        <v>3</v>
      </c>
      <c r="B595" s="149">
        <v>3474955.0</v>
      </c>
      <c r="C595" s="123" t="s">
        <v>284</v>
      </c>
      <c r="D595" s="17">
        <v>42551.0</v>
      </c>
      <c r="E595" s="19">
        <v>42566.0</v>
      </c>
      <c r="F595" s="14" t="s">
        <v>76</v>
      </c>
      <c r="G595" s="14" t="s">
        <v>38</v>
      </c>
      <c r="H595" s="14" t="s">
        <v>1161</v>
      </c>
      <c r="I595" s="14" t="s">
        <v>26</v>
      </c>
      <c r="J595" s="14" t="s">
        <v>41</v>
      </c>
      <c r="K595" s="54">
        <v>42550.0</v>
      </c>
      <c r="L595" s="14" t="s">
        <v>67</v>
      </c>
      <c r="M595" s="23"/>
      <c r="N595" s="23"/>
    </row>
    <row r="596">
      <c r="A596" s="121">
        <f t="shared" si="21"/>
        <v>4</v>
      </c>
      <c r="B596" s="167">
        <v>3476339.0</v>
      </c>
      <c r="C596" s="168" t="s">
        <v>284</v>
      </c>
      <c r="D596" s="54">
        <v>42528.0</v>
      </c>
      <c r="E596" s="19">
        <v>42569.0</v>
      </c>
      <c r="F596" s="14" t="s">
        <v>53</v>
      </c>
      <c r="G596" s="14" t="s">
        <v>38</v>
      </c>
      <c r="H596" s="21"/>
      <c r="I596" s="14" t="s">
        <v>26</v>
      </c>
      <c r="J596" s="14" t="s">
        <v>41</v>
      </c>
      <c r="K596" s="22">
        <v>42551.0</v>
      </c>
      <c r="L596" s="14" t="s">
        <v>67</v>
      </c>
      <c r="M596" s="23"/>
      <c r="N596" s="23"/>
    </row>
    <row r="597">
      <c r="A597" s="6"/>
      <c r="B597" s="124">
        <v>3555720.0</v>
      </c>
      <c r="C597" s="123" t="s">
        <v>68</v>
      </c>
      <c r="D597" s="75">
        <v>42662.0</v>
      </c>
      <c r="E597" s="19">
        <v>42676.0</v>
      </c>
      <c r="F597" s="14" t="s">
        <v>19</v>
      </c>
      <c r="G597" s="14" t="s">
        <v>189</v>
      </c>
      <c r="H597" s="21"/>
      <c r="I597" s="14" t="s">
        <v>26</v>
      </c>
      <c r="J597" s="14" t="s">
        <v>266</v>
      </c>
      <c r="K597" s="22">
        <v>42661.0</v>
      </c>
      <c r="L597" s="21"/>
      <c r="M597" s="23"/>
      <c r="N597" s="23"/>
    </row>
    <row r="598">
      <c r="A598" s="6"/>
      <c r="B598" s="148">
        <v>3595314.0</v>
      </c>
      <c r="C598" s="123" t="s">
        <v>68</v>
      </c>
      <c r="D598" s="17">
        <v>42706.0</v>
      </c>
      <c r="E598" s="86">
        <v>42723.0</v>
      </c>
      <c r="F598" s="14" t="s">
        <v>19</v>
      </c>
      <c r="G598" s="14" t="s">
        <v>189</v>
      </c>
      <c r="H598" s="21"/>
      <c r="I598" s="14" t="s">
        <v>26</v>
      </c>
      <c r="J598" s="14" t="s">
        <v>119</v>
      </c>
      <c r="K598" s="22">
        <v>42705.0</v>
      </c>
      <c r="L598" s="21"/>
      <c r="M598" s="23"/>
      <c r="N598" s="23"/>
    </row>
    <row r="599">
      <c r="A599" s="6"/>
      <c r="B599" s="148">
        <v>3601521.0</v>
      </c>
      <c r="C599" s="123" t="s">
        <v>68</v>
      </c>
      <c r="D599" s="75">
        <v>42716.0</v>
      </c>
      <c r="E599" s="86">
        <v>42727.0</v>
      </c>
      <c r="F599" s="14" t="s">
        <v>19</v>
      </c>
      <c r="G599" s="14" t="s">
        <v>189</v>
      </c>
      <c r="H599" s="21"/>
      <c r="I599" s="14" t="s">
        <v>26</v>
      </c>
      <c r="J599" s="14" t="s">
        <v>192</v>
      </c>
      <c r="K599" s="22">
        <v>42713.0</v>
      </c>
      <c r="L599" s="21"/>
      <c r="M599" s="23"/>
      <c r="N599" s="23"/>
    </row>
    <row r="600">
      <c r="A600" s="6"/>
      <c r="B600" s="148">
        <v>3605020.0</v>
      </c>
      <c r="C600" s="123" t="s">
        <v>1169</v>
      </c>
      <c r="D600" s="75">
        <v>42718.0</v>
      </c>
      <c r="E600" s="86">
        <v>42731.0</v>
      </c>
      <c r="F600" s="14" t="s">
        <v>19</v>
      </c>
      <c r="G600" s="14" t="s">
        <v>189</v>
      </c>
      <c r="H600" s="21"/>
      <c r="I600" s="14" t="s">
        <v>26</v>
      </c>
      <c r="J600" s="14" t="s">
        <v>41</v>
      </c>
      <c r="K600" s="22">
        <v>42717.0</v>
      </c>
      <c r="L600" s="21"/>
      <c r="M600" s="23"/>
      <c r="N600" s="23"/>
    </row>
    <row r="601">
      <c r="A601" s="6"/>
      <c r="B601" s="149">
        <v>3625005.0</v>
      </c>
      <c r="C601" s="123" t="s">
        <v>68</v>
      </c>
      <c r="D601" s="17">
        <v>43075.0</v>
      </c>
      <c r="E601" s="86">
        <v>43024.0</v>
      </c>
      <c r="F601" s="14" t="s">
        <v>19</v>
      </c>
      <c r="G601" s="14" t="s">
        <v>30</v>
      </c>
      <c r="H601" s="21"/>
      <c r="I601" s="14" t="s">
        <v>89</v>
      </c>
      <c r="J601" s="14" t="s">
        <v>266</v>
      </c>
      <c r="K601" s="14" t="s">
        <v>89</v>
      </c>
      <c r="L601" s="21"/>
      <c r="M601" s="23"/>
      <c r="N601" s="23"/>
    </row>
    <row r="602">
      <c r="A602" s="121">
        <f>A601+1</f>
        <v>1</v>
      </c>
      <c r="B602" s="124">
        <v>3535831.0</v>
      </c>
      <c r="C602" s="123" t="s">
        <v>1173</v>
      </c>
      <c r="D602" s="17">
        <v>42634.0</v>
      </c>
      <c r="E602" s="19">
        <v>42646.0</v>
      </c>
      <c r="F602" s="14" t="s">
        <v>19</v>
      </c>
      <c r="G602" s="14" t="s">
        <v>20</v>
      </c>
      <c r="H602" s="21"/>
      <c r="I602" s="14" t="s">
        <v>26</v>
      </c>
      <c r="J602" s="14" t="s">
        <v>266</v>
      </c>
      <c r="K602" s="22">
        <v>42633.0</v>
      </c>
      <c r="L602" s="21"/>
      <c r="M602" s="23"/>
      <c r="N602" s="23"/>
    </row>
    <row r="603">
      <c r="A603" s="6"/>
      <c r="B603" s="124">
        <v>3536986.0</v>
      </c>
      <c r="C603" s="123" t="s">
        <v>1173</v>
      </c>
      <c r="D603" s="17">
        <v>42635.0</v>
      </c>
      <c r="E603" s="19">
        <v>42647.0</v>
      </c>
      <c r="F603" s="14" t="s">
        <v>19</v>
      </c>
      <c r="G603" s="14" t="s">
        <v>20</v>
      </c>
      <c r="H603" s="21"/>
      <c r="I603" s="14" t="s">
        <v>89</v>
      </c>
      <c r="J603" s="14" t="s">
        <v>266</v>
      </c>
      <c r="K603" s="22">
        <v>42634.0</v>
      </c>
      <c r="L603" s="21"/>
      <c r="M603" s="23"/>
      <c r="N603" s="23"/>
    </row>
    <row r="604">
      <c r="A604" s="6"/>
      <c r="B604" s="124">
        <v>3543039.0</v>
      </c>
      <c r="C604" s="123" t="s">
        <v>1173</v>
      </c>
      <c r="D604" s="17">
        <v>42611.0</v>
      </c>
      <c r="E604" s="86">
        <v>42655.0</v>
      </c>
      <c r="F604" s="14" t="s">
        <v>19</v>
      </c>
      <c r="G604" s="14" t="s">
        <v>189</v>
      </c>
      <c r="H604" s="21"/>
      <c r="I604" s="14" t="s">
        <v>26</v>
      </c>
      <c r="J604" s="14" t="s">
        <v>266</v>
      </c>
      <c r="K604" s="22">
        <v>42642.0</v>
      </c>
      <c r="L604" s="21"/>
      <c r="M604" s="23"/>
      <c r="N604" s="23"/>
    </row>
    <row r="605">
      <c r="A605" s="6"/>
      <c r="B605" s="124">
        <v>3543533.0</v>
      </c>
      <c r="C605" s="123" t="s">
        <v>1173</v>
      </c>
      <c r="D605" s="17">
        <v>42643.0</v>
      </c>
      <c r="E605" s="86">
        <v>42655.0</v>
      </c>
      <c r="F605" s="14" t="s">
        <v>19</v>
      </c>
      <c r="G605" s="14" t="s">
        <v>189</v>
      </c>
      <c r="H605" s="21"/>
      <c r="I605" s="14" t="s">
        <v>26</v>
      </c>
      <c r="J605" s="14" t="s">
        <v>192</v>
      </c>
      <c r="K605" s="22">
        <v>42642.0</v>
      </c>
      <c r="L605" s="21"/>
      <c r="M605" s="23"/>
      <c r="N605" s="23"/>
    </row>
    <row r="606">
      <c r="A606" s="6"/>
      <c r="B606" s="124">
        <v>3550525.0</v>
      </c>
      <c r="C606" s="123" t="s">
        <v>1173</v>
      </c>
      <c r="D606" s="75">
        <v>42654.0</v>
      </c>
      <c r="E606" s="86">
        <v>42664.0</v>
      </c>
      <c r="F606" s="14" t="s">
        <v>19</v>
      </c>
      <c r="G606" s="14" t="s">
        <v>189</v>
      </c>
      <c r="H606" s="21"/>
      <c r="I606" s="14" t="s">
        <v>26</v>
      </c>
      <c r="J606" s="14" t="s">
        <v>266</v>
      </c>
      <c r="K606" s="22">
        <v>42650.0</v>
      </c>
      <c r="L606" s="21"/>
      <c r="M606" s="23"/>
      <c r="N606" s="23"/>
    </row>
    <row r="607">
      <c r="A607" s="6"/>
      <c r="B607" s="124">
        <v>3550675.0</v>
      </c>
      <c r="C607" s="123" t="s">
        <v>1173</v>
      </c>
      <c r="D607" s="75">
        <v>42654.0</v>
      </c>
      <c r="E607" s="86">
        <v>42664.0</v>
      </c>
      <c r="F607" s="14" t="s">
        <v>19</v>
      </c>
      <c r="G607" s="14" t="s">
        <v>189</v>
      </c>
      <c r="H607" s="21"/>
      <c r="I607" s="14" t="s">
        <v>26</v>
      </c>
      <c r="J607" s="14" t="s">
        <v>266</v>
      </c>
      <c r="K607" s="22">
        <v>42650.0</v>
      </c>
      <c r="L607" s="21"/>
      <c r="M607" s="23"/>
      <c r="N607" s="23"/>
    </row>
    <row r="608">
      <c r="A608" s="121" t="str">
        <f>#REF!+1</f>
        <v>#REF!</v>
      </c>
      <c r="B608" s="124">
        <v>3533460.0</v>
      </c>
      <c r="C608" s="123" t="s">
        <v>1182</v>
      </c>
      <c r="D608" s="17">
        <v>42632.0</v>
      </c>
      <c r="E608" s="19">
        <v>42642.0</v>
      </c>
      <c r="F608" s="14" t="s">
        <v>19</v>
      </c>
      <c r="G608" s="14" t="s">
        <v>1183</v>
      </c>
      <c r="H608" s="21"/>
      <c r="I608" s="14" t="s">
        <v>26</v>
      </c>
      <c r="J608" s="14" t="s">
        <v>266</v>
      </c>
      <c r="K608" s="22">
        <v>42628.0</v>
      </c>
      <c r="L608" s="21"/>
      <c r="M608" s="23"/>
      <c r="N608" s="23"/>
    </row>
    <row r="609">
      <c r="A609" s="121" t="str">
        <f t="shared" ref="A609:A610" si="22">A608+1</f>
        <v>#REF!</v>
      </c>
      <c r="B609" s="124">
        <v>3533466.0</v>
      </c>
      <c r="C609" s="123" t="s">
        <v>1182</v>
      </c>
      <c r="D609" s="17">
        <v>42632.0</v>
      </c>
      <c r="E609" s="19">
        <v>42642.0</v>
      </c>
      <c r="F609" s="14" t="s">
        <v>19</v>
      </c>
      <c r="G609" s="14" t="s">
        <v>1183</v>
      </c>
      <c r="H609" s="21"/>
      <c r="I609" s="14" t="s">
        <v>26</v>
      </c>
      <c r="J609" s="14" t="s">
        <v>266</v>
      </c>
      <c r="K609" s="22">
        <v>42628.0</v>
      </c>
      <c r="L609" s="21"/>
      <c r="M609" s="23"/>
      <c r="N609" s="23"/>
    </row>
    <row r="610">
      <c r="A610" s="121" t="str">
        <f t="shared" si="22"/>
        <v>#REF!</v>
      </c>
      <c r="B610" s="124">
        <v>3534117.0</v>
      </c>
      <c r="C610" s="123" t="s">
        <v>1182</v>
      </c>
      <c r="D610" s="17">
        <v>42632.0</v>
      </c>
      <c r="E610" s="19">
        <v>42643.0</v>
      </c>
      <c r="F610" s="14" t="s">
        <v>19</v>
      </c>
      <c r="G610" s="14" t="s">
        <v>20</v>
      </c>
      <c r="H610" s="21"/>
      <c r="I610" s="14" t="s">
        <v>26</v>
      </c>
      <c r="J610" s="14" t="s">
        <v>1188</v>
      </c>
      <c r="K610" s="22">
        <v>42629.0</v>
      </c>
      <c r="L610" s="21"/>
      <c r="M610" s="23"/>
      <c r="N610" s="23"/>
    </row>
    <row r="611">
      <c r="A611" s="6"/>
      <c r="B611" s="124">
        <v>3543526.0</v>
      </c>
      <c r="C611" s="123" t="s">
        <v>1190</v>
      </c>
      <c r="D611" s="17">
        <v>42643.0</v>
      </c>
      <c r="E611" s="86">
        <v>42655.0</v>
      </c>
      <c r="F611" s="14" t="s">
        <v>19</v>
      </c>
      <c r="G611" s="14" t="s">
        <v>189</v>
      </c>
      <c r="H611" s="21"/>
      <c r="I611" s="14" t="s">
        <v>26</v>
      </c>
      <c r="J611" s="14" t="s">
        <v>192</v>
      </c>
      <c r="K611" s="22">
        <v>42642.0</v>
      </c>
      <c r="L611" s="21"/>
      <c r="M611" s="23"/>
      <c r="N611" s="23"/>
    </row>
    <row r="612">
      <c r="A612" s="6"/>
      <c r="B612" s="124">
        <v>3543532.0</v>
      </c>
      <c r="C612" s="123" t="s">
        <v>1190</v>
      </c>
      <c r="D612" s="17">
        <v>42643.0</v>
      </c>
      <c r="E612" s="86">
        <v>42655.0</v>
      </c>
      <c r="F612" s="14" t="s">
        <v>19</v>
      </c>
      <c r="G612" s="14" t="s">
        <v>189</v>
      </c>
      <c r="H612" s="21"/>
      <c r="I612" s="14" t="s">
        <v>26</v>
      </c>
      <c r="J612" s="14" t="s">
        <v>192</v>
      </c>
      <c r="K612" s="22">
        <v>42642.0</v>
      </c>
      <c r="L612" s="21"/>
      <c r="M612" s="23"/>
      <c r="N612" s="23"/>
    </row>
    <row r="613">
      <c r="A613" s="6"/>
      <c r="B613" s="124">
        <v>3543535.0</v>
      </c>
      <c r="C613" s="123" t="s">
        <v>1190</v>
      </c>
      <c r="D613" s="17">
        <v>42643.0</v>
      </c>
      <c r="E613" s="86">
        <v>42655.0</v>
      </c>
      <c r="F613" s="14" t="s">
        <v>19</v>
      </c>
      <c r="G613" s="14" t="s">
        <v>189</v>
      </c>
      <c r="H613" s="21"/>
      <c r="I613" s="14" t="s">
        <v>26</v>
      </c>
      <c r="J613" s="14" t="s">
        <v>192</v>
      </c>
      <c r="K613" s="22">
        <v>42642.0</v>
      </c>
      <c r="L613" s="21"/>
      <c r="M613" s="23"/>
      <c r="N613" s="23"/>
    </row>
    <row r="614">
      <c r="A614" s="6"/>
      <c r="B614" s="124">
        <v>3543541.0</v>
      </c>
      <c r="C614" s="123" t="s">
        <v>1190</v>
      </c>
      <c r="D614" s="17">
        <v>42643.0</v>
      </c>
      <c r="E614" s="86">
        <v>42655.0</v>
      </c>
      <c r="F614" s="14" t="s">
        <v>19</v>
      </c>
      <c r="G614" s="14" t="s">
        <v>189</v>
      </c>
      <c r="H614" s="21"/>
      <c r="I614" s="14" t="s">
        <v>26</v>
      </c>
      <c r="J614" s="14" t="s">
        <v>192</v>
      </c>
      <c r="K614" s="22">
        <v>42642.0</v>
      </c>
      <c r="L614" s="21"/>
      <c r="M614" s="23"/>
      <c r="N614" s="23"/>
    </row>
    <row r="615">
      <c r="A615" s="6"/>
      <c r="B615" s="124">
        <v>3543755.0</v>
      </c>
      <c r="C615" s="123" t="s">
        <v>1190</v>
      </c>
      <c r="D615" s="17">
        <v>42643.0</v>
      </c>
      <c r="E615" s="86">
        <v>42655.0</v>
      </c>
      <c r="F615" s="14" t="s">
        <v>19</v>
      </c>
      <c r="G615" s="14" t="s">
        <v>189</v>
      </c>
      <c r="H615" s="21"/>
      <c r="I615" s="14" t="s">
        <v>26</v>
      </c>
      <c r="J615" s="14" t="s">
        <v>192</v>
      </c>
      <c r="K615" s="22">
        <v>42642.0</v>
      </c>
      <c r="L615" s="21"/>
      <c r="M615" s="23"/>
      <c r="N615" s="23"/>
    </row>
    <row r="616">
      <c r="A616" s="6"/>
      <c r="B616" s="124">
        <v>3537505.0</v>
      </c>
      <c r="C616" s="123" t="s">
        <v>1190</v>
      </c>
      <c r="D616" s="17">
        <v>42643.0</v>
      </c>
      <c r="E616" s="86">
        <v>42655.0</v>
      </c>
      <c r="F616" s="14" t="s">
        <v>19</v>
      </c>
      <c r="G616" s="14" t="s">
        <v>189</v>
      </c>
      <c r="H616" s="21"/>
      <c r="I616" s="14" t="s">
        <v>26</v>
      </c>
      <c r="J616" s="14" t="s">
        <v>192</v>
      </c>
      <c r="K616" s="22">
        <v>42642.0</v>
      </c>
      <c r="L616" s="21"/>
      <c r="M616" s="23"/>
      <c r="N616" s="23"/>
    </row>
    <row r="617">
      <c r="A617" s="6"/>
      <c r="B617" s="124">
        <v>3523882.0</v>
      </c>
      <c r="C617" s="123" t="s">
        <v>1190</v>
      </c>
      <c r="D617" s="17">
        <v>42647.0</v>
      </c>
      <c r="E617" s="86">
        <v>42653.0</v>
      </c>
      <c r="F617" s="14" t="s">
        <v>19</v>
      </c>
      <c r="G617" s="14" t="s">
        <v>189</v>
      </c>
      <c r="H617" s="21"/>
      <c r="I617" s="14" t="s">
        <v>26</v>
      </c>
      <c r="J617" s="14" t="s">
        <v>266</v>
      </c>
      <c r="K617" s="22">
        <v>42640.0</v>
      </c>
      <c r="L617" s="21"/>
      <c r="M617" s="23"/>
      <c r="N617" s="23"/>
    </row>
    <row r="618">
      <c r="A618" s="6"/>
      <c r="B618" s="149">
        <v>3548380.0</v>
      </c>
      <c r="C618" s="123" t="s">
        <v>1190</v>
      </c>
      <c r="D618" s="75">
        <v>42653.0</v>
      </c>
      <c r="E618" s="86">
        <v>42663.0</v>
      </c>
      <c r="F618" s="14" t="s">
        <v>19</v>
      </c>
      <c r="G618" s="14" t="s">
        <v>189</v>
      </c>
      <c r="H618" s="21"/>
      <c r="I618" s="14" t="s">
        <v>26</v>
      </c>
      <c r="J618" s="14" t="s">
        <v>192</v>
      </c>
      <c r="K618" s="22">
        <v>42649.0</v>
      </c>
      <c r="L618" s="21"/>
      <c r="M618" s="23"/>
      <c r="N618" s="23"/>
    </row>
    <row r="619">
      <c r="A619" s="6"/>
      <c r="B619" s="149">
        <v>3556944.0</v>
      </c>
      <c r="C619" s="123" t="s">
        <v>1190</v>
      </c>
      <c r="D619" s="75">
        <v>42671.0</v>
      </c>
      <c r="E619" s="86">
        <v>42678.0</v>
      </c>
      <c r="F619" s="14" t="s">
        <v>19</v>
      </c>
      <c r="G619" s="14" t="s">
        <v>189</v>
      </c>
      <c r="H619" s="21"/>
      <c r="I619" s="14" t="s">
        <v>26</v>
      </c>
      <c r="J619" s="14" t="s">
        <v>41</v>
      </c>
      <c r="K619" s="22">
        <v>42662.0</v>
      </c>
      <c r="L619" s="21"/>
      <c r="M619" s="23"/>
      <c r="N619" s="23"/>
    </row>
    <row r="620">
      <c r="A620" s="6"/>
      <c r="B620" s="124">
        <v>3565270.0</v>
      </c>
      <c r="C620" s="123" t="s">
        <v>1190</v>
      </c>
      <c r="D620" s="75">
        <v>42674.0</v>
      </c>
      <c r="E620" s="86">
        <v>42689.0</v>
      </c>
      <c r="F620" s="14" t="s">
        <v>19</v>
      </c>
      <c r="G620" s="14" t="s">
        <v>189</v>
      </c>
      <c r="H620" s="21"/>
      <c r="I620" s="14" t="s">
        <v>26</v>
      </c>
      <c r="J620" s="14" t="s">
        <v>41</v>
      </c>
      <c r="K620" s="22">
        <v>42671.0</v>
      </c>
      <c r="L620" s="21"/>
      <c r="M620" s="23"/>
      <c r="N620" s="23"/>
    </row>
    <row r="621">
      <c r="A621" s="6"/>
      <c r="B621" s="148">
        <v>3575342.0</v>
      </c>
      <c r="C621" s="123" t="s">
        <v>1190</v>
      </c>
      <c r="D621" s="75">
        <v>42685.0</v>
      </c>
      <c r="E621" s="86">
        <v>42699.0</v>
      </c>
      <c r="F621" s="14" t="s">
        <v>19</v>
      </c>
      <c r="G621" s="14" t="s">
        <v>189</v>
      </c>
      <c r="H621" s="21"/>
      <c r="I621" s="14" t="s">
        <v>26</v>
      </c>
      <c r="J621" s="14" t="s">
        <v>41</v>
      </c>
      <c r="K621" s="22">
        <v>42684.0</v>
      </c>
      <c r="L621" s="21"/>
      <c r="M621" s="23"/>
      <c r="N621" s="23"/>
    </row>
    <row r="622">
      <c r="A622" s="6"/>
      <c r="B622" s="148">
        <v>3578096.0</v>
      </c>
      <c r="C622" s="123" t="s">
        <v>1190</v>
      </c>
      <c r="D622" s="75">
        <v>42690.0</v>
      </c>
      <c r="E622" s="86">
        <v>42703.0</v>
      </c>
      <c r="F622" s="14" t="s">
        <v>19</v>
      </c>
      <c r="G622" s="14" t="s">
        <v>189</v>
      </c>
      <c r="H622" s="21"/>
      <c r="I622" s="14" t="s">
        <v>26</v>
      </c>
      <c r="J622" s="14" t="s">
        <v>192</v>
      </c>
      <c r="K622" s="22">
        <v>42689.0</v>
      </c>
      <c r="L622" s="21"/>
      <c r="M622" s="23"/>
      <c r="N622" s="23"/>
    </row>
    <row r="623">
      <c r="A623" s="6"/>
      <c r="B623" s="148">
        <v>3578100.0</v>
      </c>
      <c r="C623" s="123" t="s">
        <v>1190</v>
      </c>
      <c r="D623" s="75">
        <v>42690.0</v>
      </c>
      <c r="E623" s="86">
        <v>42703.0</v>
      </c>
      <c r="F623" s="14" t="s">
        <v>19</v>
      </c>
      <c r="G623" s="14" t="s">
        <v>189</v>
      </c>
      <c r="H623" s="21"/>
      <c r="I623" s="14" t="s">
        <v>26</v>
      </c>
      <c r="J623" s="14" t="s">
        <v>192</v>
      </c>
      <c r="K623" s="22">
        <v>42689.0</v>
      </c>
      <c r="L623" s="21"/>
      <c r="M623" s="23"/>
      <c r="N623" s="23"/>
    </row>
    <row r="624">
      <c r="A624" s="6"/>
      <c r="B624" s="148">
        <v>3588789.0</v>
      </c>
      <c r="C624" s="123" t="s">
        <v>1190</v>
      </c>
      <c r="D624" s="75">
        <v>42702.0</v>
      </c>
      <c r="E624" s="19">
        <v>42709.0</v>
      </c>
      <c r="F624" s="14" t="s">
        <v>19</v>
      </c>
      <c r="G624" s="14" t="s">
        <v>189</v>
      </c>
      <c r="H624" s="21"/>
      <c r="I624" s="14" t="s">
        <v>26</v>
      </c>
      <c r="J624" s="14" t="s">
        <v>41</v>
      </c>
      <c r="K624" s="22">
        <v>42699.0</v>
      </c>
      <c r="L624" s="21"/>
      <c r="M624" s="23"/>
      <c r="N624" s="23"/>
    </row>
    <row r="625">
      <c r="A625" s="6"/>
      <c r="B625" s="148">
        <v>3588796.0</v>
      </c>
      <c r="C625" s="123" t="s">
        <v>1190</v>
      </c>
      <c r="D625" s="75">
        <v>42702.0</v>
      </c>
      <c r="E625" s="19">
        <v>42709.0</v>
      </c>
      <c r="F625" s="14" t="s">
        <v>19</v>
      </c>
      <c r="G625" s="14" t="s">
        <v>189</v>
      </c>
      <c r="H625" s="21"/>
      <c r="I625" s="14" t="s">
        <v>26</v>
      </c>
      <c r="J625" s="14" t="s">
        <v>41</v>
      </c>
      <c r="K625" s="22">
        <v>42699.0</v>
      </c>
      <c r="L625" s="21"/>
      <c r="M625" s="23"/>
      <c r="N625" s="23"/>
    </row>
    <row r="626">
      <c r="A626" s="6"/>
      <c r="B626" s="148">
        <v>3591070.0</v>
      </c>
      <c r="C626" s="123" t="s">
        <v>1190</v>
      </c>
      <c r="D626" s="75">
        <v>42704.0</v>
      </c>
      <c r="E626" s="86">
        <v>42718.0</v>
      </c>
      <c r="F626" s="14" t="s">
        <v>19</v>
      </c>
      <c r="G626" s="14" t="s">
        <v>189</v>
      </c>
      <c r="H626" s="21"/>
      <c r="I626" s="14" t="s">
        <v>26</v>
      </c>
      <c r="J626" s="14" t="s">
        <v>41</v>
      </c>
      <c r="K626" s="22">
        <v>42703.0</v>
      </c>
      <c r="L626" s="21"/>
      <c r="M626" s="23"/>
      <c r="N626" s="23"/>
    </row>
    <row r="627">
      <c r="A627" s="6"/>
      <c r="B627" s="148">
        <v>3600711.0</v>
      </c>
      <c r="C627" s="123" t="s">
        <v>1190</v>
      </c>
      <c r="D627" s="17">
        <v>42713.0</v>
      </c>
      <c r="E627" s="86">
        <v>42726.0</v>
      </c>
      <c r="F627" s="14" t="s">
        <v>19</v>
      </c>
      <c r="G627" s="14" t="s">
        <v>189</v>
      </c>
      <c r="H627" s="21"/>
      <c r="I627" s="14" t="s">
        <v>26</v>
      </c>
      <c r="J627" s="14" t="s">
        <v>41</v>
      </c>
      <c r="K627" s="22">
        <v>42711.0</v>
      </c>
      <c r="L627" s="21"/>
      <c r="M627" s="23"/>
      <c r="N627" s="23"/>
    </row>
    <row r="628">
      <c r="A628" s="6"/>
      <c r="B628" s="149">
        <v>3594658.0</v>
      </c>
      <c r="C628" s="123" t="s">
        <v>1208</v>
      </c>
      <c r="D628" s="75">
        <v>42717.0</v>
      </c>
      <c r="E628" s="86">
        <v>42720.0</v>
      </c>
      <c r="F628" s="14" t="s">
        <v>19</v>
      </c>
      <c r="G628" s="14" t="s">
        <v>189</v>
      </c>
      <c r="H628" s="21"/>
      <c r="I628" s="14" t="s">
        <v>26</v>
      </c>
      <c r="J628" s="14" t="s">
        <v>41</v>
      </c>
      <c r="K628" s="22">
        <v>42705.0</v>
      </c>
      <c r="L628" s="14" t="s">
        <v>1211</v>
      </c>
      <c r="M628" s="23"/>
      <c r="N628" s="23"/>
    </row>
    <row r="629">
      <c r="A629" s="6"/>
      <c r="B629" s="148">
        <v>3608378.0</v>
      </c>
      <c r="C629" s="123" t="s">
        <v>1208</v>
      </c>
      <c r="D629" s="75">
        <v>42723.0</v>
      </c>
      <c r="E629" s="86">
        <v>42732.0</v>
      </c>
      <c r="F629" s="14" t="s">
        <v>19</v>
      </c>
      <c r="G629" s="14" t="s">
        <v>189</v>
      </c>
      <c r="H629" s="21"/>
      <c r="I629" s="14" t="s">
        <v>26</v>
      </c>
      <c r="J629" s="14" t="s">
        <v>41</v>
      </c>
      <c r="K629" s="22">
        <v>42709.0</v>
      </c>
      <c r="L629" s="14" t="s">
        <v>634</v>
      </c>
      <c r="M629" s="23"/>
      <c r="N629" s="23"/>
    </row>
    <row r="630">
      <c r="A630" s="6"/>
      <c r="B630" s="148">
        <v>3609441.0</v>
      </c>
      <c r="C630" s="123" t="s">
        <v>1208</v>
      </c>
      <c r="D630" s="75">
        <v>42723.0</v>
      </c>
      <c r="E630" s="86">
        <v>42734.0</v>
      </c>
      <c r="F630" s="14" t="s">
        <v>19</v>
      </c>
      <c r="G630" s="14" t="s">
        <v>189</v>
      </c>
      <c r="H630" s="21"/>
      <c r="I630" s="14" t="s">
        <v>26</v>
      </c>
      <c r="J630" s="14" t="s">
        <v>41</v>
      </c>
      <c r="K630" s="22">
        <v>42709.0</v>
      </c>
      <c r="L630" s="21"/>
      <c r="M630" s="23"/>
      <c r="N630" s="23"/>
    </row>
    <row r="631">
      <c r="A631" s="6"/>
      <c r="B631" s="148">
        <v>3609797.0</v>
      </c>
      <c r="C631" s="123" t="s">
        <v>1208</v>
      </c>
      <c r="D631" s="75">
        <v>42723.0</v>
      </c>
      <c r="E631" s="86">
        <v>42734.0</v>
      </c>
      <c r="F631" s="14" t="s">
        <v>19</v>
      </c>
      <c r="G631" s="14" t="s">
        <v>189</v>
      </c>
      <c r="H631" s="21"/>
      <c r="I631" s="14" t="s">
        <v>26</v>
      </c>
      <c r="J631" s="14" t="s">
        <v>41</v>
      </c>
      <c r="K631" s="22">
        <v>42709.0</v>
      </c>
      <c r="L631" s="21"/>
      <c r="M631" s="23"/>
      <c r="N631" s="23"/>
    </row>
    <row r="632">
      <c r="A632" s="6"/>
      <c r="B632" s="148">
        <v>3609812.0</v>
      </c>
      <c r="C632" s="123" t="s">
        <v>1208</v>
      </c>
      <c r="D632" s="75">
        <v>42723.0</v>
      </c>
      <c r="E632" s="86">
        <v>42734.0</v>
      </c>
      <c r="F632" s="14" t="s">
        <v>19</v>
      </c>
      <c r="G632" s="14" t="s">
        <v>189</v>
      </c>
      <c r="H632" s="21"/>
      <c r="I632" s="14" t="s">
        <v>26</v>
      </c>
      <c r="J632" s="14" t="s">
        <v>41</v>
      </c>
      <c r="K632" s="22">
        <v>42709.0</v>
      </c>
      <c r="L632" s="21"/>
      <c r="M632" s="23"/>
      <c r="N632" s="23"/>
    </row>
    <row r="633">
      <c r="A633" s="6"/>
      <c r="B633" s="148">
        <v>3609827.0</v>
      </c>
      <c r="C633" s="123" t="s">
        <v>1208</v>
      </c>
      <c r="D633" s="75">
        <v>42723.0</v>
      </c>
      <c r="E633" s="86">
        <v>42734.0</v>
      </c>
      <c r="F633" s="14" t="s">
        <v>19</v>
      </c>
      <c r="G633" s="14" t="s">
        <v>189</v>
      </c>
      <c r="H633" s="21"/>
      <c r="I633" s="14" t="s">
        <v>26</v>
      </c>
      <c r="J633" s="14" t="s">
        <v>41</v>
      </c>
      <c r="K633" s="22">
        <v>42709.0</v>
      </c>
      <c r="L633" s="21"/>
      <c r="M633" s="23"/>
      <c r="N633" s="23"/>
    </row>
    <row r="634">
      <c r="A634" s="6"/>
      <c r="B634" s="148">
        <v>3615423.0</v>
      </c>
      <c r="C634" s="123" t="s">
        <v>1208</v>
      </c>
      <c r="D634" s="75">
        <v>42726.0</v>
      </c>
      <c r="E634" s="86">
        <v>42733.0</v>
      </c>
      <c r="F634" s="14" t="s">
        <v>19</v>
      </c>
      <c r="G634" s="14" t="s">
        <v>277</v>
      </c>
      <c r="H634" s="21"/>
      <c r="I634" s="14" t="s">
        <v>26</v>
      </c>
      <c r="J634" s="14" t="s">
        <v>119</v>
      </c>
      <c r="K634" s="22">
        <v>42726.0</v>
      </c>
      <c r="L634" s="21"/>
      <c r="M634" s="23"/>
      <c r="N634" s="23"/>
    </row>
    <row r="635">
      <c r="A635" s="6"/>
      <c r="B635" s="124">
        <v>3561280.0</v>
      </c>
      <c r="C635" s="123" t="s">
        <v>1221</v>
      </c>
      <c r="D635" s="75">
        <v>42669.0</v>
      </c>
      <c r="E635" s="19">
        <v>42683.0</v>
      </c>
      <c r="F635" s="14" t="s">
        <v>19</v>
      </c>
      <c r="G635" s="14" t="s">
        <v>189</v>
      </c>
      <c r="H635" s="21"/>
      <c r="I635" s="14" t="s">
        <v>26</v>
      </c>
      <c r="J635" s="14" t="s">
        <v>119</v>
      </c>
      <c r="K635" s="22">
        <v>42667.0</v>
      </c>
      <c r="L635" s="21"/>
      <c r="M635" s="23"/>
      <c r="N635" s="23"/>
    </row>
    <row r="636">
      <c r="A636" s="6"/>
      <c r="B636" s="124">
        <v>3561320.0</v>
      </c>
      <c r="C636" s="123" t="s">
        <v>1221</v>
      </c>
      <c r="D636" s="75">
        <v>42669.0</v>
      </c>
      <c r="E636" s="19">
        <v>42683.0</v>
      </c>
      <c r="F636" s="14" t="s">
        <v>19</v>
      </c>
      <c r="G636" s="14" t="s">
        <v>189</v>
      </c>
      <c r="H636" s="21"/>
      <c r="I636" s="14" t="s">
        <v>26</v>
      </c>
      <c r="J636" s="14" t="s">
        <v>266</v>
      </c>
      <c r="K636" s="22">
        <v>42667.0</v>
      </c>
      <c r="L636" s="21"/>
      <c r="M636" s="23"/>
      <c r="N636" s="23"/>
    </row>
    <row r="637">
      <c r="A637" s="6"/>
      <c r="B637" s="149">
        <v>3562950.0</v>
      </c>
      <c r="C637" s="123" t="s">
        <v>1221</v>
      </c>
      <c r="D637" s="75">
        <v>42670.0</v>
      </c>
      <c r="E637" s="86">
        <v>42670.0</v>
      </c>
      <c r="F637" s="14" t="s">
        <v>19</v>
      </c>
      <c r="G637" s="14" t="s">
        <v>277</v>
      </c>
      <c r="H637" s="21"/>
      <c r="I637" s="14" t="s">
        <v>26</v>
      </c>
      <c r="J637" s="14" t="s">
        <v>266</v>
      </c>
      <c r="K637" s="22">
        <v>42669.0</v>
      </c>
      <c r="L637" s="21"/>
      <c r="M637" s="23"/>
      <c r="N637" s="23"/>
    </row>
    <row r="638">
      <c r="A638" s="20">
        <v>3.0</v>
      </c>
      <c r="B638" s="77">
        <v>3436924.0</v>
      </c>
      <c r="C638" s="77" t="s">
        <v>1225</v>
      </c>
      <c r="D638" s="32">
        <v>42513.0</v>
      </c>
      <c r="E638" s="33">
        <v>42528.0</v>
      </c>
      <c r="F638" s="31" t="s">
        <v>15</v>
      </c>
      <c r="G638" s="31" t="s">
        <v>57</v>
      </c>
      <c r="H638" s="31" t="s">
        <v>1226</v>
      </c>
      <c r="I638" s="31" t="s">
        <v>21</v>
      </c>
      <c r="J638" s="31" t="s">
        <v>41</v>
      </c>
      <c r="K638" s="32">
        <v>42508.0</v>
      </c>
      <c r="L638" s="31" t="s">
        <v>273</v>
      </c>
      <c r="M638" s="23"/>
      <c r="N638" s="23"/>
    </row>
    <row r="639">
      <c r="A639" s="20">
        <v>96.0</v>
      </c>
      <c r="B639" s="36">
        <v>3462711.0</v>
      </c>
      <c r="C639" s="36" t="s">
        <v>1225</v>
      </c>
      <c r="D639" s="27">
        <v>42541.0</v>
      </c>
      <c r="E639" s="27">
        <v>42557.0</v>
      </c>
      <c r="F639" s="38" t="s">
        <v>15</v>
      </c>
      <c r="G639" s="26" t="s">
        <v>57</v>
      </c>
      <c r="H639" s="38" t="s">
        <v>1227</v>
      </c>
      <c r="I639" s="26" t="s">
        <v>26</v>
      </c>
      <c r="J639" s="26" t="s">
        <v>679</v>
      </c>
      <c r="K639" s="27">
        <v>42536.0</v>
      </c>
      <c r="L639" s="26" t="s">
        <v>273</v>
      </c>
      <c r="M639" s="26"/>
      <c r="N639" s="23"/>
    </row>
    <row r="640">
      <c r="A640" s="121">
        <f>A639+1</f>
        <v>97</v>
      </c>
      <c r="B640" s="134">
        <v>3470527.0</v>
      </c>
      <c r="C640" s="123" t="s">
        <v>1225</v>
      </c>
      <c r="D640" s="17">
        <v>42549.0</v>
      </c>
      <c r="E640" s="19">
        <v>42564.0</v>
      </c>
      <c r="F640" s="14" t="s">
        <v>76</v>
      </c>
      <c r="G640" s="14" t="s">
        <v>38</v>
      </c>
      <c r="H640" s="14" t="s">
        <v>1231</v>
      </c>
      <c r="I640" s="14" t="s">
        <v>26</v>
      </c>
      <c r="J640" s="14" t="s">
        <v>679</v>
      </c>
      <c r="K640" s="17">
        <v>42549.0</v>
      </c>
      <c r="L640" s="14" t="s">
        <v>21</v>
      </c>
      <c r="M640" s="23"/>
      <c r="N640" s="23"/>
    </row>
    <row r="641">
      <c r="A641" s="6"/>
      <c r="B641" s="149">
        <v>3627215.0</v>
      </c>
      <c r="C641" s="123" t="s">
        <v>1233</v>
      </c>
      <c r="D641" s="17">
        <v>43075.0</v>
      </c>
      <c r="E641" s="86">
        <v>43021.0</v>
      </c>
      <c r="F641" s="14" t="s">
        <v>19</v>
      </c>
      <c r="G641" s="14" t="s">
        <v>30</v>
      </c>
      <c r="H641" s="21"/>
      <c r="I641" s="14" t="s">
        <v>89</v>
      </c>
      <c r="J641" s="14" t="s">
        <v>266</v>
      </c>
      <c r="K641" s="14" t="s">
        <v>21</v>
      </c>
      <c r="L641" s="21"/>
      <c r="M641" s="23"/>
      <c r="N641" s="23"/>
    </row>
    <row r="642">
      <c r="A642" s="6"/>
      <c r="B642" s="149">
        <v>3626266.0</v>
      </c>
      <c r="C642" s="123" t="s">
        <v>1233</v>
      </c>
      <c r="D642" s="17">
        <v>43075.0</v>
      </c>
      <c r="E642" s="86">
        <v>43024.0</v>
      </c>
      <c r="F642" s="14" t="s">
        <v>19</v>
      </c>
      <c r="G642" s="14" t="s">
        <v>30</v>
      </c>
      <c r="H642" s="21"/>
      <c r="I642" s="14" t="s">
        <v>89</v>
      </c>
      <c r="J642" s="14" t="s">
        <v>266</v>
      </c>
      <c r="K642" s="14" t="s">
        <v>89</v>
      </c>
      <c r="L642" s="21"/>
      <c r="M642" s="23"/>
      <c r="N642" s="23"/>
    </row>
    <row r="643">
      <c r="A643" s="6"/>
      <c r="B643" s="148">
        <v>3575459.0</v>
      </c>
      <c r="C643" s="123" t="s">
        <v>1236</v>
      </c>
      <c r="D643" s="75">
        <v>42685.0</v>
      </c>
      <c r="E643" s="86">
        <v>42699.0</v>
      </c>
      <c r="F643" s="14" t="s">
        <v>19</v>
      </c>
      <c r="G643" s="14" t="s">
        <v>57</v>
      </c>
      <c r="H643" s="21"/>
      <c r="I643" s="14" t="s">
        <v>21</v>
      </c>
      <c r="J643" s="14" t="s">
        <v>41</v>
      </c>
      <c r="K643" s="22">
        <v>42684.0</v>
      </c>
      <c r="L643" s="21"/>
      <c r="M643" s="23"/>
      <c r="N643" s="23"/>
    </row>
    <row r="644">
      <c r="A644" s="6"/>
      <c r="B644" s="124">
        <v>3565374.0</v>
      </c>
      <c r="C644" s="123" t="s">
        <v>194</v>
      </c>
      <c r="D644" s="75">
        <v>42674.0</v>
      </c>
      <c r="E644" s="86">
        <v>42689.0</v>
      </c>
      <c r="F644" s="14" t="s">
        <v>19</v>
      </c>
      <c r="G644" s="14" t="s">
        <v>57</v>
      </c>
      <c r="H644" s="21"/>
      <c r="I644" s="14" t="s">
        <v>21</v>
      </c>
      <c r="J644" s="14" t="s">
        <v>41</v>
      </c>
      <c r="K644" s="22">
        <v>42671.0</v>
      </c>
      <c r="L644" s="21"/>
      <c r="M644" s="23"/>
      <c r="N644" s="23"/>
    </row>
    <row r="645">
      <c r="A645" s="6"/>
      <c r="B645" s="148">
        <v>3577206.0</v>
      </c>
      <c r="C645" s="123" t="s">
        <v>194</v>
      </c>
      <c r="D645" s="75">
        <v>42690.0</v>
      </c>
      <c r="E645" s="86">
        <v>42702.0</v>
      </c>
      <c r="F645" s="14" t="s">
        <v>19</v>
      </c>
      <c r="G645" s="14" t="s">
        <v>57</v>
      </c>
      <c r="H645" s="21"/>
      <c r="I645" s="14" t="s">
        <v>21</v>
      </c>
      <c r="J645" s="14" t="s">
        <v>41</v>
      </c>
      <c r="K645" s="22">
        <v>42687.0</v>
      </c>
      <c r="L645" s="21"/>
      <c r="M645" s="23"/>
      <c r="N645" s="23"/>
    </row>
    <row r="646">
      <c r="A646" s="6"/>
      <c r="B646" s="148">
        <v>3584694.0</v>
      </c>
      <c r="C646" s="123" t="s">
        <v>194</v>
      </c>
      <c r="D646" s="75">
        <v>42696.0</v>
      </c>
      <c r="E646" s="19">
        <v>42710.0</v>
      </c>
      <c r="F646" s="14" t="s">
        <v>19</v>
      </c>
      <c r="G646" s="14" t="s">
        <v>57</v>
      </c>
      <c r="H646" s="21"/>
      <c r="I646" s="14" t="s">
        <v>21</v>
      </c>
      <c r="J646" s="14" t="s">
        <v>41</v>
      </c>
      <c r="K646" s="22">
        <v>42696.0</v>
      </c>
      <c r="L646" s="21"/>
      <c r="M646" s="23"/>
      <c r="N646" s="23"/>
    </row>
    <row r="647">
      <c r="A647" s="6"/>
      <c r="B647" s="148">
        <v>3590927.0</v>
      </c>
      <c r="C647" s="123" t="s">
        <v>194</v>
      </c>
      <c r="D647" s="17">
        <v>42711.0</v>
      </c>
      <c r="E647" s="12" t="s">
        <v>280</v>
      </c>
      <c r="F647" s="14" t="s">
        <v>19</v>
      </c>
      <c r="G647" s="14" t="s">
        <v>24</v>
      </c>
      <c r="H647" s="21"/>
      <c r="I647" s="14" t="s">
        <v>26</v>
      </c>
      <c r="J647" s="14" t="s">
        <v>41</v>
      </c>
      <c r="K647" s="22">
        <v>42702.0</v>
      </c>
      <c r="L647" s="14" t="s">
        <v>1242</v>
      </c>
      <c r="M647" s="23"/>
      <c r="N647" s="23"/>
    </row>
    <row r="648">
      <c r="A648" s="6"/>
      <c r="B648" s="148">
        <v>3605631.0</v>
      </c>
      <c r="C648" s="123" t="s">
        <v>194</v>
      </c>
      <c r="D648" s="75">
        <v>42718.0</v>
      </c>
      <c r="E648" s="86">
        <v>42731.0</v>
      </c>
      <c r="F648" s="14" t="s">
        <v>19</v>
      </c>
      <c r="G648" s="14" t="s">
        <v>189</v>
      </c>
      <c r="H648" s="21"/>
      <c r="I648" s="14" t="s">
        <v>26</v>
      </c>
      <c r="J648" s="14" t="s">
        <v>41</v>
      </c>
      <c r="K648" s="22">
        <v>42717.0</v>
      </c>
      <c r="L648" s="14">
        <v>3563390.0</v>
      </c>
      <c r="M648" s="23"/>
      <c r="N648" s="23"/>
    </row>
    <row r="649">
      <c r="A649" s="6"/>
      <c r="B649" s="148">
        <v>3605656.0</v>
      </c>
      <c r="C649" s="123" t="s">
        <v>194</v>
      </c>
      <c r="D649" s="75">
        <v>42718.0</v>
      </c>
      <c r="E649" s="86">
        <v>42731.0</v>
      </c>
      <c r="F649" s="14" t="s">
        <v>19</v>
      </c>
      <c r="G649" s="14" t="s">
        <v>189</v>
      </c>
      <c r="H649" s="21"/>
      <c r="I649" s="14" t="s">
        <v>26</v>
      </c>
      <c r="J649" s="14" t="s">
        <v>41</v>
      </c>
      <c r="K649" s="22">
        <v>42717.0</v>
      </c>
      <c r="L649" s="14">
        <v>3557981.0</v>
      </c>
      <c r="M649" s="23"/>
      <c r="N649" s="23"/>
    </row>
    <row r="650">
      <c r="A650" s="6"/>
      <c r="B650" s="148">
        <v>3608811.0</v>
      </c>
      <c r="C650" s="123" t="s">
        <v>194</v>
      </c>
      <c r="D650" s="75">
        <v>42723.0</v>
      </c>
      <c r="E650" s="86">
        <v>42733.0</v>
      </c>
      <c r="F650" s="14" t="s">
        <v>19</v>
      </c>
      <c r="G650" s="14" t="s">
        <v>189</v>
      </c>
      <c r="H650" s="21"/>
      <c r="I650" s="14" t="s">
        <v>26</v>
      </c>
      <c r="J650" s="14" t="s">
        <v>463</v>
      </c>
      <c r="K650" s="22">
        <v>42709.0</v>
      </c>
      <c r="L650" s="21"/>
      <c r="M650" s="23"/>
      <c r="N650" s="23"/>
    </row>
    <row r="651">
      <c r="A651" s="6"/>
      <c r="B651" s="148">
        <v>3608963.0</v>
      </c>
      <c r="C651" s="123" t="s">
        <v>194</v>
      </c>
      <c r="D651" s="75">
        <v>42723.0</v>
      </c>
      <c r="E651" s="86">
        <v>42733.0</v>
      </c>
      <c r="F651" s="14" t="s">
        <v>19</v>
      </c>
      <c r="G651" s="14" t="s">
        <v>189</v>
      </c>
      <c r="H651" s="21"/>
      <c r="I651" s="14" t="s">
        <v>26</v>
      </c>
      <c r="J651" s="14" t="s">
        <v>41</v>
      </c>
      <c r="K651" s="22">
        <v>42709.0</v>
      </c>
      <c r="L651" s="21"/>
      <c r="M651" s="23"/>
      <c r="N651" s="23"/>
    </row>
    <row r="652">
      <c r="A652" s="6"/>
      <c r="B652" s="148">
        <v>3608970.0</v>
      </c>
      <c r="C652" s="123" t="s">
        <v>194</v>
      </c>
      <c r="D652" s="75">
        <v>42723.0</v>
      </c>
      <c r="E652" s="86">
        <v>42733.0</v>
      </c>
      <c r="F652" s="14" t="s">
        <v>19</v>
      </c>
      <c r="G652" s="14" t="s">
        <v>189</v>
      </c>
      <c r="H652" s="21"/>
      <c r="I652" s="14" t="s">
        <v>26</v>
      </c>
      <c r="J652" s="14" t="s">
        <v>41</v>
      </c>
      <c r="K652" s="22">
        <v>42709.0</v>
      </c>
      <c r="L652" s="21"/>
      <c r="M652" s="23"/>
      <c r="N652" s="23"/>
    </row>
    <row r="653">
      <c r="A653" s="6"/>
      <c r="B653" s="148">
        <v>3615939.0</v>
      </c>
      <c r="C653" s="123" t="s">
        <v>194</v>
      </c>
      <c r="D653" s="75">
        <v>42727.0</v>
      </c>
      <c r="E653" s="19">
        <v>42740.0</v>
      </c>
      <c r="F653" s="14" t="s">
        <v>19</v>
      </c>
      <c r="G653" s="14" t="s">
        <v>57</v>
      </c>
      <c r="H653" s="21"/>
      <c r="I653" s="14" t="s">
        <v>21</v>
      </c>
      <c r="J653" s="14" t="s">
        <v>41</v>
      </c>
      <c r="K653" s="22">
        <v>42726.0</v>
      </c>
      <c r="L653" s="21"/>
      <c r="M653" s="23"/>
      <c r="N653" s="23"/>
    </row>
    <row r="654">
      <c r="A654" s="20">
        <v>11.0</v>
      </c>
      <c r="B654" s="36">
        <v>3439226.0</v>
      </c>
      <c r="C654" s="36" t="s">
        <v>745</v>
      </c>
      <c r="D654" s="27">
        <v>42515.0</v>
      </c>
      <c r="E654" s="28">
        <v>42531.0</v>
      </c>
      <c r="F654" s="26" t="s">
        <v>15</v>
      </c>
      <c r="G654" s="26" t="s">
        <v>38</v>
      </c>
      <c r="H654" s="30" t="str">
        <f>HYPERLINK("javascript:%20top.infoDocumento(2353894)","2016EE94465")</f>
        <v>2016EE94465</v>
      </c>
      <c r="I654" s="26" t="s">
        <v>26</v>
      </c>
      <c r="J654" s="26" t="s">
        <v>41</v>
      </c>
      <c r="K654" s="27">
        <v>42513.0</v>
      </c>
      <c r="L654" s="26" t="s">
        <v>838</v>
      </c>
      <c r="M654" s="23"/>
      <c r="N654" s="23"/>
    </row>
    <row r="655">
      <c r="A655" s="20">
        <v>52.0</v>
      </c>
      <c r="B655" s="36">
        <v>3449175.0</v>
      </c>
      <c r="C655" s="151" t="s">
        <v>745</v>
      </c>
      <c r="D655" s="27">
        <v>42528.0</v>
      </c>
      <c r="E655" s="27">
        <v>42542.0</v>
      </c>
      <c r="F655" s="38" t="s">
        <v>15</v>
      </c>
      <c r="G655" s="26" t="s">
        <v>38</v>
      </c>
      <c r="H655" s="12" t="s">
        <v>1252</v>
      </c>
      <c r="I655" s="26" t="s">
        <v>21</v>
      </c>
      <c r="J655" s="26" t="s">
        <v>41</v>
      </c>
      <c r="K655" s="27">
        <v>42523.0</v>
      </c>
      <c r="L655" s="26" t="s">
        <v>42</v>
      </c>
      <c r="M655" s="23"/>
      <c r="N655" s="23"/>
    </row>
    <row r="656">
      <c r="A656" s="121">
        <f t="shared" ref="A656:A659" si="23">A655+1</f>
        <v>53</v>
      </c>
      <c r="B656" s="170">
        <v>3264574.0</v>
      </c>
      <c r="C656" s="123" t="s">
        <v>745</v>
      </c>
      <c r="D656" s="57">
        <v>42297.0</v>
      </c>
      <c r="E656" s="12" t="s">
        <v>174</v>
      </c>
      <c r="F656" s="14" t="s">
        <v>76</v>
      </c>
      <c r="G656" s="14" t="s">
        <v>38</v>
      </c>
      <c r="H656" s="12" t="s">
        <v>1256</v>
      </c>
      <c r="I656" s="14" t="s">
        <v>26</v>
      </c>
      <c r="J656" s="14" t="s">
        <v>41</v>
      </c>
      <c r="K656" s="57">
        <v>42297.0</v>
      </c>
      <c r="L656" s="14" t="s">
        <v>21</v>
      </c>
      <c r="M656" s="23"/>
      <c r="N656" s="23"/>
    </row>
    <row r="657">
      <c r="A657" s="121">
        <f t="shared" si="23"/>
        <v>54</v>
      </c>
      <c r="B657" s="136">
        <v>3483664.0</v>
      </c>
      <c r="C657" s="123" t="s">
        <v>745</v>
      </c>
      <c r="D657" s="22">
        <v>42560.0</v>
      </c>
      <c r="E657" s="57">
        <v>42574.0</v>
      </c>
      <c r="F657" s="14" t="s">
        <v>19</v>
      </c>
      <c r="G657" s="14" t="s">
        <v>38</v>
      </c>
      <c r="H657" s="21"/>
      <c r="I657" s="14" t="s">
        <v>21</v>
      </c>
      <c r="J657" s="14" t="s">
        <v>22</v>
      </c>
      <c r="K657" s="22">
        <v>42589.0</v>
      </c>
      <c r="L657" s="14" t="s">
        <v>273</v>
      </c>
      <c r="M657" s="23"/>
      <c r="N657" s="23"/>
    </row>
    <row r="658">
      <c r="A658" s="121">
        <f t="shared" si="23"/>
        <v>55</v>
      </c>
      <c r="B658" s="135">
        <v>3489015.0</v>
      </c>
      <c r="C658" s="123" t="s">
        <v>745</v>
      </c>
      <c r="D658" s="22">
        <v>42566.0</v>
      </c>
      <c r="E658" s="120">
        <v>42584.0</v>
      </c>
      <c r="F658" s="14" t="s">
        <v>19</v>
      </c>
      <c r="G658" s="14" t="s">
        <v>38</v>
      </c>
      <c r="H658" s="21"/>
      <c r="I658" s="14" t="s">
        <v>21</v>
      </c>
      <c r="J658" s="14" t="s">
        <v>41</v>
      </c>
      <c r="K658" s="22">
        <v>42565.0</v>
      </c>
      <c r="L658" s="21"/>
      <c r="M658" s="23"/>
      <c r="N658" s="23"/>
    </row>
    <row r="659">
      <c r="A659" s="121">
        <f t="shared" si="23"/>
        <v>56</v>
      </c>
      <c r="B659" s="133">
        <v>3491329.0</v>
      </c>
      <c r="C659" s="123" t="s">
        <v>745</v>
      </c>
      <c r="D659" s="22">
        <v>42569.0</v>
      </c>
      <c r="E659" s="57">
        <v>42584.0</v>
      </c>
      <c r="F659" s="14" t="s">
        <v>19</v>
      </c>
      <c r="G659" s="14" t="s">
        <v>38</v>
      </c>
      <c r="H659" s="21"/>
      <c r="I659" s="14" t="s">
        <v>21</v>
      </c>
      <c r="J659" s="14" t="s">
        <v>41</v>
      </c>
      <c r="K659" s="22">
        <v>42571.0</v>
      </c>
      <c r="L659" s="21"/>
      <c r="M659" s="23"/>
      <c r="N659" s="23"/>
    </row>
    <row r="660">
      <c r="A660" s="6"/>
      <c r="B660" s="124">
        <v>3558396.0</v>
      </c>
      <c r="C660" s="123" t="s">
        <v>745</v>
      </c>
      <c r="D660" s="75">
        <v>42664.0</v>
      </c>
      <c r="E660" s="19">
        <v>42677.0</v>
      </c>
      <c r="F660" s="14" t="s">
        <v>19</v>
      </c>
      <c r="G660" s="14" t="s">
        <v>57</v>
      </c>
      <c r="H660" s="21"/>
      <c r="I660" s="14" t="s">
        <v>26</v>
      </c>
      <c r="J660" s="14" t="s">
        <v>266</v>
      </c>
      <c r="K660" s="22">
        <v>42662.0</v>
      </c>
      <c r="L660" s="21"/>
      <c r="M660" s="23"/>
      <c r="N660" s="23"/>
    </row>
    <row r="661">
      <c r="A661" s="6"/>
      <c r="B661" s="124">
        <v>3557981.0</v>
      </c>
      <c r="C661" s="123" t="s">
        <v>745</v>
      </c>
      <c r="D661" s="75">
        <v>42667.0</v>
      </c>
      <c r="E661" s="19">
        <v>42677.0</v>
      </c>
      <c r="F661" s="14" t="s">
        <v>19</v>
      </c>
      <c r="G661" s="14" t="s">
        <v>57</v>
      </c>
      <c r="H661" s="21"/>
      <c r="I661" s="14" t="s">
        <v>26</v>
      </c>
      <c r="J661" s="14" t="s">
        <v>266</v>
      </c>
      <c r="K661" s="22">
        <v>42662.0</v>
      </c>
      <c r="L661" s="21"/>
      <c r="M661" s="23"/>
      <c r="N661" s="23"/>
    </row>
    <row r="662">
      <c r="A662" s="6"/>
      <c r="B662" s="124">
        <v>3560432.0</v>
      </c>
      <c r="C662" s="123" t="s">
        <v>745</v>
      </c>
      <c r="D662" s="75">
        <v>42667.0</v>
      </c>
      <c r="E662" s="19">
        <v>42677.0</v>
      </c>
      <c r="F662" s="14" t="s">
        <v>19</v>
      </c>
      <c r="G662" s="14" t="s">
        <v>57</v>
      </c>
      <c r="H662" s="21"/>
      <c r="I662" s="14" t="s">
        <v>26</v>
      </c>
      <c r="J662" s="14" t="s">
        <v>266</v>
      </c>
      <c r="K662" s="22">
        <v>42662.0</v>
      </c>
      <c r="L662" s="21"/>
      <c r="M662" s="23"/>
      <c r="N662" s="23"/>
    </row>
    <row r="663">
      <c r="A663" s="6"/>
      <c r="B663" s="147">
        <v>3563390.0</v>
      </c>
      <c r="C663" s="123" t="s">
        <v>745</v>
      </c>
      <c r="D663" s="75">
        <v>42670.0</v>
      </c>
      <c r="E663" s="86">
        <v>42685.0</v>
      </c>
      <c r="F663" s="14" t="s">
        <v>19</v>
      </c>
      <c r="G663" s="14" t="s">
        <v>57</v>
      </c>
      <c r="H663" s="21"/>
      <c r="I663" s="14" t="s">
        <v>276</v>
      </c>
      <c r="J663" s="14" t="s">
        <v>41</v>
      </c>
      <c r="K663" s="22">
        <v>42669.0</v>
      </c>
      <c r="L663" s="21"/>
      <c r="M663" s="23"/>
      <c r="N663" s="23"/>
    </row>
    <row r="664">
      <c r="A664" s="6"/>
      <c r="B664" s="124">
        <v>3566020.0</v>
      </c>
      <c r="C664" s="123" t="s">
        <v>745</v>
      </c>
      <c r="D664" s="17">
        <v>42675.0</v>
      </c>
      <c r="E664" s="86">
        <v>42690.0</v>
      </c>
      <c r="F664" s="14" t="s">
        <v>19</v>
      </c>
      <c r="G664" s="14" t="s">
        <v>57</v>
      </c>
      <c r="H664" s="21"/>
      <c r="I664" s="14" t="s">
        <v>1133</v>
      </c>
      <c r="J664" s="14" t="s">
        <v>41</v>
      </c>
      <c r="K664" s="22">
        <v>42672.0</v>
      </c>
      <c r="L664" s="21"/>
      <c r="M664" s="23"/>
      <c r="N664" s="23"/>
    </row>
    <row r="665">
      <c r="A665" s="6"/>
      <c r="B665" s="148">
        <v>3574245.0</v>
      </c>
      <c r="C665" s="123" t="s">
        <v>745</v>
      </c>
      <c r="D665" s="75">
        <v>42684.0</v>
      </c>
      <c r="E665" s="86">
        <v>42698.0</v>
      </c>
      <c r="F665" s="14" t="s">
        <v>19</v>
      </c>
      <c r="G665" s="14" t="s">
        <v>189</v>
      </c>
      <c r="H665" s="21"/>
      <c r="I665" s="14" t="s">
        <v>26</v>
      </c>
      <c r="J665" s="14" t="s">
        <v>41</v>
      </c>
      <c r="K665" s="22">
        <v>42683.0</v>
      </c>
      <c r="L665" s="21"/>
      <c r="M665" s="23"/>
      <c r="N665" s="23"/>
    </row>
    <row r="666">
      <c r="A666" s="6"/>
      <c r="B666" s="148">
        <v>3575392.0</v>
      </c>
      <c r="C666" s="123" t="s">
        <v>745</v>
      </c>
      <c r="D666" s="75">
        <v>42685.0</v>
      </c>
      <c r="E666" s="86">
        <v>42699.0</v>
      </c>
      <c r="F666" s="14" t="s">
        <v>19</v>
      </c>
      <c r="G666" s="14" t="s">
        <v>57</v>
      </c>
      <c r="H666" s="21"/>
      <c r="I666" s="14" t="s">
        <v>21</v>
      </c>
      <c r="J666" s="14" t="s">
        <v>41</v>
      </c>
      <c r="K666" s="22">
        <v>42684.0</v>
      </c>
      <c r="L666" s="21"/>
      <c r="M666" s="23"/>
      <c r="N666" s="23"/>
    </row>
    <row r="667">
      <c r="A667" s="6"/>
      <c r="B667" s="148">
        <v>3577200.0</v>
      </c>
      <c r="C667" s="123" t="s">
        <v>745</v>
      </c>
      <c r="D667" s="75">
        <v>42690.0</v>
      </c>
      <c r="E667" s="86">
        <v>42702.0</v>
      </c>
      <c r="F667" s="14" t="s">
        <v>19</v>
      </c>
      <c r="G667" s="14" t="s">
        <v>57</v>
      </c>
      <c r="H667" s="21"/>
      <c r="I667" s="14" t="s">
        <v>21</v>
      </c>
      <c r="J667" s="14" t="s">
        <v>41</v>
      </c>
      <c r="K667" s="22">
        <v>42687.0</v>
      </c>
      <c r="L667" s="21"/>
      <c r="M667" s="23"/>
      <c r="N667" s="23"/>
    </row>
    <row r="668">
      <c r="A668" s="6"/>
      <c r="B668" s="148">
        <v>3577203.0</v>
      </c>
      <c r="C668" s="123" t="s">
        <v>745</v>
      </c>
      <c r="D668" s="75">
        <v>42690.0</v>
      </c>
      <c r="E668" s="86">
        <v>42702.0</v>
      </c>
      <c r="F668" s="14" t="s">
        <v>19</v>
      </c>
      <c r="G668" s="14" t="s">
        <v>57</v>
      </c>
      <c r="H668" s="21"/>
      <c r="I668" s="14" t="s">
        <v>21</v>
      </c>
      <c r="J668" s="14" t="s">
        <v>41</v>
      </c>
      <c r="K668" s="22">
        <v>42687.0</v>
      </c>
      <c r="L668" s="21"/>
      <c r="M668" s="23"/>
      <c r="N668" s="23"/>
    </row>
    <row r="669">
      <c r="A669" s="6"/>
      <c r="B669" s="171">
        <v>3584483.0</v>
      </c>
      <c r="C669" s="123" t="s">
        <v>745</v>
      </c>
      <c r="D669" s="75">
        <v>42697.0</v>
      </c>
      <c r="E669" s="19">
        <v>42710.0</v>
      </c>
      <c r="F669" s="14" t="s">
        <v>19</v>
      </c>
      <c r="G669" s="14" t="s">
        <v>57</v>
      </c>
      <c r="H669" s="21"/>
      <c r="I669" s="14" t="s">
        <v>21</v>
      </c>
      <c r="J669" s="14" t="s">
        <v>41</v>
      </c>
      <c r="K669" s="22">
        <v>42696.0</v>
      </c>
      <c r="L669" s="21"/>
      <c r="M669" s="23"/>
      <c r="N669" s="23"/>
    </row>
    <row r="670">
      <c r="A670" s="6"/>
      <c r="B670" s="148">
        <v>3585816.0</v>
      </c>
      <c r="C670" s="123" t="s">
        <v>745</v>
      </c>
      <c r="D670" s="75">
        <v>42697.0</v>
      </c>
      <c r="E670" s="19">
        <v>42710.0</v>
      </c>
      <c r="F670" s="14" t="s">
        <v>19</v>
      </c>
      <c r="G670" s="14" t="s">
        <v>57</v>
      </c>
      <c r="H670" s="21"/>
      <c r="I670" s="14" t="s">
        <v>21</v>
      </c>
      <c r="J670" s="14" t="s">
        <v>41</v>
      </c>
      <c r="K670" s="22">
        <v>42696.0</v>
      </c>
      <c r="L670" s="21"/>
      <c r="M670" s="23"/>
      <c r="N670" s="23"/>
    </row>
    <row r="671">
      <c r="A671" s="6"/>
      <c r="B671" s="148">
        <v>3607350.0</v>
      </c>
      <c r="C671" s="123" t="s">
        <v>745</v>
      </c>
      <c r="D671" s="75">
        <v>42720.0</v>
      </c>
      <c r="E671" s="86">
        <v>42732.0</v>
      </c>
      <c r="F671" s="14" t="s">
        <v>19</v>
      </c>
      <c r="G671" s="14" t="s">
        <v>57</v>
      </c>
      <c r="H671" s="21"/>
      <c r="I671" s="14" t="s">
        <v>21</v>
      </c>
      <c r="J671" s="14" t="s">
        <v>41</v>
      </c>
      <c r="K671" s="22">
        <v>42718.0</v>
      </c>
      <c r="L671" s="21"/>
      <c r="M671" s="23"/>
      <c r="N671" s="23"/>
    </row>
    <row r="672">
      <c r="A672" s="6"/>
      <c r="B672" s="148">
        <v>3611856.0</v>
      </c>
      <c r="C672" s="123" t="s">
        <v>745</v>
      </c>
      <c r="D672" s="75">
        <v>42723.0</v>
      </c>
      <c r="E672" s="86">
        <v>42734.0</v>
      </c>
      <c r="F672" s="14" t="s">
        <v>19</v>
      </c>
      <c r="G672" s="14" t="s">
        <v>57</v>
      </c>
      <c r="H672" s="21"/>
      <c r="I672" s="14" t="s">
        <v>21</v>
      </c>
      <c r="J672" s="14" t="s">
        <v>41</v>
      </c>
      <c r="K672" s="22">
        <v>42709.0</v>
      </c>
      <c r="L672" s="21"/>
      <c r="M672" s="23"/>
      <c r="N672" s="23"/>
    </row>
    <row r="673"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  <row r="674">
      <c r="A674" s="35">
        <v>16.0</v>
      </c>
      <c r="B674" s="26">
        <v>3439850.0</v>
      </c>
      <c r="C674" s="26" t="s">
        <v>1275</v>
      </c>
      <c r="D674" s="27">
        <v>42515.0</v>
      </c>
      <c r="E674" s="28">
        <v>42531.0</v>
      </c>
      <c r="F674" s="26" t="s">
        <v>15</v>
      </c>
      <c r="G674" s="26" t="s">
        <v>38</v>
      </c>
      <c r="H674" s="64" t="str">
        <f>HYPERLINK("javascript:%20top.infoDocumento(2346018)","2016EE86592")</f>
        <v>2016EE86592</v>
      </c>
      <c r="I674" s="26" t="s">
        <v>26</v>
      </c>
      <c r="J674" s="26" t="s">
        <v>41</v>
      </c>
      <c r="K674" s="27">
        <v>42514.0</v>
      </c>
      <c r="L674" s="26" t="s">
        <v>42</v>
      </c>
      <c r="M674" s="23"/>
      <c r="N674" s="23"/>
    </row>
    <row r="675">
      <c r="A675" s="35">
        <v>22.0</v>
      </c>
      <c r="B675" s="26">
        <v>3441526.0</v>
      </c>
      <c r="C675" s="26" t="s">
        <v>1275</v>
      </c>
      <c r="D675" s="27">
        <v>42521.0</v>
      </c>
      <c r="E675" s="27">
        <v>42656.0</v>
      </c>
      <c r="F675" s="26" t="s">
        <v>15</v>
      </c>
      <c r="G675" s="26" t="s">
        <v>38</v>
      </c>
      <c r="H675" s="35" t="str">
        <f>HYPERLINK("javascript:%20top.infoDocumento(2353006)","2016EE93577")</f>
        <v>2016EE93577</v>
      </c>
      <c r="I675" s="26" t="s">
        <v>26</v>
      </c>
      <c r="J675" s="26" t="s">
        <v>41</v>
      </c>
      <c r="K675" s="27">
        <v>42515.0</v>
      </c>
      <c r="L675" s="26" t="s">
        <v>42</v>
      </c>
      <c r="M675" s="23"/>
      <c r="N675" s="23"/>
    </row>
    <row r="676">
      <c r="A676" s="35">
        <v>4.0</v>
      </c>
      <c r="B676" s="26">
        <v>3437184.0</v>
      </c>
      <c r="C676" s="26" t="s">
        <v>215</v>
      </c>
      <c r="D676" s="27">
        <v>42513.0</v>
      </c>
      <c r="E676" s="28">
        <v>42528.0</v>
      </c>
      <c r="F676" s="26" t="s">
        <v>15</v>
      </c>
      <c r="G676" s="26" t="s">
        <v>38</v>
      </c>
      <c r="H676" s="26" t="s">
        <v>1280</v>
      </c>
      <c r="I676" s="26" t="s">
        <v>21</v>
      </c>
      <c r="J676" s="26" t="s">
        <v>41</v>
      </c>
      <c r="K676" s="27">
        <v>42508.0</v>
      </c>
      <c r="L676" s="26" t="s">
        <v>1281</v>
      </c>
      <c r="M676" s="23"/>
      <c r="N676" s="23"/>
    </row>
    <row r="677">
      <c r="A677" s="35">
        <v>5.0</v>
      </c>
      <c r="B677" s="31">
        <v>3437185.0</v>
      </c>
      <c r="C677" s="31" t="s">
        <v>215</v>
      </c>
      <c r="D677" s="32">
        <v>42513.0</v>
      </c>
      <c r="E677" s="33">
        <v>42528.0</v>
      </c>
      <c r="F677" s="31" t="s">
        <v>15</v>
      </c>
      <c r="G677" s="31" t="s">
        <v>38</v>
      </c>
      <c r="H677" s="31" t="s">
        <v>1283</v>
      </c>
      <c r="I677" s="31" t="s">
        <v>21</v>
      </c>
      <c r="J677" s="31" t="s">
        <v>41</v>
      </c>
      <c r="K677" s="32">
        <v>42508.0</v>
      </c>
      <c r="L677" s="31" t="s">
        <v>1281</v>
      </c>
      <c r="M677" s="23"/>
      <c r="N677" s="23"/>
    </row>
    <row r="678">
      <c r="A678" s="12" t="str">
        <f>#REF!+1</f>
        <v>#REF!</v>
      </c>
      <c r="B678" s="71">
        <v>3468757.0</v>
      </c>
      <c r="C678" s="14" t="s">
        <v>565</v>
      </c>
      <c r="D678" s="17">
        <v>42545.0</v>
      </c>
      <c r="E678" s="19">
        <v>42561.0</v>
      </c>
      <c r="F678" s="14" t="s">
        <v>76</v>
      </c>
      <c r="G678" s="14" t="s">
        <v>38</v>
      </c>
      <c r="H678" s="14" t="s">
        <v>1286</v>
      </c>
      <c r="I678" s="14" t="s">
        <v>26</v>
      </c>
      <c r="J678" s="14" t="s">
        <v>41</v>
      </c>
      <c r="K678" s="17">
        <v>42545.0</v>
      </c>
      <c r="L678" s="14" t="s">
        <v>67</v>
      </c>
      <c r="M678" s="23"/>
      <c r="N678" s="23"/>
    </row>
    <row r="679">
      <c r="A679" s="23"/>
      <c r="B679" s="13">
        <v>3540142.0</v>
      </c>
      <c r="C679" s="14" t="s">
        <v>565</v>
      </c>
      <c r="D679" s="17">
        <v>42640.0</v>
      </c>
      <c r="E679" s="19">
        <v>42650.0</v>
      </c>
      <c r="F679" s="14" t="s">
        <v>19</v>
      </c>
      <c r="G679" s="14" t="s">
        <v>72</v>
      </c>
      <c r="H679" s="21"/>
      <c r="I679" s="14" t="s">
        <v>26</v>
      </c>
      <c r="J679" s="14" t="s">
        <v>27</v>
      </c>
      <c r="K679" s="22">
        <v>42639.0</v>
      </c>
      <c r="L679" s="21"/>
      <c r="M679" s="23"/>
      <c r="N679" s="23"/>
    </row>
    <row r="680">
      <c r="A680" s="23"/>
      <c r="B680" s="13">
        <v>3548270.0</v>
      </c>
      <c r="C680" s="14" t="s">
        <v>565</v>
      </c>
      <c r="D680" s="17">
        <v>42649.0</v>
      </c>
      <c r="E680" s="86">
        <v>42662.0</v>
      </c>
      <c r="F680" s="14" t="s">
        <v>19</v>
      </c>
      <c r="G680" s="14" t="s">
        <v>189</v>
      </c>
      <c r="H680" s="21"/>
      <c r="I680" s="14" t="s">
        <v>26</v>
      </c>
      <c r="J680" s="14" t="s">
        <v>119</v>
      </c>
      <c r="K680" s="22">
        <v>42647.0</v>
      </c>
      <c r="L680" s="21"/>
      <c r="M680" s="23"/>
      <c r="N680" s="23"/>
    </row>
    <row r="681">
      <c r="A681" s="23"/>
      <c r="B681" s="13">
        <v>3540962.0</v>
      </c>
      <c r="C681" s="21"/>
      <c r="D681" s="21"/>
      <c r="E681" s="23"/>
      <c r="F681" s="21"/>
      <c r="G681" s="21"/>
      <c r="H681" s="21"/>
      <c r="I681" s="21"/>
      <c r="J681" s="21"/>
      <c r="K681" s="21"/>
      <c r="L681" s="21"/>
      <c r="M681" s="23"/>
      <c r="N681" s="23"/>
    </row>
    <row r="682">
      <c r="A682" s="23"/>
      <c r="B682" s="13">
        <v>3555620.0</v>
      </c>
      <c r="C682" s="21"/>
      <c r="D682" s="21"/>
      <c r="E682" s="23"/>
      <c r="F682" s="21"/>
      <c r="G682" s="21"/>
      <c r="H682" s="21"/>
      <c r="I682" s="21"/>
      <c r="J682" s="21"/>
      <c r="K682" s="21"/>
      <c r="L682" s="21"/>
      <c r="M682" s="23"/>
      <c r="N682" s="23"/>
    </row>
    <row r="683">
      <c r="A683" s="23"/>
      <c r="B683" s="13">
        <v>3562932.0</v>
      </c>
      <c r="C683" s="21"/>
      <c r="D683" s="21"/>
      <c r="E683" s="23"/>
      <c r="F683" s="21"/>
      <c r="G683" s="21"/>
      <c r="H683" s="21"/>
      <c r="I683" s="21"/>
      <c r="J683" s="21"/>
      <c r="K683" s="21"/>
      <c r="L683" s="21"/>
      <c r="M683" s="23"/>
      <c r="N683" s="23"/>
    </row>
    <row r="684">
      <c r="A684" s="23"/>
      <c r="B684" s="48">
        <v>3627984.0</v>
      </c>
      <c r="C684" s="14" t="s">
        <v>1289</v>
      </c>
      <c r="D684" s="17">
        <v>42745.0</v>
      </c>
      <c r="E684" s="19">
        <v>42754.0</v>
      </c>
      <c r="F684" s="14" t="s">
        <v>76</v>
      </c>
      <c r="G684" s="14" t="s">
        <v>1290</v>
      </c>
      <c r="H684" s="21"/>
      <c r="I684" s="14" t="s">
        <v>89</v>
      </c>
      <c r="J684" s="14" t="s">
        <v>631</v>
      </c>
      <c r="K684" s="22">
        <v>42741.0</v>
      </c>
      <c r="L684" s="14" t="s">
        <v>879</v>
      </c>
      <c r="M684" s="23"/>
      <c r="N684" s="23"/>
    </row>
    <row r="685">
      <c r="A685" s="23"/>
      <c r="B685" s="48">
        <v>3628222.0</v>
      </c>
      <c r="C685" s="14" t="s">
        <v>1289</v>
      </c>
      <c r="D685" s="17">
        <v>42745.0</v>
      </c>
      <c r="E685" s="19">
        <v>42754.0</v>
      </c>
      <c r="F685" s="14" t="s">
        <v>76</v>
      </c>
      <c r="G685" s="14" t="s">
        <v>1290</v>
      </c>
      <c r="H685" s="21"/>
      <c r="I685" s="14" t="s">
        <v>89</v>
      </c>
      <c r="J685" s="14" t="s">
        <v>631</v>
      </c>
      <c r="K685" s="22">
        <v>42741.0</v>
      </c>
      <c r="L685" s="14" t="s">
        <v>682</v>
      </c>
      <c r="M685" s="23"/>
      <c r="N685" s="23"/>
    </row>
    <row r="686">
      <c r="A686" s="23"/>
      <c r="B686" s="48">
        <v>3622572.0</v>
      </c>
      <c r="C686" s="14" t="s">
        <v>187</v>
      </c>
      <c r="D686" s="17">
        <v>42745.0</v>
      </c>
      <c r="E686" s="19">
        <v>42754.0</v>
      </c>
      <c r="F686" s="14" t="s">
        <v>76</v>
      </c>
      <c r="G686" s="14" t="s">
        <v>1290</v>
      </c>
      <c r="H686" s="21"/>
      <c r="I686" s="14" t="s">
        <v>89</v>
      </c>
      <c r="J686" s="14" t="s">
        <v>1293</v>
      </c>
      <c r="K686" s="22">
        <v>42733.0</v>
      </c>
      <c r="L686" s="21"/>
      <c r="M686" s="23"/>
      <c r="N686" s="23"/>
    </row>
    <row r="687">
      <c r="A687" s="23"/>
      <c r="B687" s="48">
        <v>3628893.0</v>
      </c>
      <c r="C687" s="14" t="s">
        <v>1221</v>
      </c>
      <c r="D687" s="17">
        <v>42745.0</v>
      </c>
      <c r="E687" s="19">
        <v>42752.0</v>
      </c>
      <c r="F687" s="14" t="s">
        <v>76</v>
      </c>
      <c r="G687" s="14" t="s">
        <v>277</v>
      </c>
      <c r="H687" s="21"/>
      <c r="I687" s="14" t="s">
        <v>89</v>
      </c>
      <c r="J687" s="14" t="s">
        <v>119</v>
      </c>
      <c r="K687" s="22">
        <v>42745.0</v>
      </c>
      <c r="L687" s="21"/>
      <c r="M687" s="23"/>
      <c r="N687" s="23"/>
    </row>
    <row r="688">
      <c r="A688" s="23"/>
      <c r="B688" s="48">
        <v>3629104.0</v>
      </c>
      <c r="C688" s="14" t="s">
        <v>1173</v>
      </c>
      <c r="D688" s="17">
        <v>42746.0</v>
      </c>
      <c r="E688" s="19">
        <v>42758.0</v>
      </c>
      <c r="F688" s="14" t="s">
        <v>76</v>
      </c>
      <c r="G688" s="14" t="s">
        <v>30</v>
      </c>
      <c r="H688" s="21"/>
      <c r="I688" s="14" t="s">
        <v>89</v>
      </c>
      <c r="J688" s="14" t="s">
        <v>590</v>
      </c>
      <c r="K688" s="22">
        <v>42745.0</v>
      </c>
      <c r="L688" s="21"/>
      <c r="M688" s="23"/>
      <c r="N688" s="23"/>
    </row>
    <row r="689">
      <c r="A689" s="23"/>
      <c r="B689" s="48">
        <v>3629118.0</v>
      </c>
      <c r="C689" s="14" t="s">
        <v>222</v>
      </c>
      <c r="D689" s="17">
        <v>42746.0</v>
      </c>
      <c r="E689" s="19">
        <v>42758.0</v>
      </c>
      <c r="F689" s="14" t="s">
        <v>76</v>
      </c>
      <c r="G689" s="14" t="s">
        <v>1290</v>
      </c>
      <c r="H689" s="21"/>
      <c r="I689" s="14" t="s">
        <v>89</v>
      </c>
      <c r="J689" s="14" t="s">
        <v>50</v>
      </c>
      <c r="K689" s="22">
        <v>42745.0</v>
      </c>
      <c r="L689" s="21"/>
      <c r="M689" s="23"/>
      <c r="N689" s="23"/>
    </row>
    <row r="690">
      <c r="A690" s="23"/>
      <c r="B690" s="48">
        <v>3629322.0</v>
      </c>
      <c r="C690" s="14" t="s">
        <v>745</v>
      </c>
      <c r="D690" s="17">
        <v>42746.0</v>
      </c>
      <c r="E690" s="19">
        <v>42758.0</v>
      </c>
      <c r="F690" s="14" t="s">
        <v>76</v>
      </c>
      <c r="G690" s="14" t="s">
        <v>30</v>
      </c>
      <c r="H690" s="21"/>
      <c r="I690" s="14" t="s">
        <v>21</v>
      </c>
      <c r="J690" s="14" t="s">
        <v>41</v>
      </c>
      <c r="K690" s="22">
        <v>42745.0</v>
      </c>
      <c r="L690" s="14" t="s">
        <v>517</v>
      </c>
      <c r="M690" s="23"/>
      <c r="N690" s="23"/>
    </row>
    <row r="691">
      <c r="A691" s="23"/>
      <c r="B691" s="48">
        <v>3629093.0</v>
      </c>
      <c r="C691" s="14" t="s">
        <v>56</v>
      </c>
      <c r="D691" s="17">
        <v>42746.0</v>
      </c>
      <c r="E691" s="19">
        <v>42758.0</v>
      </c>
      <c r="F691" s="14" t="s">
        <v>76</v>
      </c>
      <c r="G691" s="14" t="s">
        <v>30</v>
      </c>
      <c r="H691" s="21"/>
      <c r="I691" s="14" t="s">
        <v>21</v>
      </c>
      <c r="J691" s="14" t="s">
        <v>41</v>
      </c>
      <c r="K691" s="22">
        <v>42745.0</v>
      </c>
      <c r="L691" s="14" t="s">
        <v>795</v>
      </c>
      <c r="M691" s="12" t="s">
        <v>1298</v>
      </c>
      <c r="N691" s="23"/>
    </row>
    <row r="692">
      <c r="A692" s="23"/>
      <c r="B692" s="48">
        <v>3629812.0</v>
      </c>
      <c r="C692" s="14" t="s">
        <v>1299</v>
      </c>
      <c r="D692" s="17">
        <v>42746.0</v>
      </c>
      <c r="E692" s="19">
        <v>42758.0</v>
      </c>
      <c r="F692" s="14" t="s">
        <v>76</v>
      </c>
      <c r="G692" s="14" t="s">
        <v>1290</v>
      </c>
      <c r="H692" s="21"/>
      <c r="I692" s="14" t="s">
        <v>89</v>
      </c>
      <c r="J692" s="14" t="s">
        <v>41</v>
      </c>
      <c r="K692" s="22">
        <v>42746.0</v>
      </c>
      <c r="L692" s="21"/>
      <c r="M692" s="23"/>
      <c r="N692" s="23"/>
    </row>
    <row r="693">
      <c r="A693" s="23"/>
      <c r="B693" s="48">
        <v>3631205.0</v>
      </c>
      <c r="C693" s="14" t="s">
        <v>56</v>
      </c>
      <c r="D693" s="17">
        <v>42747.0</v>
      </c>
      <c r="E693" s="19">
        <v>42760.0</v>
      </c>
      <c r="F693" s="14" t="s">
        <v>76</v>
      </c>
      <c r="G693" s="14" t="s">
        <v>30</v>
      </c>
      <c r="H693" s="21"/>
      <c r="I693" s="14" t="s">
        <v>21</v>
      </c>
      <c r="J693" s="14" t="s">
        <v>41</v>
      </c>
      <c r="K693" s="22">
        <v>42747.0</v>
      </c>
      <c r="L693" s="14" t="s">
        <v>273</v>
      </c>
      <c r="M693" s="23"/>
      <c r="N693" s="23"/>
    </row>
    <row r="694">
      <c r="A694" s="23"/>
      <c r="B694" s="48">
        <v>3631309.0</v>
      </c>
      <c r="C694" s="14" t="s">
        <v>267</v>
      </c>
      <c r="D694" s="17">
        <v>42747.0</v>
      </c>
      <c r="E694" s="19">
        <v>42760.0</v>
      </c>
      <c r="F694" s="14" t="s">
        <v>76</v>
      </c>
      <c r="G694" s="14" t="s">
        <v>30</v>
      </c>
      <c r="H694" s="21"/>
      <c r="I694" s="14" t="s">
        <v>21</v>
      </c>
      <c r="J694" s="14" t="s">
        <v>41</v>
      </c>
      <c r="K694" s="22">
        <v>42747.0</v>
      </c>
      <c r="L694" s="14" t="s">
        <v>879</v>
      </c>
      <c r="M694" s="23"/>
      <c r="N694" s="23"/>
    </row>
    <row r="695">
      <c r="A695" s="23"/>
      <c r="B695" s="48">
        <v>3631366.0</v>
      </c>
      <c r="C695" s="14" t="s">
        <v>748</v>
      </c>
      <c r="D695" s="17">
        <v>42747.0</v>
      </c>
      <c r="E695" s="19">
        <v>42760.0</v>
      </c>
      <c r="F695" s="14" t="s">
        <v>76</v>
      </c>
      <c r="G695" s="14" t="s">
        <v>30</v>
      </c>
      <c r="H695" s="21"/>
      <c r="I695" s="14" t="s">
        <v>21</v>
      </c>
      <c r="J695" s="14" t="s">
        <v>41</v>
      </c>
      <c r="K695" s="22">
        <v>42747.0</v>
      </c>
      <c r="L695" s="14" t="s">
        <v>879</v>
      </c>
      <c r="M695" s="23"/>
      <c r="N695" s="23"/>
    </row>
    <row r="696">
      <c r="A696" s="23"/>
      <c r="B696" s="48">
        <v>3631476.0</v>
      </c>
      <c r="C696" s="14" t="s">
        <v>187</v>
      </c>
      <c r="D696" s="17">
        <v>42747.0</v>
      </c>
      <c r="E696" s="19">
        <v>42760.0</v>
      </c>
      <c r="F696" s="14" t="s">
        <v>76</v>
      </c>
      <c r="G696" s="14" t="s">
        <v>30</v>
      </c>
      <c r="H696" s="21"/>
      <c r="I696" s="14" t="s">
        <v>21</v>
      </c>
      <c r="J696" s="14" t="s">
        <v>22</v>
      </c>
      <c r="K696" s="22">
        <v>42747.0</v>
      </c>
      <c r="L696" s="14" t="s">
        <v>879</v>
      </c>
      <c r="M696" s="23"/>
      <c r="N696" s="23"/>
    </row>
    <row r="697">
      <c r="A697" s="23"/>
      <c r="B697" s="48">
        <v>3631704.0</v>
      </c>
      <c r="C697" s="14" t="s">
        <v>939</v>
      </c>
      <c r="D697" s="17">
        <v>42747.0</v>
      </c>
      <c r="E697" s="19">
        <v>42760.0</v>
      </c>
      <c r="F697" s="14" t="s">
        <v>76</v>
      </c>
      <c r="G697" s="14" t="s">
        <v>1290</v>
      </c>
      <c r="H697" s="21"/>
      <c r="I697" s="14" t="s">
        <v>89</v>
      </c>
      <c r="J697" s="14" t="s">
        <v>48</v>
      </c>
      <c r="K697" s="22">
        <v>42747.0</v>
      </c>
      <c r="L697" s="21"/>
      <c r="M697" s="23"/>
      <c r="N697" s="23"/>
    </row>
    <row r="698">
      <c r="A698" s="23"/>
      <c r="B698" s="48">
        <v>3632863.0</v>
      </c>
      <c r="C698" s="14" t="s">
        <v>1077</v>
      </c>
      <c r="D698" s="17">
        <v>42751.0</v>
      </c>
      <c r="E698" s="19">
        <v>42761.0</v>
      </c>
      <c r="F698" s="14" t="s">
        <v>76</v>
      </c>
      <c r="G698" s="14" t="s">
        <v>1290</v>
      </c>
      <c r="H698" s="21"/>
      <c r="I698" s="14" t="s">
        <v>89</v>
      </c>
      <c r="J698" s="14" t="s">
        <v>41</v>
      </c>
      <c r="K698" s="22">
        <v>42748.0</v>
      </c>
      <c r="L698" s="14" t="s">
        <v>820</v>
      </c>
      <c r="M698" s="23"/>
      <c r="N698" s="23"/>
    </row>
    <row r="699">
      <c r="A699" s="23"/>
      <c r="B699" s="48">
        <v>3633659.0</v>
      </c>
      <c r="C699" s="14" t="s">
        <v>1289</v>
      </c>
      <c r="D699" s="17">
        <v>42752.0</v>
      </c>
      <c r="E699" s="19">
        <v>42762.0</v>
      </c>
      <c r="F699" s="14" t="s">
        <v>76</v>
      </c>
      <c r="G699" s="14" t="s">
        <v>1290</v>
      </c>
      <c r="H699" s="21"/>
      <c r="I699" s="14" t="s">
        <v>89</v>
      </c>
      <c r="J699" s="14" t="s">
        <v>41</v>
      </c>
      <c r="K699" s="22">
        <v>42751.0</v>
      </c>
      <c r="L699" s="14" t="s">
        <v>831</v>
      </c>
      <c r="M699" s="23"/>
      <c r="N699" s="23"/>
    </row>
    <row r="700" hidden="1">
      <c r="A700" s="23"/>
      <c r="B700" s="48">
        <v>3633765.0</v>
      </c>
      <c r="C700" s="14" t="s">
        <v>56</v>
      </c>
      <c r="D700" s="17">
        <v>42752.0</v>
      </c>
      <c r="E700" s="19">
        <v>42762.0</v>
      </c>
      <c r="F700" s="14" t="s">
        <v>76</v>
      </c>
      <c r="G700" s="14" t="s">
        <v>1290</v>
      </c>
      <c r="H700" s="21"/>
      <c r="I700" s="14" t="s">
        <v>89</v>
      </c>
      <c r="J700" s="14" t="s">
        <v>41</v>
      </c>
      <c r="K700" s="22">
        <v>42751.0</v>
      </c>
      <c r="L700" s="21"/>
      <c r="M700" s="23"/>
      <c r="N700" s="23"/>
    </row>
    <row r="701">
      <c r="A701" s="23"/>
      <c r="B701" s="48">
        <v>3633978.0</v>
      </c>
      <c r="C701" s="14" t="s">
        <v>1289</v>
      </c>
      <c r="D701" s="17">
        <v>42752.0</v>
      </c>
      <c r="E701" s="19">
        <v>42762.0</v>
      </c>
      <c r="F701" s="14" t="s">
        <v>76</v>
      </c>
      <c r="G701" s="14" t="s">
        <v>1290</v>
      </c>
      <c r="H701" s="21"/>
      <c r="I701" s="14" t="s">
        <v>89</v>
      </c>
      <c r="J701" s="14" t="s">
        <v>41</v>
      </c>
      <c r="K701" s="22">
        <v>42751.0</v>
      </c>
      <c r="L701" s="21"/>
      <c r="M701" s="23"/>
      <c r="N701" s="23"/>
    </row>
    <row r="702">
      <c r="A702" s="23"/>
      <c r="B702" s="48">
        <v>3634865.0</v>
      </c>
      <c r="C702" s="14" t="s">
        <v>187</v>
      </c>
      <c r="D702" s="17">
        <v>42753.0</v>
      </c>
      <c r="E702" s="19">
        <v>42765.0</v>
      </c>
      <c r="F702" s="14" t="s">
        <v>76</v>
      </c>
      <c r="G702" s="14" t="s">
        <v>30</v>
      </c>
      <c r="H702" s="21"/>
      <c r="I702" s="14" t="s">
        <v>21</v>
      </c>
      <c r="J702" s="14" t="s">
        <v>22</v>
      </c>
      <c r="K702" s="22">
        <v>42752.0</v>
      </c>
      <c r="L702" s="14" t="s">
        <v>1310</v>
      </c>
      <c r="M702" s="23"/>
      <c r="N702" s="23"/>
    </row>
    <row r="703">
      <c r="A703" s="23"/>
      <c r="B703" s="48">
        <v>3634938.0</v>
      </c>
      <c r="C703" s="14" t="s">
        <v>267</v>
      </c>
      <c r="D703" s="17">
        <v>42753.0</v>
      </c>
      <c r="E703" s="19">
        <v>42765.0</v>
      </c>
      <c r="F703" s="14" t="s">
        <v>76</v>
      </c>
      <c r="G703" s="14" t="s">
        <v>1290</v>
      </c>
      <c r="H703" s="21"/>
      <c r="I703" s="14" t="s">
        <v>89</v>
      </c>
      <c r="J703" s="14" t="s">
        <v>41</v>
      </c>
      <c r="K703" s="22">
        <v>42752.0</v>
      </c>
      <c r="L703" s="21"/>
      <c r="M703" s="23"/>
      <c r="N703" s="23"/>
    </row>
    <row r="704">
      <c r="A704" s="23"/>
      <c r="B704" s="48">
        <v>3635076.0</v>
      </c>
      <c r="C704" s="14" t="s">
        <v>1289</v>
      </c>
      <c r="D704" s="17">
        <v>42753.0</v>
      </c>
      <c r="E704" s="19">
        <v>42765.0</v>
      </c>
      <c r="F704" s="14" t="s">
        <v>76</v>
      </c>
      <c r="G704" s="14" t="s">
        <v>1290</v>
      </c>
      <c r="H704" s="21"/>
      <c r="I704" s="14" t="s">
        <v>89</v>
      </c>
      <c r="J704" s="14" t="s">
        <v>41</v>
      </c>
      <c r="K704" s="22">
        <v>42752.0</v>
      </c>
      <c r="L704" s="21"/>
      <c r="M704" s="23"/>
      <c r="N704" s="23"/>
    </row>
    <row r="705">
      <c r="A705" s="23"/>
      <c r="B705" s="48">
        <v>3635100.0</v>
      </c>
      <c r="C705" s="14" t="s">
        <v>1289</v>
      </c>
      <c r="D705" s="17">
        <v>42753.0</v>
      </c>
      <c r="E705" s="19">
        <v>42765.0</v>
      </c>
      <c r="F705" s="14" t="s">
        <v>76</v>
      </c>
      <c r="G705" s="14" t="s">
        <v>1290</v>
      </c>
      <c r="H705" s="21"/>
      <c r="I705" s="14" t="s">
        <v>89</v>
      </c>
      <c r="J705" s="14" t="s">
        <v>41</v>
      </c>
      <c r="K705" s="22">
        <v>42752.0</v>
      </c>
      <c r="L705" s="21"/>
      <c r="M705" s="23"/>
      <c r="N705" s="23"/>
    </row>
    <row r="706">
      <c r="A706" s="23"/>
      <c r="B706" s="12">
        <v>3635105.0</v>
      </c>
      <c r="C706" s="14" t="s">
        <v>1289</v>
      </c>
      <c r="D706" s="17">
        <v>42753.0</v>
      </c>
      <c r="E706" s="19">
        <v>42765.0</v>
      </c>
      <c r="F706" s="14" t="s">
        <v>76</v>
      </c>
      <c r="G706" s="14" t="s">
        <v>1290</v>
      </c>
      <c r="H706" s="21"/>
      <c r="I706" s="14" t="s">
        <v>89</v>
      </c>
      <c r="J706" s="14" t="s">
        <v>41</v>
      </c>
      <c r="K706" s="22">
        <v>42752.0</v>
      </c>
      <c r="L706" s="21"/>
      <c r="M706" s="23"/>
      <c r="N706" s="23"/>
    </row>
    <row r="707">
      <c r="A707" s="23"/>
      <c r="B707" s="48">
        <v>3635112.0</v>
      </c>
      <c r="C707" s="14" t="s">
        <v>1289</v>
      </c>
      <c r="D707" s="17">
        <v>42753.0</v>
      </c>
      <c r="E707" s="19">
        <v>42765.0</v>
      </c>
      <c r="F707" s="14" t="s">
        <v>76</v>
      </c>
      <c r="G707" s="14" t="s">
        <v>1290</v>
      </c>
      <c r="H707" s="21"/>
      <c r="I707" s="14" t="s">
        <v>89</v>
      </c>
      <c r="J707" s="14" t="s">
        <v>41</v>
      </c>
      <c r="K707" s="22">
        <v>42752.0</v>
      </c>
      <c r="L707" s="21"/>
      <c r="M707" s="23"/>
      <c r="N707" s="23"/>
    </row>
    <row r="708">
      <c r="A708" s="23"/>
      <c r="B708" s="48">
        <v>3635471.0</v>
      </c>
      <c r="C708" s="14" t="s">
        <v>1289</v>
      </c>
      <c r="D708" s="17">
        <v>42753.0</v>
      </c>
      <c r="E708" s="19">
        <v>42765.0</v>
      </c>
      <c r="F708" s="14" t="s">
        <v>76</v>
      </c>
      <c r="G708" s="14" t="s">
        <v>1290</v>
      </c>
      <c r="H708" s="21"/>
      <c r="I708" s="14" t="s">
        <v>89</v>
      </c>
      <c r="J708" s="14" t="s">
        <v>41</v>
      </c>
      <c r="K708" s="22">
        <v>42752.0</v>
      </c>
      <c r="L708" s="21"/>
      <c r="M708" s="23"/>
      <c r="N708" s="23"/>
    </row>
    <row r="709">
      <c r="A709" s="23"/>
      <c r="B709" s="48">
        <v>3635473.0</v>
      </c>
      <c r="C709" s="14" t="s">
        <v>187</v>
      </c>
      <c r="D709" s="17">
        <v>42753.0</v>
      </c>
      <c r="E709" s="19">
        <v>42765.0</v>
      </c>
      <c r="F709" s="14" t="s">
        <v>76</v>
      </c>
      <c r="G709" s="14" t="s">
        <v>30</v>
      </c>
      <c r="H709" s="21"/>
      <c r="I709" s="14" t="s">
        <v>21</v>
      </c>
      <c r="J709" s="14" t="s">
        <v>22</v>
      </c>
      <c r="K709" s="22">
        <v>42752.0</v>
      </c>
      <c r="L709" s="14" t="s">
        <v>273</v>
      </c>
      <c r="M709" s="23"/>
      <c r="N709" s="23"/>
    </row>
    <row r="710">
      <c r="A710" s="23"/>
      <c r="B710" s="48">
        <v>3635736.0</v>
      </c>
      <c r="C710" s="14" t="s">
        <v>1289</v>
      </c>
      <c r="D710" s="17">
        <v>42754.0</v>
      </c>
      <c r="E710" s="19">
        <v>42766.0</v>
      </c>
      <c r="F710" s="14" t="s">
        <v>76</v>
      </c>
      <c r="G710" s="14" t="s">
        <v>1290</v>
      </c>
      <c r="H710" s="21"/>
      <c r="I710" s="14" t="s">
        <v>89</v>
      </c>
      <c r="J710" s="14" t="s">
        <v>590</v>
      </c>
      <c r="K710" s="22">
        <v>42753.0</v>
      </c>
      <c r="L710" s="14" t="s">
        <v>792</v>
      </c>
      <c r="M710" s="23"/>
      <c r="N710" s="23"/>
    </row>
    <row r="711">
      <c r="A711" s="23"/>
      <c r="B711" s="48">
        <v>3635863.0</v>
      </c>
      <c r="C711" s="14" t="s">
        <v>222</v>
      </c>
      <c r="D711" s="17">
        <v>42754.0</v>
      </c>
      <c r="E711" s="19">
        <v>42766.0</v>
      </c>
      <c r="F711" s="14" t="s">
        <v>76</v>
      </c>
      <c r="G711" s="14" t="s">
        <v>1290</v>
      </c>
      <c r="H711" s="21"/>
      <c r="I711" s="14" t="s">
        <v>89</v>
      </c>
      <c r="J711" s="14" t="s">
        <v>50</v>
      </c>
      <c r="K711" s="22">
        <v>42753.0</v>
      </c>
      <c r="L711" s="21"/>
      <c r="M711" s="23"/>
      <c r="N711" s="23"/>
    </row>
    <row r="712">
      <c r="A712" s="23"/>
      <c r="B712" s="48">
        <v>3636262.0</v>
      </c>
      <c r="C712" s="14" t="s">
        <v>1289</v>
      </c>
      <c r="D712" s="17">
        <v>42754.0</v>
      </c>
      <c r="E712" s="19">
        <v>42766.0</v>
      </c>
      <c r="F712" s="14" t="s">
        <v>76</v>
      </c>
      <c r="G712" s="14" t="s">
        <v>1290</v>
      </c>
      <c r="H712" s="21"/>
      <c r="I712" s="14" t="s">
        <v>89</v>
      </c>
      <c r="J712" s="14" t="s">
        <v>41</v>
      </c>
      <c r="K712" s="22">
        <v>42753.0</v>
      </c>
      <c r="L712" s="21"/>
      <c r="M712" s="23"/>
      <c r="N712" s="23"/>
    </row>
    <row r="713">
      <c r="A713" s="23"/>
      <c r="B713" s="48">
        <v>3637149.0</v>
      </c>
      <c r="C713" s="14" t="s">
        <v>939</v>
      </c>
      <c r="D713" s="17">
        <v>42754.0</v>
      </c>
      <c r="E713" s="19">
        <v>42766.0</v>
      </c>
      <c r="F713" s="14" t="s">
        <v>76</v>
      </c>
      <c r="G713" s="14" t="s">
        <v>30</v>
      </c>
      <c r="H713" s="21"/>
      <c r="I713" s="14" t="s">
        <v>89</v>
      </c>
      <c r="J713" s="14" t="s">
        <v>41</v>
      </c>
      <c r="K713" s="22">
        <v>42753.0</v>
      </c>
      <c r="L713" s="14" t="s">
        <v>795</v>
      </c>
      <c r="M713" s="23"/>
      <c r="N713" s="23"/>
    </row>
    <row r="714">
      <c r="A714" s="23"/>
      <c r="B714" s="48">
        <v>3637186.0</v>
      </c>
      <c r="C714" s="14" t="s">
        <v>1299</v>
      </c>
      <c r="D714" s="17">
        <v>42755.0</v>
      </c>
      <c r="E714" s="12" t="s">
        <v>280</v>
      </c>
      <c r="F714" s="14" t="s">
        <v>76</v>
      </c>
      <c r="G714" s="14" t="s">
        <v>277</v>
      </c>
      <c r="H714" s="21"/>
      <c r="I714" s="14" t="s">
        <v>89</v>
      </c>
      <c r="J714" s="14" t="s">
        <v>41</v>
      </c>
      <c r="K714" s="22">
        <v>42754.0</v>
      </c>
      <c r="L714" s="21"/>
      <c r="M714" s="23"/>
      <c r="N714" s="23"/>
    </row>
    <row r="715">
      <c r="A715" s="23"/>
      <c r="B715" s="48">
        <v>3638180.0</v>
      </c>
      <c r="C715" s="14" t="s">
        <v>56</v>
      </c>
      <c r="D715" s="17">
        <v>42759.0</v>
      </c>
      <c r="E715" s="19">
        <v>42768.0</v>
      </c>
      <c r="F715" s="14" t="s">
        <v>76</v>
      </c>
      <c r="G715" s="14" t="s">
        <v>30</v>
      </c>
      <c r="H715" s="21"/>
      <c r="I715" s="14" t="s">
        <v>21</v>
      </c>
      <c r="J715" s="14" t="s">
        <v>41</v>
      </c>
      <c r="K715" s="22">
        <v>42755.0</v>
      </c>
      <c r="L715" s="14" t="s">
        <v>879</v>
      </c>
      <c r="M715" s="12" t="s">
        <v>1324</v>
      </c>
      <c r="N715" s="23"/>
    </row>
    <row r="716">
      <c r="A716" s="23"/>
      <c r="B716" s="48">
        <v>3638564.0</v>
      </c>
      <c r="C716" s="14" t="s">
        <v>939</v>
      </c>
      <c r="D716" s="17">
        <v>42759.0</v>
      </c>
      <c r="E716" s="19">
        <v>42768.0</v>
      </c>
      <c r="F716" s="14" t="s">
        <v>76</v>
      </c>
      <c r="G716" s="14" t="s">
        <v>30</v>
      </c>
      <c r="H716" s="21"/>
      <c r="I716" s="14" t="s">
        <v>21</v>
      </c>
      <c r="J716" s="14" t="s">
        <v>41</v>
      </c>
      <c r="K716" s="22">
        <v>42755.0</v>
      </c>
      <c r="L716" s="14" t="s">
        <v>879</v>
      </c>
      <c r="M716" s="12" t="s">
        <v>1324</v>
      </c>
      <c r="N716" s="23"/>
    </row>
    <row r="717">
      <c r="A717" s="23"/>
      <c r="B717" s="48">
        <v>3638607.0</v>
      </c>
      <c r="C717" s="14" t="s">
        <v>1327</v>
      </c>
      <c r="D717" s="17">
        <v>42759.0</v>
      </c>
      <c r="E717" s="19">
        <v>42768.0</v>
      </c>
      <c r="F717" s="14" t="s">
        <v>76</v>
      </c>
      <c r="G717" s="14" t="s">
        <v>30</v>
      </c>
      <c r="H717" s="21"/>
      <c r="I717" s="14" t="s">
        <v>21</v>
      </c>
      <c r="J717" s="14" t="s">
        <v>119</v>
      </c>
      <c r="K717" s="22">
        <v>42755.0</v>
      </c>
      <c r="L717" s="21"/>
      <c r="M717" s="23"/>
      <c r="N717" s="23"/>
    </row>
    <row r="718">
      <c r="A718" s="23"/>
      <c r="B718" s="48">
        <v>3639548.0</v>
      </c>
      <c r="C718" s="14" t="s">
        <v>222</v>
      </c>
      <c r="D718" s="17">
        <v>42759.0</v>
      </c>
      <c r="E718" s="19">
        <v>42769.0</v>
      </c>
      <c r="F718" s="14" t="s">
        <v>76</v>
      </c>
      <c r="G718" s="14" t="s">
        <v>1290</v>
      </c>
      <c r="H718" s="21"/>
      <c r="I718" s="14" t="s">
        <v>89</v>
      </c>
      <c r="J718" s="14" t="s">
        <v>50</v>
      </c>
      <c r="K718" s="22">
        <v>42755.0</v>
      </c>
      <c r="L718" s="21"/>
      <c r="M718" s="23"/>
      <c r="N718" s="23"/>
    </row>
    <row r="719">
      <c r="A719" s="23"/>
      <c r="B719" s="48">
        <v>3639763.0</v>
      </c>
      <c r="C719" s="14" t="s">
        <v>748</v>
      </c>
      <c r="D719" s="17">
        <v>42759.0</v>
      </c>
      <c r="E719" s="19">
        <v>42769.0</v>
      </c>
      <c r="F719" s="14" t="s">
        <v>76</v>
      </c>
      <c r="G719" s="14" t="s">
        <v>30</v>
      </c>
      <c r="H719" s="21"/>
      <c r="I719" s="14" t="s">
        <v>21</v>
      </c>
      <c r="J719" s="14" t="s">
        <v>41</v>
      </c>
      <c r="K719" s="22">
        <v>42755.0</v>
      </c>
      <c r="L719" s="14" t="s">
        <v>792</v>
      </c>
      <c r="M719" s="23"/>
      <c r="N719" s="23"/>
    </row>
    <row r="720">
      <c r="A720" s="23"/>
      <c r="B720" s="48">
        <v>3639853.0</v>
      </c>
      <c r="C720" s="14" t="s">
        <v>748</v>
      </c>
      <c r="D720" s="17">
        <v>42759.0</v>
      </c>
      <c r="E720" s="19">
        <v>42769.0</v>
      </c>
      <c r="F720" s="14" t="s">
        <v>76</v>
      </c>
      <c r="G720" s="14" t="s">
        <v>30</v>
      </c>
      <c r="H720" s="21"/>
      <c r="I720" s="14" t="s">
        <v>21</v>
      </c>
      <c r="J720" s="14" t="s">
        <v>41</v>
      </c>
      <c r="K720" s="22">
        <v>42755.0</v>
      </c>
      <c r="L720" s="14" t="s">
        <v>792</v>
      </c>
      <c r="M720" s="23"/>
      <c r="N720" s="23"/>
    </row>
    <row r="721">
      <c r="A721" s="23"/>
      <c r="B721" s="48">
        <v>3640094.0</v>
      </c>
      <c r="C721" s="14" t="s">
        <v>1289</v>
      </c>
      <c r="D721" s="17">
        <v>42759.0</v>
      </c>
      <c r="E721" s="19">
        <v>42769.0</v>
      </c>
      <c r="F721" s="14" t="s">
        <v>76</v>
      </c>
      <c r="G721" s="14" t="s">
        <v>1290</v>
      </c>
      <c r="H721" s="21"/>
      <c r="I721" s="14" t="s">
        <v>89</v>
      </c>
      <c r="J721" s="14" t="s">
        <v>41</v>
      </c>
      <c r="K721" s="22">
        <v>42755.0</v>
      </c>
      <c r="L721" s="21"/>
      <c r="M721" s="23"/>
      <c r="N721" s="23"/>
    </row>
    <row r="722">
      <c r="A722" s="23"/>
      <c r="B722" s="48">
        <v>3640102.0</v>
      </c>
      <c r="C722" s="14" t="s">
        <v>1289</v>
      </c>
      <c r="D722" s="17">
        <v>42759.0</v>
      </c>
      <c r="E722" s="19">
        <v>42769.0</v>
      </c>
      <c r="F722" s="14" t="s">
        <v>76</v>
      </c>
      <c r="G722" s="14" t="s">
        <v>1290</v>
      </c>
      <c r="H722" s="21"/>
      <c r="I722" s="14" t="s">
        <v>89</v>
      </c>
      <c r="J722" s="14" t="s">
        <v>41</v>
      </c>
      <c r="K722" s="22">
        <v>42755.0</v>
      </c>
      <c r="L722" s="21"/>
      <c r="M722" s="23"/>
      <c r="N722" s="23"/>
    </row>
    <row r="723">
      <c r="A723" s="23"/>
      <c r="B723" s="48">
        <v>3640184.0</v>
      </c>
      <c r="C723" s="14" t="s">
        <v>939</v>
      </c>
      <c r="D723" s="17">
        <v>42759.0</v>
      </c>
      <c r="E723" s="19">
        <v>42769.0</v>
      </c>
      <c r="F723" s="14" t="s">
        <v>76</v>
      </c>
      <c r="G723" s="14" t="s">
        <v>30</v>
      </c>
      <c r="H723" s="21"/>
      <c r="I723" s="14" t="s">
        <v>21</v>
      </c>
      <c r="J723" s="14" t="s">
        <v>41</v>
      </c>
      <c r="K723" s="22">
        <v>42755.0</v>
      </c>
      <c r="L723" s="21"/>
      <c r="M723" s="23"/>
      <c r="N723" s="23"/>
    </row>
    <row r="724">
      <c r="A724" s="23"/>
      <c r="B724" s="12">
        <v>3611592.0</v>
      </c>
      <c r="C724" s="14" t="s">
        <v>1289</v>
      </c>
      <c r="D724" s="17">
        <v>42759.0</v>
      </c>
      <c r="E724" s="12" t="s">
        <v>1335</v>
      </c>
      <c r="F724" s="14" t="s">
        <v>19</v>
      </c>
      <c r="G724" s="14" t="s">
        <v>1290</v>
      </c>
      <c r="H724" s="21"/>
      <c r="I724" s="14" t="s">
        <v>89</v>
      </c>
      <c r="J724" s="14" t="s">
        <v>41</v>
      </c>
      <c r="K724" s="22">
        <v>42723.0</v>
      </c>
      <c r="L724" s="21"/>
      <c r="M724" s="23"/>
      <c r="N724" s="23"/>
    </row>
    <row r="725">
      <c r="A725" s="23"/>
      <c r="B725" s="48">
        <v>3642214.0</v>
      </c>
      <c r="C725" s="14" t="s">
        <v>267</v>
      </c>
      <c r="D725" s="17">
        <v>42760.0</v>
      </c>
      <c r="E725" s="19">
        <v>42772.0</v>
      </c>
      <c r="F725" s="14" t="s">
        <v>19</v>
      </c>
      <c r="G725" s="14" t="s">
        <v>30</v>
      </c>
      <c r="H725" s="21"/>
      <c r="I725" s="14" t="s">
        <v>1133</v>
      </c>
      <c r="J725" s="14" t="s">
        <v>266</v>
      </c>
      <c r="K725" s="22">
        <v>42759.0</v>
      </c>
      <c r="L725" s="21"/>
      <c r="M725" s="23"/>
      <c r="N725" s="23"/>
    </row>
    <row r="726">
      <c r="A726" s="23"/>
      <c r="B726" s="48">
        <v>3642699.0</v>
      </c>
      <c r="C726" s="14" t="s">
        <v>1327</v>
      </c>
      <c r="D726" s="17">
        <v>42761.0</v>
      </c>
      <c r="E726" s="19">
        <v>42773.0</v>
      </c>
      <c r="F726" s="14" t="s">
        <v>19</v>
      </c>
      <c r="G726" s="14" t="s">
        <v>1290</v>
      </c>
      <c r="H726" s="21"/>
      <c r="I726" s="14" t="s">
        <v>89</v>
      </c>
      <c r="J726" s="14" t="s">
        <v>119</v>
      </c>
      <c r="K726" s="22">
        <v>42760.0</v>
      </c>
      <c r="L726" s="21"/>
      <c r="M726" s="23"/>
      <c r="N726" s="23"/>
    </row>
    <row r="727">
      <c r="A727" s="23"/>
      <c r="B727" s="48">
        <v>3644050.0</v>
      </c>
      <c r="C727" s="14" t="s">
        <v>745</v>
      </c>
      <c r="D727" s="17">
        <v>42761.0</v>
      </c>
      <c r="E727" s="19">
        <v>42773.0</v>
      </c>
      <c r="F727" s="14" t="s">
        <v>19</v>
      </c>
      <c r="G727" s="14" t="s">
        <v>30</v>
      </c>
      <c r="H727" s="21"/>
      <c r="I727" s="14" t="s">
        <v>1133</v>
      </c>
      <c r="J727" s="14" t="s">
        <v>266</v>
      </c>
      <c r="K727" s="22">
        <v>42760.0</v>
      </c>
      <c r="L727" s="21"/>
      <c r="M727" s="23"/>
      <c r="N727" s="23"/>
    </row>
    <row r="728">
      <c r="A728" s="23"/>
      <c r="B728" s="48">
        <v>3643438.0</v>
      </c>
      <c r="C728" s="14" t="s">
        <v>1289</v>
      </c>
      <c r="D728" s="17">
        <v>42761.0</v>
      </c>
      <c r="E728" s="19">
        <v>42773.0</v>
      </c>
      <c r="F728" s="14" t="s">
        <v>19</v>
      </c>
      <c r="G728" s="14" t="s">
        <v>1290</v>
      </c>
      <c r="H728" s="21"/>
      <c r="I728" s="14" t="s">
        <v>89</v>
      </c>
      <c r="J728" s="14" t="s">
        <v>266</v>
      </c>
      <c r="K728" s="22">
        <v>42760.0</v>
      </c>
      <c r="L728" s="21"/>
      <c r="M728" s="23"/>
      <c r="N728" s="23"/>
    </row>
    <row r="729">
      <c r="A729" s="23"/>
      <c r="B729" s="48">
        <v>3643777.0</v>
      </c>
      <c r="C729" s="14" t="s">
        <v>187</v>
      </c>
      <c r="D729" s="17">
        <v>42762.0</v>
      </c>
      <c r="E729" s="19">
        <v>42774.0</v>
      </c>
      <c r="F729" s="14" t="s">
        <v>19</v>
      </c>
      <c r="G729" s="14" t="s">
        <v>30</v>
      </c>
      <c r="H729" s="21"/>
      <c r="I729" s="14" t="s">
        <v>1133</v>
      </c>
      <c r="J729" s="14" t="s">
        <v>22</v>
      </c>
      <c r="K729" s="22">
        <v>42761.0</v>
      </c>
      <c r="L729" s="21"/>
      <c r="M729" s="23"/>
      <c r="N729" s="23"/>
    </row>
    <row r="730">
      <c r="A730" s="23"/>
      <c r="B730" s="48">
        <v>3643950.0</v>
      </c>
      <c r="C730" s="14" t="s">
        <v>1289</v>
      </c>
      <c r="D730" s="17">
        <v>42762.0</v>
      </c>
      <c r="E730" s="19">
        <v>42774.0</v>
      </c>
      <c r="F730" s="14" t="s">
        <v>19</v>
      </c>
      <c r="G730" s="14" t="s">
        <v>1290</v>
      </c>
      <c r="H730" s="21"/>
      <c r="I730" s="14" t="s">
        <v>89</v>
      </c>
      <c r="J730" s="14" t="s">
        <v>41</v>
      </c>
      <c r="K730" s="22">
        <v>42761.0</v>
      </c>
      <c r="L730" s="21"/>
      <c r="M730" s="23"/>
      <c r="N730" s="23"/>
    </row>
    <row r="731">
      <c r="A731" s="23"/>
      <c r="B731" s="48">
        <v>3644031.0</v>
      </c>
      <c r="C731" s="14" t="s">
        <v>745</v>
      </c>
      <c r="D731" s="17">
        <v>42762.0</v>
      </c>
      <c r="E731" s="19">
        <v>42774.0</v>
      </c>
      <c r="F731" s="14" t="s">
        <v>19</v>
      </c>
      <c r="G731" s="14" t="s">
        <v>30</v>
      </c>
      <c r="H731" s="21"/>
      <c r="I731" s="14" t="s">
        <v>1133</v>
      </c>
      <c r="J731" s="14" t="s">
        <v>41</v>
      </c>
      <c r="K731" s="22">
        <v>42761.0</v>
      </c>
      <c r="L731" s="21"/>
      <c r="M731" s="23"/>
      <c r="N731" s="23"/>
    </row>
    <row r="732">
      <c r="A732" s="23"/>
      <c r="B732" s="48">
        <v>3645546.0</v>
      </c>
      <c r="C732" s="14" t="s">
        <v>1289</v>
      </c>
      <c r="D732" s="17">
        <v>42765.0</v>
      </c>
      <c r="E732" s="19">
        <v>42775.0</v>
      </c>
      <c r="F732" s="14" t="s">
        <v>1342</v>
      </c>
      <c r="G732" s="14" t="s">
        <v>1290</v>
      </c>
      <c r="H732" s="21"/>
      <c r="I732" s="14" t="s">
        <v>89</v>
      </c>
      <c r="J732" s="14" t="s">
        <v>266</v>
      </c>
      <c r="K732" s="22">
        <v>42762.0</v>
      </c>
      <c r="L732" s="21"/>
      <c r="M732" s="23"/>
      <c r="N732" s="23"/>
    </row>
    <row r="733">
      <c r="A733" s="23"/>
      <c r="B733" s="48">
        <v>3645955.0</v>
      </c>
      <c r="C733" s="14" t="s">
        <v>939</v>
      </c>
      <c r="D733" s="17">
        <v>42765.0</v>
      </c>
      <c r="E733" s="19">
        <v>42775.0</v>
      </c>
      <c r="F733" s="71" t="s">
        <v>1344</v>
      </c>
      <c r="G733" s="14" t="s">
        <v>30</v>
      </c>
      <c r="H733" s="21"/>
      <c r="I733" s="14" t="s">
        <v>21</v>
      </c>
      <c r="J733" s="14" t="s">
        <v>266</v>
      </c>
      <c r="K733" s="22">
        <v>42762.0</v>
      </c>
      <c r="L733" s="14" t="s">
        <v>795</v>
      </c>
      <c r="M733" s="23"/>
      <c r="N733" s="23"/>
    </row>
    <row r="734">
      <c r="A734" s="23"/>
      <c r="B734" s="48">
        <v>3646668.0</v>
      </c>
      <c r="C734" s="14" t="s">
        <v>267</v>
      </c>
      <c r="D734" s="17">
        <v>42766.0</v>
      </c>
      <c r="E734" s="19">
        <v>42776.0</v>
      </c>
      <c r="F734" s="14" t="s">
        <v>1346</v>
      </c>
      <c r="G734" s="14" t="s">
        <v>30</v>
      </c>
      <c r="H734" s="21"/>
      <c r="I734" s="14" t="s">
        <v>21</v>
      </c>
      <c r="J734" s="14" t="s">
        <v>41</v>
      </c>
      <c r="K734" s="22">
        <v>42765.0</v>
      </c>
      <c r="L734" s="21"/>
      <c r="M734" s="23"/>
      <c r="N734" s="23"/>
    </row>
    <row r="735">
      <c r="A735" s="23"/>
      <c r="B735" s="48">
        <v>3646749.0</v>
      </c>
      <c r="C735" s="14" t="s">
        <v>56</v>
      </c>
      <c r="D735" s="17">
        <v>42766.0</v>
      </c>
      <c r="E735" s="19">
        <v>42776.0</v>
      </c>
      <c r="F735" s="14" t="s">
        <v>1346</v>
      </c>
      <c r="G735" s="14" t="s">
        <v>30</v>
      </c>
      <c r="H735" s="21"/>
      <c r="I735" s="14" t="s">
        <v>21</v>
      </c>
      <c r="J735" s="14" t="s">
        <v>41</v>
      </c>
      <c r="K735" s="22">
        <v>42765.0</v>
      </c>
      <c r="L735" s="14" t="s">
        <v>820</v>
      </c>
      <c r="M735" s="23"/>
      <c r="N735" s="23"/>
    </row>
    <row r="736">
      <c r="A736" s="23"/>
      <c r="B736" s="48">
        <v>3648218.0</v>
      </c>
      <c r="C736" s="14" t="s">
        <v>222</v>
      </c>
      <c r="D736" s="17">
        <v>42767.0</v>
      </c>
      <c r="E736" s="19">
        <v>42772.0</v>
      </c>
      <c r="F736" s="14" t="s">
        <v>295</v>
      </c>
      <c r="G736" s="14" t="s">
        <v>1290</v>
      </c>
      <c r="H736" s="21"/>
      <c r="I736" s="14" t="s">
        <v>89</v>
      </c>
      <c r="J736" s="14" t="s">
        <v>41</v>
      </c>
      <c r="K736" s="22">
        <v>42766.0</v>
      </c>
      <c r="L736" s="21"/>
      <c r="M736" s="23"/>
      <c r="N736" s="23"/>
    </row>
    <row r="737">
      <c r="A737" s="23"/>
      <c r="B737" s="48">
        <v>3652093.0</v>
      </c>
      <c r="C737" s="14" t="s">
        <v>1077</v>
      </c>
      <c r="D737" s="17">
        <v>42769.0</v>
      </c>
      <c r="E737" s="19">
        <v>42781.0</v>
      </c>
      <c r="F737" s="71" t="s">
        <v>1350</v>
      </c>
      <c r="G737" s="14" t="s">
        <v>189</v>
      </c>
      <c r="H737" s="21"/>
      <c r="I737" s="14" t="s">
        <v>89</v>
      </c>
      <c r="J737" s="14" t="s">
        <v>266</v>
      </c>
      <c r="K737" s="22">
        <v>42768.0</v>
      </c>
      <c r="L737" s="21"/>
      <c r="M737" s="23"/>
      <c r="N737" s="23"/>
    </row>
    <row r="738">
      <c r="A738" s="23"/>
      <c r="B738" s="48">
        <v>3652099.0</v>
      </c>
      <c r="C738" s="14" t="s">
        <v>1289</v>
      </c>
      <c r="D738" s="17">
        <v>42769.0</v>
      </c>
      <c r="E738" s="19">
        <v>42781.0</v>
      </c>
      <c r="F738" s="71" t="s">
        <v>1352</v>
      </c>
      <c r="G738" s="14" t="s">
        <v>189</v>
      </c>
      <c r="H738" s="21"/>
      <c r="I738" s="14" t="s">
        <v>89</v>
      </c>
      <c r="J738" s="14" t="s">
        <v>266</v>
      </c>
      <c r="K738" s="22">
        <v>42768.0</v>
      </c>
      <c r="L738" s="21"/>
      <c r="M738" s="23"/>
      <c r="N738" s="23"/>
    </row>
    <row r="739">
      <c r="A739" s="23"/>
      <c r="B739" s="48">
        <v>3652842.0</v>
      </c>
      <c r="C739" s="14" t="s">
        <v>56</v>
      </c>
      <c r="D739" s="17">
        <v>42772.0</v>
      </c>
      <c r="E739" s="19">
        <v>42782.0</v>
      </c>
      <c r="F739" s="14" t="s">
        <v>1346</v>
      </c>
      <c r="G739" s="14" t="s">
        <v>30</v>
      </c>
      <c r="H739" s="21"/>
      <c r="I739" s="14" t="s">
        <v>21</v>
      </c>
      <c r="J739" s="14" t="s">
        <v>266</v>
      </c>
      <c r="K739" s="22">
        <v>43072.0</v>
      </c>
      <c r="L739" s="14" t="s">
        <v>795</v>
      </c>
      <c r="M739" s="23"/>
      <c r="N739" s="23"/>
    </row>
    <row r="740">
      <c r="A740" s="23"/>
      <c r="B740" s="48">
        <v>3651960.0</v>
      </c>
      <c r="C740" s="14" t="s">
        <v>267</v>
      </c>
      <c r="D740" s="17">
        <v>42772.0</v>
      </c>
      <c r="E740" s="19">
        <v>42782.0</v>
      </c>
      <c r="F740" s="14" t="s">
        <v>1346</v>
      </c>
      <c r="G740" s="14" t="s">
        <v>30</v>
      </c>
      <c r="H740" s="21"/>
      <c r="I740" s="14" t="s">
        <v>21</v>
      </c>
      <c r="J740" s="14" t="s">
        <v>266</v>
      </c>
      <c r="K740" s="22">
        <v>43072.0</v>
      </c>
      <c r="L740" s="21"/>
      <c r="M740" s="23"/>
      <c r="N740" s="23"/>
    </row>
    <row r="741">
      <c r="A741" s="23"/>
      <c r="B741" s="48">
        <v>3653253.0</v>
      </c>
      <c r="C741" s="14" t="s">
        <v>1221</v>
      </c>
      <c r="D741" s="17">
        <v>42773.0</v>
      </c>
      <c r="E741" s="19">
        <v>42782.0</v>
      </c>
      <c r="F741" s="71" t="s">
        <v>1356</v>
      </c>
      <c r="G741" s="14" t="s">
        <v>189</v>
      </c>
      <c r="H741" s="21"/>
      <c r="I741" s="14" t="s">
        <v>89</v>
      </c>
      <c r="J741" s="14" t="s">
        <v>266</v>
      </c>
      <c r="K741" s="22">
        <v>42772.0</v>
      </c>
      <c r="L741" s="21"/>
      <c r="M741" s="23"/>
      <c r="N741" s="23"/>
    </row>
    <row r="742">
      <c r="A742" s="23"/>
      <c r="B742" s="48">
        <v>3653639.0</v>
      </c>
      <c r="C742" s="14" t="s">
        <v>187</v>
      </c>
      <c r="D742" s="17">
        <v>42772.0</v>
      </c>
      <c r="E742" s="19">
        <v>42783.0</v>
      </c>
      <c r="F742" s="14" t="s">
        <v>1346</v>
      </c>
      <c r="G742" s="14" t="s">
        <v>30</v>
      </c>
      <c r="H742" s="21"/>
      <c r="I742" s="14" t="s">
        <v>21</v>
      </c>
      <c r="J742" s="14" t="s">
        <v>1029</v>
      </c>
      <c r="K742" s="22">
        <v>43075.0</v>
      </c>
      <c r="L742" s="21"/>
      <c r="M742" s="23"/>
      <c r="N742" s="23"/>
    </row>
    <row r="743">
      <c r="A743" s="23"/>
      <c r="B743" s="48">
        <v>3653657.0</v>
      </c>
      <c r="C743" s="14" t="s">
        <v>1361</v>
      </c>
      <c r="D743" s="17">
        <v>42772.0</v>
      </c>
      <c r="E743" s="19">
        <v>42783.0</v>
      </c>
      <c r="F743" s="14" t="s">
        <v>1346</v>
      </c>
      <c r="G743" s="14" t="s">
        <v>30</v>
      </c>
      <c r="H743" s="21"/>
      <c r="I743" s="14" t="s">
        <v>21</v>
      </c>
      <c r="J743" s="14" t="s">
        <v>1029</v>
      </c>
      <c r="K743" s="22">
        <v>43075.0</v>
      </c>
      <c r="L743" s="21"/>
      <c r="M743" s="23"/>
      <c r="N743" s="23"/>
    </row>
    <row r="744">
      <c r="A744" s="23"/>
      <c r="B744" s="48">
        <v>3653676.0</v>
      </c>
      <c r="C744" s="14" t="s">
        <v>939</v>
      </c>
      <c r="D744" s="17">
        <v>42772.0</v>
      </c>
      <c r="E744" s="19">
        <v>42783.0</v>
      </c>
      <c r="F744" s="14" t="s">
        <v>1346</v>
      </c>
      <c r="G744" s="14" t="s">
        <v>30</v>
      </c>
      <c r="H744" s="21"/>
      <c r="I744" s="14" t="s">
        <v>21</v>
      </c>
      <c r="J744" s="14" t="s">
        <v>266</v>
      </c>
      <c r="K744" s="22">
        <v>43075.0</v>
      </c>
      <c r="L744" s="21"/>
      <c r="M744" s="23"/>
      <c r="N744" s="23"/>
    </row>
    <row r="745">
      <c r="A745" s="23"/>
      <c r="B745" s="48">
        <v>3653698.0</v>
      </c>
      <c r="C745" s="14" t="s">
        <v>939</v>
      </c>
      <c r="D745" s="17">
        <v>42772.0</v>
      </c>
      <c r="E745" s="19">
        <v>42783.0</v>
      </c>
      <c r="F745" s="14" t="s">
        <v>1346</v>
      </c>
      <c r="G745" s="14" t="s">
        <v>30</v>
      </c>
      <c r="H745" s="21"/>
      <c r="I745" s="14" t="s">
        <v>21</v>
      </c>
      <c r="J745" s="14" t="s">
        <v>266</v>
      </c>
      <c r="K745" s="22">
        <v>43075.0</v>
      </c>
      <c r="L745" s="21"/>
      <c r="M745" s="23"/>
      <c r="N745" s="23"/>
    </row>
    <row r="746">
      <c r="A746" s="23"/>
      <c r="B746" s="48">
        <v>3653803.0</v>
      </c>
      <c r="C746" s="14" t="s">
        <v>748</v>
      </c>
      <c r="D746" s="17">
        <v>42772.0</v>
      </c>
      <c r="E746" s="19">
        <v>42783.0</v>
      </c>
      <c r="F746" s="14" t="s">
        <v>1346</v>
      </c>
      <c r="G746" s="14" t="s">
        <v>30</v>
      </c>
      <c r="H746" s="21"/>
      <c r="I746" s="14" t="s">
        <v>21</v>
      </c>
      <c r="J746" s="14" t="s">
        <v>1029</v>
      </c>
      <c r="K746" s="22">
        <v>43075.0</v>
      </c>
      <c r="L746" s="21"/>
      <c r="M746" s="23"/>
      <c r="N746" s="23"/>
    </row>
    <row r="747">
      <c r="A747" s="23"/>
      <c r="B747" s="48">
        <v>3654651.0</v>
      </c>
      <c r="C747" s="14" t="s">
        <v>1221</v>
      </c>
      <c r="D747" s="17">
        <v>42773.0</v>
      </c>
      <c r="E747" s="19">
        <v>42781.0</v>
      </c>
      <c r="F747" s="14" t="s">
        <v>295</v>
      </c>
      <c r="G747" s="14" t="s">
        <v>189</v>
      </c>
      <c r="H747" s="21"/>
      <c r="I747" s="14" t="s">
        <v>89</v>
      </c>
      <c r="J747" s="14" t="s">
        <v>41</v>
      </c>
      <c r="K747" s="22">
        <v>42773.0</v>
      </c>
      <c r="L747" s="21"/>
      <c r="M747" s="23"/>
      <c r="N747" s="23"/>
    </row>
    <row r="748">
      <c r="A748" s="23"/>
      <c r="B748" s="48">
        <v>3654069.0</v>
      </c>
      <c r="C748" s="14" t="s">
        <v>939</v>
      </c>
      <c r="D748" s="17">
        <v>42773.0</v>
      </c>
      <c r="E748" s="19">
        <v>42783.0</v>
      </c>
      <c r="F748" s="14" t="s">
        <v>1346</v>
      </c>
      <c r="G748" s="14" t="s">
        <v>30</v>
      </c>
      <c r="H748" s="21"/>
      <c r="I748" s="14" t="s">
        <v>21</v>
      </c>
      <c r="J748" s="14" t="s">
        <v>41</v>
      </c>
      <c r="K748" s="22">
        <v>42772.0</v>
      </c>
      <c r="L748" s="14" t="s">
        <v>795</v>
      </c>
      <c r="M748" s="23"/>
      <c r="N748" s="23"/>
    </row>
    <row r="749">
      <c r="A749" s="23"/>
      <c r="B749" s="48">
        <v>3654113.0</v>
      </c>
      <c r="C749" s="14" t="s">
        <v>1289</v>
      </c>
      <c r="D749" s="17">
        <v>42773.0</v>
      </c>
      <c r="E749" s="19">
        <v>42783.0</v>
      </c>
      <c r="F749" s="14" t="s">
        <v>1346</v>
      </c>
      <c r="G749" s="14" t="s">
        <v>189</v>
      </c>
      <c r="H749" s="21"/>
      <c r="I749" s="14" t="s">
        <v>89</v>
      </c>
      <c r="J749" s="14" t="s">
        <v>41</v>
      </c>
      <c r="K749" s="22">
        <v>42772.0</v>
      </c>
      <c r="L749" s="21"/>
      <c r="M749" s="23"/>
      <c r="N749" s="23"/>
    </row>
    <row r="750">
      <c r="A750" s="23"/>
      <c r="B750" s="48">
        <v>3654884.0</v>
      </c>
      <c r="C750" s="14" t="s">
        <v>222</v>
      </c>
      <c r="D750" s="17">
        <v>42774.0</v>
      </c>
      <c r="E750" s="19">
        <v>42786.0</v>
      </c>
      <c r="F750" s="71" t="s">
        <v>1388</v>
      </c>
      <c r="G750" s="14" t="s">
        <v>1290</v>
      </c>
      <c r="H750" s="21"/>
      <c r="I750" s="14" t="s">
        <v>89</v>
      </c>
      <c r="J750" s="14" t="s">
        <v>50</v>
      </c>
      <c r="K750" s="22">
        <v>42773.0</v>
      </c>
      <c r="L750" s="21"/>
      <c r="M750" s="23"/>
      <c r="N750" s="23"/>
    </row>
    <row r="751">
      <c r="A751" s="23"/>
      <c r="B751" s="48">
        <v>3654933.0</v>
      </c>
      <c r="C751" s="14" t="s">
        <v>222</v>
      </c>
      <c r="D751" s="17">
        <v>42774.0</v>
      </c>
      <c r="E751" s="19">
        <v>42786.0</v>
      </c>
      <c r="F751" s="14" t="s">
        <v>1346</v>
      </c>
      <c r="G751" s="14" t="s">
        <v>189</v>
      </c>
      <c r="H751" s="21"/>
      <c r="I751" s="14" t="s">
        <v>89</v>
      </c>
      <c r="J751" s="14" t="s">
        <v>50</v>
      </c>
      <c r="K751" s="22">
        <v>42773.0</v>
      </c>
      <c r="L751" s="21"/>
      <c r="M751" s="23"/>
      <c r="N751" s="23"/>
    </row>
    <row r="752">
      <c r="A752" s="23"/>
      <c r="B752" s="48">
        <v>3655357.0</v>
      </c>
      <c r="C752" s="14" t="s">
        <v>1077</v>
      </c>
      <c r="D752" s="17">
        <v>42774.0</v>
      </c>
      <c r="E752" s="19">
        <v>42786.0</v>
      </c>
      <c r="F752" s="71" t="s">
        <v>1391</v>
      </c>
      <c r="G752" s="14" t="s">
        <v>1290</v>
      </c>
      <c r="H752" s="21"/>
      <c r="I752" s="14" t="s">
        <v>89</v>
      </c>
      <c r="J752" s="14" t="s">
        <v>266</v>
      </c>
      <c r="K752" s="22">
        <v>42773.0</v>
      </c>
      <c r="L752" s="21"/>
      <c r="M752" s="23"/>
      <c r="N752" s="23"/>
    </row>
    <row r="753">
      <c r="A753" s="23"/>
      <c r="B753" s="48">
        <v>3638205.0</v>
      </c>
      <c r="C753" s="14" t="s">
        <v>1221</v>
      </c>
      <c r="D753" s="17">
        <v>42775.0</v>
      </c>
      <c r="E753" s="12" t="s">
        <v>1394</v>
      </c>
      <c r="F753" s="71" t="s">
        <v>1395</v>
      </c>
      <c r="G753" s="14" t="s">
        <v>1290</v>
      </c>
      <c r="H753" s="21"/>
      <c r="I753" s="14" t="s">
        <v>89</v>
      </c>
      <c r="J753" s="14" t="s">
        <v>266</v>
      </c>
      <c r="K753" s="22">
        <v>42755.0</v>
      </c>
      <c r="L753" s="14" t="s">
        <v>1396</v>
      </c>
      <c r="M753" s="23"/>
      <c r="N753" s="23"/>
    </row>
    <row r="754">
      <c r="A754" s="23"/>
      <c r="B754" s="48">
        <v>3656520.0</v>
      </c>
      <c r="C754" s="14" t="s">
        <v>1221</v>
      </c>
      <c r="D754" s="17">
        <v>42775.0</v>
      </c>
      <c r="E754" s="19">
        <v>42787.0</v>
      </c>
      <c r="F754" s="14" t="s">
        <v>1346</v>
      </c>
      <c r="G754" s="14" t="s">
        <v>1290</v>
      </c>
      <c r="H754" s="21"/>
      <c r="I754" s="14" t="s">
        <v>89</v>
      </c>
      <c r="J754" s="14" t="s">
        <v>266</v>
      </c>
      <c r="K754" s="22">
        <v>42774.0</v>
      </c>
      <c r="L754" s="21"/>
      <c r="M754" s="23"/>
      <c r="N754" s="23"/>
    </row>
    <row r="755">
      <c r="A755" s="23"/>
      <c r="B755" s="48">
        <v>3657303.0</v>
      </c>
      <c r="C755" s="14" t="s">
        <v>1400</v>
      </c>
      <c r="D755" s="17">
        <v>42776.0</v>
      </c>
      <c r="E755" s="19">
        <v>42788.0</v>
      </c>
      <c r="F755" s="71" t="s">
        <v>1401</v>
      </c>
      <c r="G755" s="14" t="s">
        <v>30</v>
      </c>
      <c r="H755" s="21"/>
      <c r="I755" s="14" t="s">
        <v>89</v>
      </c>
      <c r="J755" s="14" t="s">
        <v>266</v>
      </c>
      <c r="K755" s="22">
        <v>42775.0</v>
      </c>
      <c r="L755" s="21"/>
      <c r="M755" s="23"/>
      <c r="N755" s="23"/>
    </row>
    <row r="756">
      <c r="A756" s="23"/>
      <c r="B756" s="48">
        <v>3657449.0</v>
      </c>
      <c r="C756" s="14" t="s">
        <v>1327</v>
      </c>
      <c r="D756" s="17">
        <v>42776.0</v>
      </c>
      <c r="E756" s="19">
        <v>42788.0</v>
      </c>
      <c r="F756" s="71" t="s">
        <v>1403</v>
      </c>
      <c r="G756" s="14" t="s">
        <v>1290</v>
      </c>
      <c r="H756" s="21"/>
      <c r="I756" s="14" t="s">
        <v>89</v>
      </c>
      <c r="J756" s="14" t="s">
        <v>119</v>
      </c>
      <c r="K756" s="22">
        <v>42775.0</v>
      </c>
      <c r="L756" s="21"/>
      <c r="M756" s="23"/>
      <c r="N756" s="23"/>
    </row>
    <row r="757">
      <c r="A757" s="23"/>
      <c r="B757" s="48">
        <v>3657650.0</v>
      </c>
      <c r="C757" s="14" t="s">
        <v>311</v>
      </c>
      <c r="D757" s="17">
        <v>42776.0</v>
      </c>
      <c r="E757" s="19">
        <v>42788.0</v>
      </c>
      <c r="F757" s="71" t="s">
        <v>1406</v>
      </c>
      <c r="G757" s="14" t="s">
        <v>189</v>
      </c>
      <c r="H757" s="21"/>
      <c r="I757" s="14" t="s">
        <v>89</v>
      </c>
      <c r="J757" s="14" t="s">
        <v>50</v>
      </c>
      <c r="K757" s="22">
        <v>42775.0</v>
      </c>
      <c r="L757" s="21"/>
      <c r="M757" s="23"/>
      <c r="N757" s="23"/>
    </row>
    <row r="758">
      <c r="A758" s="23"/>
      <c r="B758" s="48">
        <v>3657653.0</v>
      </c>
      <c r="C758" s="14" t="s">
        <v>311</v>
      </c>
      <c r="D758" s="17">
        <v>42776.0</v>
      </c>
      <c r="E758" s="19">
        <v>42788.0</v>
      </c>
      <c r="F758" s="71" t="s">
        <v>1406</v>
      </c>
      <c r="G758" s="14" t="s">
        <v>189</v>
      </c>
      <c r="H758" s="21"/>
      <c r="I758" s="14" t="s">
        <v>89</v>
      </c>
      <c r="J758" s="14" t="s">
        <v>50</v>
      </c>
      <c r="K758" s="22">
        <v>42775.0</v>
      </c>
      <c r="L758" s="21"/>
      <c r="M758" s="23"/>
      <c r="N758" s="23"/>
    </row>
    <row r="759">
      <c r="A759" s="23"/>
      <c r="B759" s="48">
        <v>3651952.0</v>
      </c>
      <c r="C759" s="14" t="s">
        <v>1077</v>
      </c>
      <c r="D759" s="17">
        <v>42776.0</v>
      </c>
      <c r="E759" s="19">
        <v>42782.0</v>
      </c>
      <c r="F759" s="71" t="s">
        <v>1411</v>
      </c>
      <c r="G759" s="14" t="s">
        <v>189</v>
      </c>
      <c r="H759" s="21"/>
      <c r="I759" s="14" t="s">
        <v>89</v>
      </c>
      <c r="J759" s="14" t="s">
        <v>41</v>
      </c>
      <c r="K759" s="22">
        <v>42769.0</v>
      </c>
      <c r="L759" s="14" t="s">
        <v>1412</v>
      </c>
      <c r="M759" s="23"/>
      <c r="N759" s="23"/>
    </row>
    <row r="760">
      <c r="A760" s="23"/>
      <c r="B760" s="48">
        <v>3658235.0</v>
      </c>
      <c r="C760" s="14" t="s">
        <v>1221</v>
      </c>
      <c r="D760" s="17">
        <v>42779.0</v>
      </c>
      <c r="E760" s="19">
        <v>42789.0</v>
      </c>
      <c r="F760" s="71" t="s">
        <v>1356</v>
      </c>
      <c r="G760" s="14" t="s">
        <v>189</v>
      </c>
      <c r="H760" s="21"/>
      <c r="I760" s="14" t="s">
        <v>89</v>
      </c>
      <c r="J760" s="14" t="s">
        <v>266</v>
      </c>
      <c r="K760" s="22">
        <v>42776.0</v>
      </c>
      <c r="L760" s="21"/>
      <c r="M760" s="23"/>
      <c r="N760" s="23"/>
    </row>
    <row r="761">
      <c r="A761" s="23"/>
      <c r="B761" s="48">
        <v>3659334.0</v>
      </c>
      <c r="C761" s="14" t="s">
        <v>1327</v>
      </c>
      <c r="D761" s="17">
        <v>42780.0</v>
      </c>
      <c r="E761" s="19">
        <v>42790.0</v>
      </c>
      <c r="F761" s="71" t="s">
        <v>1415</v>
      </c>
      <c r="G761" s="14" t="s">
        <v>30</v>
      </c>
      <c r="H761" s="21"/>
      <c r="I761" s="14" t="s">
        <v>89</v>
      </c>
      <c r="J761" s="14" t="s">
        <v>119</v>
      </c>
      <c r="K761" s="22">
        <v>42779.0</v>
      </c>
      <c r="L761" s="21"/>
      <c r="M761" s="23"/>
      <c r="N761" s="23"/>
    </row>
    <row r="762">
      <c r="A762" s="23"/>
      <c r="B762" s="48">
        <v>3659790.0</v>
      </c>
      <c r="C762" s="14" t="s">
        <v>1077</v>
      </c>
      <c r="D762" s="17">
        <v>42780.0</v>
      </c>
      <c r="E762" s="19">
        <v>42790.0</v>
      </c>
      <c r="F762" s="71" t="s">
        <v>1417</v>
      </c>
      <c r="G762" s="14" t="s">
        <v>1290</v>
      </c>
      <c r="H762" s="21"/>
      <c r="I762" s="14" t="s">
        <v>89</v>
      </c>
      <c r="J762" s="14" t="s">
        <v>266</v>
      </c>
      <c r="K762" s="22">
        <v>42779.0</v>
      </c>
      <c r="L762" s="21"/>
      <c r="M762" s="23"/>
      <c r="N762" s="23"/>
    </row>
    <row r="763">
      <c r="A763" s="23"/>
      <c r="B763" s="48">
        <v>3659098.0</v>
      </c>
      <c r="C763" s="14" t="s">
        <v>311</v>
      </c>
      <c r="D763" s="17">
        <v>42781.0</v>
      </c>
      <c r="E763" s="19">
        <v>42784.0</v>
      </c>
      <c r="F763" s="71" t="s">
        <v>295</v>
      </c>
      <c r="G763" s="14" t="s">
        <v>189</v>
      </c>
      <c r="H763" s="21"/>
      <c r="I763" s="14" t="s">
        <v>89</v>
      </c>
      <c r="J763" s="14" t="s">
        <v>50</v>
      </c>
      <c r="K763" s="22">
        <v>42779.0</v>
      </c>
      <c r="L763" s="21"/>
      <c r="M763" s="23"/>
      <c r="N763" s="23"/>
    </row>
    <row r="764">
      <c r="A764" s="23"/>
      <c r="B764" s="48">
        <v>3660552.0</v>
      </c>
      <c r="C764" s="14" t="s">
        <v>1077</v>
      </c>
      <c r="D764" s="17">
        <v>42781.0</v>
      </c>
      <c r="E764" s="19">
        <v>42793.0</v>
      </c>
      <c r="F764" s="71" t="s">
        <v>1420</v>
      </c>
      <c r="G764" s="14" t="s">
        <v>1290</v>
      </c>
      <c r="H764" s="21"/>
      <c r="I764" s="14" t="s">
        <v>89</v>
      </c>
      <c r="J764" s="14" t="s">
        <v>266</v>
      </c>
      <c r="K764" s="22">
        <v>42780.0</v>
      </c>
      <c r="L764" s="21"/>
      <c r="M764" s="23"/>
      <c r="N764" s="23"/>
    </row>
    <row r="765">
      <c r="A765" s="23"/>
      <c r="B765" s="48">
        <v>3660618.0</v>
      </c>
      <c r="C765" s="14" t="s">
        <v>267</v>
      </c>
      <c r="D765" s="17">
        <v>42781.0</v>
      </c>
      <c r="E765" s="19">
        <v>42793.0</v>
      </c>
      <c r="F765" s="71" t="s">
        <v>1423</v>
      </c>
      <c r="G765" s="14" t="s">
        <v>1290</v>
      </c>
      <c r="H765" s="21"/>
      <c r="I765" s="14" t="s">
        <v>89</v>
      </c>
      <c r="J765" s="14" t="s">
        <v>266</v>
      </c>
      <c r="K765" s="22">
        <v>42780.0</v>
      </c>
      <c r="L765" s="21"/>
      <c r="M765" s="23"/>
      <c r="N765" s="23"/>
    </row>
    <row r="766">
      <c r="A766" s="23"/>
      <c r="B766" s="48">
        <v>3660686.0</v>
      </c>
      <c r="C766" s="14" t="s">
        <v>748</v>
      </c>
      <c r="D766" s="17">
        <v>42781.0</v>
      </c>
      <c r="E766" s="19">
        <v>42793.0</v>
      </c>
      <c r="F766" s="71" t="s">
        <v>1426</v>
      </c>
      <c r="G766" s="14" t="s">
        <v>1290</v>
      </c>
      <c r="H766" s="21"/>
      <c r="I766" s="14" t="s">
        <v>89</v>
      </c>
      <c r="J766" s="14" t="s">
        <v>266</v>
      </c>
      <c r="K766" s="22">
        <v>42780.0</v>
      </c>
      <c r="L766" s="21"/>
      <c r="M766" s="23"/>
      <c r="N766" s="23"/>
    </row>
    <row r="767">
      <c r="A767" s="23"/>
      <c r="B767" s="48">
        <v>3662341.0</v>
      </c>
      <c r="C767" s="14" t="s">
        <v>56</v>
      </c>
      <c r="D767" s="17">
        <v>42782.0</v>
      </c>
      <c r="E767" s="19">
        <v>42794.0</v>
      </c>
      <c r="F767" s="71" t="s">
        <v>1428</v>
      </c>
      <c r="G767" s="14" t="s">
        <v>30</v>
      </c>
      <c r="H767" s="21"/>
      <c r="I767" s="14" t="s">
        <v>21</v>
      </c>
      <c r="J767" s="14" t="s">
        <v>266</v>
      </c>
      <c r="K767" s="22">
        <v>42781.0</v>
      </c>
      <c r="L767" s="14" t="s">
        <v>820</v>
      </c>
      <c r="M767" s="23"/>
      <c r="N767" s="23"/>
    </row>
    <row r="768">
      <c r="A768" s="23"/>
      <c r="B768" s="48">
        <v>3662347.0</v>
      </c>
      <c r="C768" s="14" t="s">
        <v>939</v>
      </c>
      <c r="D768" s="17">
        <v>42782.0</v>
      </c>
      <c r="E768" s="19">
        <v>42794.0</v>
      </c>
      <c r="F768" s="71" t="s">
        <v>1428</v>
      </c>
      <c r="G768" s="14" t="s">
        <v>30</v>
      </c>
      <c r="H768" s="21"/>
      <c r="I768" s="14" t="s">
        <v>21</v>
      </c>
      <c r="J768" s="14" t="s">
        <v>266</v>
      </c>
      <c r="K768" s="22">
        <v>42781.0</v>
      </c>
      <c r="L768" s="14" t="s">
        <v>820</v>
      </c>
      <c r="M768" s="23"/>
      <c r="N768" s="23"/>
    </row>
    <row r="769">
      <c r="A769" s="23"/>
      <c r="B769" s="48">
        <v>3664019.0</v>
      </c>
      <c r="C769" s="14" t="s">
        <v>267</v>
      </c>
      <c r="D769" s="17">
        <v>42782.0</v>
      </c>
      <c r="E769" s="19">
        <v>42795.0</v>
      </c>
      <c r="F769" s="71" t="s">
        <v>1432</v>
      </c>
      <c r="G769" s="14" t="s">
        <v>1290</v>
      </c>
      <c r="H769" s="21"/>
      <c r="I769" s="14" t="s">
        <v>89</v>
      </c>
      <c r="J769" s="14" t="s">
        <v>266</v>
      </c>
      <c r="K769" s="22">
        <v>42782.0</v>
      </c>
      <c r="L769" s="21"/>
      <c r="M769" s="23"/>
      <c r="N769" s="23"/>
    </row>
    <row r="770">
      <c r="A770" s="23"/>
      <c r="B770" s="48">
        <v>3662805.0</v>
      </c>
      <c r="C770" s="14" t="s">
        <v>748</v>
      </c>
      <c r="D770" s="17">
        <v>42782.0</v>
      </c>
      <c r="E770" s="19">
        <v>42795.0</v>
      </c>
      <c r="F770" s="14" t="s">
        <v>1346</v>
      </c>
      <c r="G770" s="14" t="s">
        <v>30</v>
      </c>
      <c r="H770" s="21"/>
      <c r="I770" s="14" t="s">
        <v>21</v>
      </c>
      <c r="J770" s="14" t="s">
        <v>266</v>
      </c>
      <c r="K770" s="22">
        <v>42782.0</v>
      </c>
      <c r="L770" s="21"/>
      <c r="M770" s="23"/>
      <c r="N770" s="23"/>
    </row>
    <row r="771">
      <c r="A771" s="23"/>
      <c r="B771" s="48">
        <v>3662814.0</v>
      </c>
      <c r="C771" s="14" t="s">
        <v>1361</v>
      </c>
      <c r="D771" s="17">
        <v>42782.0</v>
      </c>
      <c r="E771" s="19">
        <v>42795.0</v>
      </c>
      <c r="F771" s="14" t="s">
        <v>1346</v>
      </c>
      <c r="G771" s="14" t="s">
        <v>30</v>
      </c>
      <c r="H771" s="21"/>
      <c r="I771" s="14" t="s">
        <v>21</v>
      </c>
      <c r="J771" s="14" t="s">
        <v>266</v>
      </c>
      <c r="K771" s="22">
        <v>42782.0</v>
      </c>
      <c r="L771" s="21"/>
      <c r="M771" s="23"/>
      <c r="N771" s="23"/>
    </row>
    <row r="772">
      <c r="A772" s="23"/>
      <c r="B772" s="48">
        <v>3664233.0</v>
      </c>
      <c r="C772" s="14" t="s">
        <v>311</v>
      </c>
      <c r="D772" s="17">
        <v>42783.0</v>
      </c>
      <c r="E772" s="19">
        <v>42795.0</v>
      </c>
      <c r="F772" s="71" t="s">
        <v>1438</v>
      </c>
      <c r="G772" s="14" t="s">
        <v>189</v>
      </c>
      <c r="H772" s="21"/>
      <c r="I772" s="14" t="s">
        <v>89</v>
      </c>
      <c r="J772" s="14" t="s">
        <v>50</v>
      </c>
      <c r="K772" s="22">
        <v>42783.0</v>
      </c>
      <c r="L772" s="21"/>
      <c r="M772" s="23"/>
      <c r="N772" s="23"/>
    </row>
    <row r="773">
      <c r="A773" s="23"/>
      <c r="B773" s="48">
        <v>3664452.0</v>
      </c>
      <c r="C773" s="14" t="s">
        <v>939</v>
      </c>
      <c r="D773" s="17">
        <v>42783.0</v>
      </c>
      <c r="E773" s="19">
        <v>42795.0</v>
      </c>
      <c r="F773" s="14" t="s">
        <v>1346</v>
      </c>
      <c r="G773" s="14" t="s">
        <v>30</v>
      </c>
      <c r="H773" s="21"/>
      <c r="I773" s="14" t="s">
        <v>21</v>
      </c>
      <c r="J773" s="14" t="s">
        <v>41</v>
      </c>
      <c r="K773" s="22">
        <v>42783.0</v>
      </c>
      <c r="L773" s="21"/>
      <c r="M773" s="23"/>
      <c r="N773" s="23"/>
    </row>
    <row r="774">
      <c r="A774" s="23"/>
      <c r="B774" s="48">
        <v>3664914.0</v>
      </c>
      <c r="C774" s="14" t="s">
        <v>267</v>
      </c>
      <c r="D774" s="17">
        <v>42783.0</v>
      </c>
      <c r="E774" s="19">
        <v>42795.0</v>
      </c>
      <c r="F774" s="71" t="s">
        <v>1441</v>
      </c>
      <c r="G774" s="14" t="s">
        <v>30</v>
      </c>
      <c r="H774" s="21"/>
      <c r="I774" s="14" t="s">
        <v>21</v>
      </c>
      <c r="J774" s="14" t="s">
        <v>266</v>
      </c>
      <c r="K774" s="22">
        <v>42783.0</v>
      </c>
      <c r="L774" s="21"/>
      <c r="M774" s="23"/>
      <c r="N774" s="23"/>
    </row>
    <row r="775">
      <c r="A775" s="23"/>
      <c r="B775" s="13">
        <v>3665120.0</v>
      </c>
      <c r="C775" s="14" t="s">
        <v>1221</v>
      </c>
      <c r="D775" s="17">
        <v>42786.0</v>
      </c>
      <c r="E775" s="19">
        <v>42768.0</v>
      </c>
      <c r="F775" s="12" t="s">
        <v>1443</v>
      </c>
      <c r="G775" s="14" t="s">
        <v>1290</v>
      </c>
      <c r="H775" s="21"/>
      <c r="I775" s="14" t="s">
        <v>89</v>
      </c>
      <c r="J775" s="14" t="s">
        <v>50</v>
      </c>
      <c r="K775" s="22">
        <v>42783.0</v>
      </c>
      <c r="L775" s="21"/>
      <c r="M775" s="23"/>
      <c r="N775" s="23"/>
    </row>
    <row r="776">
      <c r="A776" s="23"/>
      <c r="B776" s="13">
        <v>3665657.0</v>
      </c>
      <c r="C776" s="14" t="s">
        <v>748</v>
      </c>
      <c r="D776" s="17">
        <v>42787.0</v>
      </c>
      <c r="E776" s="19">
        <v>42769.0</v>
      </c>
      <c r="F776" s="71" t="s">
        <v>1445</v>
      </c>
      <c r="G776" s="14" t="s">
        <v>30</v>
      </c>
      <c r="H776" s="21"/>
      <c r="I776" s="14" t="s">
        <v>21</v>
      </c>
      <c r="J776" s="14" t="s">
        <v>266</v>
      </c>
      <c r="K776" s="22">
        <v>42786.0</v>
      </c>
      <c r="L776" s="21"/>
      <c r="M776" s="23"/>
      <c r="N776" s="23"/>
    </row>
    <row r="777">
      <c r="A777" s="23"/>
      <c r="B777" s="48">
        <v>3665686.0</v>
      </c>
      <c r="C777" s="14" t="s">
        <v>939</v>
      </c>
      <c r="D777" s="17">
        <v>42787.0</v>
      </c>
      <c r="E777" s="19">
        <v>42769.0</v>
      </c>
      <c r="F777" s="14" t="s">
        <v>1346</v>
      </c>
      <c r="G777" s="14" t="s">
        <v>30</v>
      </c>
      <c r="H777" s="21"/>
      <c r="I777" s="14" t="s">
        <v>21</v>
      </c>
      <c r="J777" s="14" t="s">
        <v>266</v>
      </c>
      <c r="K777" s="22">
        <v>42786.0</v>
      </c>
      <c r="L777" s="21"/>
      <c r="M777" s="23"/>
      <c r="N777" s="23"/>
    </row>
    <row r="778">
      <c r="A778" s="23"/>
      <c r="B778" s="48">
        <v>3665748.0</v>
      </c>
      <c r="C778" s="14" t="s">
        <v>267</v>
      </c>
      <c r="D778" s="17">
        <v>42787.0</v>
      </c>
      <c r="E778" s="19">
        <v>42769.0</v>
      </c>
      <c r="F778" s="71" t="s">
        <v>1449</v>
      </c>
      <c r="G778" s="14" t="s">
        <v>30</v>
      </c>
      <c r="H778" s="21"/>
      <c r="I778" s="14" t="s">
        <v>21</v>
      </c>
      <c r="J778" s="14" t="s">
        <v>41</v>
      </c>
      <c r="K778" s="22">
        <v>42786.0</v>
      </c>
      <c r="L778" s="21"/>
      <c r="M778" s="23"/>
      <c r="N778" s="23"/>
    </row>
    <row r="779">
      <c r="A779" s="23"/>
      <c r="B779" s="48">
        <v>3665937.0</v>
      </c>
      <c r="C779" s="14" t="s">
        <v>1077</v>
      </c>
      <c r="D779" s="17">
        <v>42787.0</v>
      </c>
      <c r="E779" s="19">
        <v>42769.0</v>
      </c>
      <c r="F779" s="14" t="s">
        <v>1451</v>
      </c>
      <c r="G779" s="14" t="s">
        <v>189</v>
      </c>
      <c r="H779" s="21"/>
      <c r="I779" s="14" t="s">
        <v>89</v>
      </c>
      <c r="J779" s="14" t="s">
        <v>266</v>
      </c>
      <c r="K779" s="22">
        <v>42786.0</v>
      </c>
      <c r="L779" s="21"/>
      <c r="M779" s="23"/>
      <c r="N779" s="23"/>
    </row>
    <row r="780">
      <c r="A780" s="23"/>
      <c r="B780" s="48">
        <v>3666003.0</v>
      </c>
      <c r="C780" s="14" t="s">
        <v>222</v>
      </c>
      <c r="D780" s="17">
        <v>42787.0</v>
      </c>
      <c r="E780" s="19">
        <v>42769.0</v>
      </c>
      <c r="F780" s="14" t="s">
        <v>1346</v>
      </c>
      <c r="G780" s="14" t="s">
        <v>1290</v>
      </c>
      <c r="H780" s="21"/>
      <c r="I780" s="14" t="s">
        <v>89</v>
      </c>
      <c r="J780" s="14" t="s">
        <v>50</v>
      </c>
      <c r="K780" s="22">
        <v>42786.0</v>
      </c>
      <c r="L780" s="21"/>
      <c r="M780" s="23"/>
      <c r="N780" s="23"/>
    </row>
    <row r="781">
      <c r="A781" s="23"/>
      <c r="B781" s="48">
        <v>3666152.0</v>
      </c>
      <c r="C781" s="14" t="s">
        <v>1077</v>
      </c>
      <c r="D781" s="17">
        <v>42787.0</v>
      </c>
      <c r="E781" s="19">
        <v>42769.0</v>
      </c>
      <c r="F781" s="71" t="s">
        <v>1455</v>
      </c>
      <c r="G781" s="14" t="s">
        <v>30</v>
      </c>
      <c r="H781" s="21"/>
      <c r="I781" s="14" t="s">
        <v>21</v>
      </c>
      <c r="J781" s="14" t="s">
        <v>590</v>
      </c>
      <c r="K781" s="22">
        <v>42786.0</v>
      </c>
      <c r="L781" s="21"/>
      <c r="M781" s="23"/>
      <c r="N781" s="23"/>
    </row>
    <row r="782">
      <c r="A782" s="23"/>
      <c r="B782" s="48">
        <v>3666689.0</v>
      </c>
      <c r="C782" s="14" t="s">
        <v>1457</v>
      </c>
      <c r="D782" s="17">
        <v>42787.0</v>
      </c>
      <c r="E782" s="19">
        <v>42769.0</v>
      </c>
      <c r="F782" s="14" t="s">
        <v>1346</v>
      </c>
      <c r="G782" s="14" t="s">
        <v>30</v>
      </c>
      <c r="H782" s="21"/>
      <c r="I782" s="14" t="s">
        <v>21</v>
      </c>
      <c r="J782" s="14" t="s">
        <v>266</v>
      </c>
      <c r="K782" s="22">
        <v>42786.0</v>
      </c>
      <c r="L782" s="21"/>
      <c r="M782" s="23"/>
      <c r="N782" s="23"/>
    </row>
    <row r="783">
      <c r="A783" s="23"/>
      <c r="B783" s="48">
        <v>3666299.0</v>
      </c>
      <c r="C783" s="14" t="s">
        <v>1459</v>
      </c>
      <c r="D783" s="17">
        <v>42787.0</v>
      </c>
      <c r="E783" s="19">
        <v>42769.0</v>
      </c>
      <c r="F783" s="14" t="s">
        <v>1460</v>
      </c>
      <c r="G783" s="14" t="s">
        <v>30</v>
      </c>
      <c r="H783" s="21"/>
      <c r="I783" s="14" t="s">
        <v>89</v>
      </c>
      <c r="J783" s="17">
        <v>42787.0</v>
      </c>
      <c r="K783" s="19">
        <v>42769.0</v>
      </c>
      <c r="L783" s="21"/>
      <c r="M783" s="23"/>
      <c r="N783" s="23"/>
    </row>
    <row r="784">
      <c r="A784" s="23"/>
      <c r="B784" s="48">
        <v>3666355.0</v>
      </c>
      <c r="C784" s="14" t="s">
        <v>1077</v>
      </c>
      <c r="D784" s="17">
        <v>42787.0</v>
      </c>
      <c r="E784" s="19">
        <v>42769.0</v>
      </c>
      <c r="F784" s="14" t="s">
        <v>1346</v>
      </c>
      <c r="G784" s="14" t="s">
        <v>30</v>
      </c>
      <c r="H784" s="21"/>
      <c r="I784" s="14" t="s">
        <v>89</v>
      </c>
      <c r="J784" s="14" t="s">
        <v>41</v>
      </c>
      <c r="K784" s="22">
        <v>42786.0</v>
      </c>
      <c r="L784" s="21"/>
      <c r="M784" s="23"/>
      <c r="N784" s="23"/>
    </row>
    <row r="785">
      <c r="A785" s="23"/>
      <c r="B785" s="48">
        <v>3666430.0</v>
      </c>
      <c r="C785" s="14" t="s">
        <v>1457</v>
      </c>
      <c r="D785" s="17">
        <v>42787.0</v>
      </c>
      <c r="E785" s="19">
        <v>42769.0</v>
      </c>
      <c r="F785" s="14" t="s">
        <v>1463</v>
      </c>
      <c r="G785" s="14" t="s">
        <v>189</v>
      </c>
      <c r="H785" s="21"/>
      <c r="I785" s="14" t="s">
        <v>89</v>
      </c>
      <c r="J785" s="14" t="s">
        <v>22</v>
      </c>
      <c r="K785" s="22">
        <v>42786.0</v>
      </c>
      <c r="L785" s="21"/>
      <c r="M785" s="23"/>
      <c r="N785" s="23"/>
    </row>
    <row r="786">
      <c r="A786" s="23"/>
      <c r="B786" s="48">
        <v>3666505.0</v>
      </c>
      <c r="C786" s="14" t="s">
        <v>222</v>
      </c>
      <c r="D786" s="17">
        <v>42787.0</v>
      </c>
      <c r="E786" s="19">
        <v>42769.0</v>
      </c>
      <c r="F786" s="14" t="s">
        <v>1346</v>
      </c>
      <c r="G786" s="14" t="s">
        <v>30</v>
      </c>
      <c r="H786" s="21"/>
      <c r="I786" s="14" t="s">
        <v>21</v>
      </c>
      <c r="J786" s="14" t="s">
        <v>41</v>
      </c>
      <c r="K786" s="22">
        <v>42786.0</v>
      </c>
      <c r="L786" s="21"/>
      <c r="M786" s="23"/>
      <c r="N786" s="23"/>
    </row>
    <row r="787">
      <c r="A787" s="23"/>
      <c r="B787" s="48">
        <v>3667111.0</v>
      </c>
      <c r="C787" s="14" t="s">
        <v>1466</v>
      </c>
      <c r="D787" s="17">
        <v>42787.0</v>
      </c>
      <c r="E787" s="19">
        <v>42800.0</v>
      </c>
      <c r="F787" s="71" t="s">
        <v>1467</v>
      </c>
      <c r="G787" s="14" t="s">
        <v>189</v>
      </c>
      <c r="H787" s="21"/>
      <c r="I787" s="14" t="s">
        <v>21</v>
      </c>
      <c r="J787" s="14" t="s">
        <v>1319</v>
      </c>
      <c r="K787" s="22">
        <v>42787.0</v>
      </c>
      <c r="L787" s="21"/>
      <c r="M787" s="23"/>
      <c r="N787" s="23"/>
    </row>
    <row r="788">
      <c r="A788" s="23"/>
      <c r="B788" s="48">
        <v>3667564.0</v>
      </c>
      <c r="C788" s="14" t="s">
        <v>1459</v>
      </c>
      <c r="D788" s="17">
        <v>42787.0</v>
      </c>
      <c r="E788" s="19">
        <v>42800.0</v>
      </c>
      <c r="F788" s="14" t="s">
        <v>1346</v>
      </c>
      <c r="G788" s="14" t="s">
        <v>30</v>
      </c>
      <c r="H788" s="21"/>
      <c r="I788" s="14" t="s">
        <v>21</v>
      </c>
      <c r="J788" s="14" t="s">
        <v>41</v>
      </c>
      <c r="K788" s="22">
        <v>42787.0</v>
      </c>
      <c r="L788" s="21"/>
      <c r="M788" s="23"/>
      <c r="N788" s="23"/>
    </row>
    <row r="789">
      <c r="A789" s="23"/>
      <c r="B789" s="48">
        <v>3667884.0</v>
      </c>
      <c r="C789" s="14" t="s">
        <v>1466</v>
      </c>
      <c r="D789" s="17">
        <v>42787.0</v>
      </c>
      <c r="E789" s="19">
        <v>42800.0</v>
      </c>
      <c r="F789" s="71" t="s">
        <v>1470</v>
      </c>
      <c r="G789" s="14" t="s">
        <v>189</v>
      </c>
      <c r="H789" s="21"/>
      <c r="I789" s="14" t="s">
        <v>89</v>
      </c>
      <c r="J789" s="14" t="s">
        <v>1471</v>
      </c>
      <c r="K789" s="22">
        <v>42787.0</v>
      </c>
      <c r="L789" s="21"/>
      <c r="M789" s="23"/>
      <c r="N789" s="23"/>
    </row>
    <row r="790">
      <c r="A790" s="23"/>
      <c r="B790" s="48">
        <v>3668609.0</v>
      </c>
      <c r="C790" s="14" t="s">
        <v>267</v>
      </c>
      <c r="D790" s="17">
        <v>42788.0</v>
      </c>
      <c r="E790" s="19">
        <v>42801.0</v>
      </c>
      <c r="F790" s="71" t="s">
        <v>1449</v>
      </c>
      <c r="G790" s="14" t="s">
        <v>30</v>
      </c>
      <c r="H790" s="21"/>
      <c r="I790" s="14" t="s">
        <v>21</v>
      </c>
      <c r="J790" s="14" t="s">
        <v>41</v>
      </c>
      <c r="K790" s="22">
        <v>42788.0</v>
      </c>
      <c r="L790" s="21"/>
      <c r="M790" s="23"/>
      <c r="N790" s="23"/>
    </row>
    <row r="791">
      <c r="A791" s="23"/>
      <c r="B791" s="48">
        <v>3668617.0</v>
      </c>
      <c r="C791" s="14" t="s">
        <v>267</v>
      </c>
      <c r="D791" s="17">
        <v>42788.0</v>
      </c>
      <c r="E791" s="19">
        <v>42801.0</v>
      </c>
      <c r="F791" s="71" t="s">
        <v>1474</v>
      </c>
      <c r="G791" s="14" t="s">
        <v>30</v>
      </c>
      <c r="H791" s="21"/>
      <c r="I791" s="14" t="s">
        <v>21</v>
      </c>
      <c r="J791" s="14" t="s">
        <v>41</v>
      </c>
      <c r="K791" s="22">
        <v>42788.0</v>
      </c>
      <c r="L791" s="21"/>
      <c r="M791" s="23"/>
      <c r="N791" s="23"/>
    </row>
    <row r="792">
      <c r="A792" s="23"/>
      <c r="B792" s="48">
        <v>3668649.0</v>
      </c>
      <c r="C792" s="14" t="s">
        <v>939</v>
      </c>
      <c r="D792" s="17">
        <v>42788.0</v>
      </c>
      <c r="E792" s="19">
        <v>42801.0</v>
      </c>
      <c r="F792" s="14" t="s">
        <v>1346</v>
      </c>
      <c r="G792" s="14" t="s">
        <v>30</v>
      </c>
      <c r="H792" s="21"/>
      <c r="I792" s="14" t="s">
        <v>21</v>
      </c>
      <c r="J792" s="14" t="s">
        <v>41</v>
      </c>
      <c r="K792" s="22">
        <v>42788.0</v>
      </c>
      <c r="L792" s="21"/>
      <c r="M792" s="23"/>
      <c r="N792" s="23"/>
    </row>
    <row r="793">
      <c r="A793" s="23"/>
      <c r="B793" s="48">
        <v>3669339.0</v>
      </c>
      <c r="C793" s="14" t="s">
        <v>222</v>
      </c>
      <c r="D793" s="17">
        <v>42790.0</v>
      </c>
      <c r="E793" s="19">
        <v>42801.0</v>
      </c>
      <c r="F793" s="71" t="s">
        <v>1388</v>
      </c>
      <c r="G793" s="14" t="s">
        <v>189</v>
      </c>
      <c r="H793" s="21"/>
      <c r="I793" s="14" t="s">
        <v>89</v>
      </c>
      <c r="J793" s="14" t="s">
        <v>50</v>
      </c>
      <c r="K793" s="22">
        <v>42788.0</v>
      </c>
      <c r="L793" s="14" t="s">
        <v>1476</v>
      </c>
      <c r="M793" s="23"/>
      <c r="N793" s="23"/>
    </row>
    <row r="794">
      <c r="A794" s="23"/>
      <c r="B794" s="48">
        <v>3669520.0</v>
      </c>
      <c r="C794" s="14" t="s">
        <v>1077</v>
      </c>
      <c r="D794" s="17">
        <v>42790.0</v>
      </c>
      <c r="E794" s="19">
        <v>42801.0</v>
      </c>
      <c r="F794" s="71" t="s">
        <v>1478</v>
      </c>
      <c r="G794" s="14" t="s">
        <v>30</v>
      </c>
      <c r="H794" s="21"/>
      <c r="I794" s="14" t="s">
        <v>89</v>
      </c>
      <c r="J794" s="14" t="s">
        <v>41</v>
      </c>
      <c r="K794" s="22">
        <v>42788.0</v>
      </c>
      <c r="L794" s="14" t="s">
        <v>1476</v>
      </c>
      <c r="M794" s="23"/>
      <c r="N794" s="23"/>
    </row>
    <row r="795">
      <c r="A795" s="23"/>
      <c r="B795" s="48">
        <v>3669687.0</v>
      </c>
      <c r="C795" s="14" t="s">
        <v>748</v>
      </c>
      <c r="D795" s="17">
        <v>42790.0</v>
      </c>
      <c r="E795" s="19">
        <v>42801.0</v>
      </c>
      <c r="F795" s="14" t="s">
        <v>1480</v>
      </c>
      <c r="G795" s="14" t="s">
        <v>30</v>
      </c>
      <c r="H795" s="21"/>
      <c r="I795" s="14" t="s">
        <v>89</v>
      </c>
      <c r="J795" s="14" t="s">
        <v>41</v>
      </c>
      <c r="K795" s="22">
        <v>42789.0</v>
      </c>
      <c r="L795" s="14" t="s">
        <v>1476</v>
      </c>
      <c r="M795" s="23"/>
      <c r="N795" s="23"/>
    </row>
    <row r="796">
      <c r="A796" s="23"/>
      <c r="B796" s="48">
        <v>3670349.0</v>
      </c>
      <c r="C796" s="21"/>
      <c r="D796" s="17">
        <v>42790.0</v>
      </c>
      <c r="E796" s="23"/>
      <c r="F796" s="14" t="s">
        <v>1481</v>
      </c>
      <c r="G796" s="14" t="s">
        <v>1483</v>
      </c>
      <c r="H796" s="21"/>
      <c r="I796" s="14" t="s">
        <v>89</v>
      </c>
      <c r="J796" s="14" t="s">
        <v>41</v>
      </c>
      <c r="K796" s="21"/>
      <c r="L796" s="21"/>
      <c r="M796" s="23"/>
      <c r="N796" s="23"/>
    </row>
    <row r="797">
      <c r="A797" s="23"/>
      <c r="B797" s="48">
        <v>3670602.0</v>
      </c>
      <c r="C797" s="14" t="s">
        <v>1457</v>
      </c>
      <c r="D797" s="17">
        <v>42790.0</v>
      </c>
      <c r="E797" s="19">
        <v>42802.0</v>
      </c>
      <c r="F797" s="71" t="s">
        <v>1484</v>
      </c>
      <c r="G797" s="14" t="s">
        <v>189</v>
      </c>
      <c r="H797" s="21"/>
      <c r="I797" s="14" t="s">
        <v>89</v>
      </c>
      <c r="J797" s="14" t="s">
        <v>22</v>
      </c>
      <c r="K797" s="22">
        <v>42789.0</v>
      </c>
      <c r="L797" s="21"/>
      <c r="M797" s="23"/>
      <c r="N797" s="23"/>
    </row>
    <row r="798">
      <c r="A798" s="23"/>
      <c r="B798" s="48">
        <v>3671123.0</v>
      </c>
      <c r="C798" s="14" t="s">
        <v>1457</v>
      </c>
      <c r="D798" s="17">
        <v>42793.0</v>
      </c>
      <c r="E798" s="19">
        <v>42803.0</v>
      </c>
      <c r="F798" s="71" t="s">
        <v>1486</v>
      </c>
      <c r="G798" s="14" t="s">
        <v>189</v>
      </c>
      <c r="H798" s="21"/>
      <c r="I798" s="14" t="s">
        <v>89</v>
      </c>
      <c r="J798" s="14" t="s">
        <v>22</v>
      </c>
      <c r="K798" s="22">
        <v>42790.0</v>
      </c>
      <c r="L798" s="21"/>
      <c r="M798" s="23"/>
      <c r="N798" s="23"/>
    </row>
    <row r="799">
      <c r="A799" s="23"/>
      <c r="B799" s="48">
        <v>3671149.0</v>
      </c>
      <c r="C799" s="14" t="s">
        <v>1457</v>
      </c>
      <c r="D799" s="17">
        <v>42793.0</v>
      </c>
      <c r="E799" s="19">
        <v>42803.0</v>
      </c>
      <c r="F799" s="71" t="s">
        <v>1486</v>
      </c>
      <c r="G799" s="14" t="s">
        <v>189</v>
      </c>
      <c r="H799" s="21"/>
      <c r="I799" s="14" t="s">
        <v>89</v>
      </c>
      <c r="J799" s="14" t="s">
        <v>22</v>
      </c>
      <c r="K799" s="22">
        <v>42790.0</v>
      </c>
      <c r="L799" s="21"/>
      <c r="M799" s="23"/>
      <c r="N799" s="23"/>
    </row>
    <row r="800">
      <c r="A800" s="23"/>
      <c r="B800" s="48">
        <v>3671774.0</v>
      </c>
      <c r="C800" s="14" t="s">
        <v>939</v>
      </c>
      <c r="D800" s="17">
        <v>42793.0</v>
      </c>
      <c r="E800" s="19">
        <v>42803.0</v>
      </c>
      <c r="F800" s="71" t="s">
        <v>1490</v>
      </c>
      <c r="G800" s="14" t="s">
        <v>30</v>
      </c>
      <c r="H800" s="21"/>
      <c r="I800" s="14" t="s">
        <v>89</v>
      </c>
      <c r="J800" s="14" t="s">
        <v>41</v>
      </c>
      <c r="K800" s="22">
        <v>42790.0</v>
      </c>
      <c r="L800" s="21"/>
      <c r="M800" s="23"/>
      <c r="N800" s="23"/>
    </row>
    <row r="801">
      <c r="A801" s="23"/>
      <c r="B801" s="48">
        <v>3672169.0</v>
      </c>
      <c r="C801" s="14" t="s">
        <v>1077</v>
      </c>
      <c r="D801" s="17">
        <v>42793.0</v>
      </c>
      <c r="E801" s="19">
        <v>42803.0</v>
      </c>
      <c r="F801" s="14" t="s">
        <v>1346</v>
      </c>
      <c r="G801" s="14" t="s">
        <v>30</v>
      </c>
      <c r="H801" s="21"/>
      <c r="I801" s="14" t="s">
        <v>89</v>
      </c>
      <c r="J801" s="14" t="s">
        <v>1319</v>
      </c>
      <c r="K801" s="22">
        <v>42790.0</v>
      </c>
      <c r="L801" s="21"/>
      <c r="M801" s="23"/>
      <c r="N801" s="23"/>
    </row>
    <row r="802">
      <c r="A802" s="23"/>
      <c r="B802" s="178">
        <v>3694539.0</v>
      </c>
      <c r="C802" s="14" t="s">
        <v>1457</v>
      </c>
      <c r="D802" s="17">
        <v>42829.0</v>
      </c>
      <c r="E802" s="19">
        <v>42833.0</v>
      </c>
      <c r="F802" s="71" t="s">
        <v>295</v>
      </c>
      <c r="G802" s="14" t="s">
        <v>189</v>
      </c>
      <c r="H802" s="21"/>
      <c r="I802" s="14" t="s">
        <v>89</v>
      </c>
      <c r="J802" s="14" t="s">
        <v>27</v>
      </c>
      <c r="K802" s="22">
        <v>42824.0</v>
      </c>
      <c r="L802" s="14" t="s">
        <v>1495</v>
      </c>
      <c r="M802" s="23"/>
      <c r="N802" s="23"/>
    </row>
    <row r="803">
      <c r="A803" s="23"/>
      <c r="B803" s="48">
        <v>3696418.0</v>
      </c>
      <c r="C803" s="14" t="s">
        <v>1459</v>
      </c>
      <c r="D803" s="17">
        <v>42829.0</v>
      </c>
      <c r="E803" s="19">
        <v>42844.0</v>
      </c>
      <c r="F803" s="71" t="s">
        <v>1497</v>
      </c>
      <c r="G803" s="14" t="s">
        <v>189</v>
      </c>
      <c r="H803" s="21"/>
      <c r="I803" s="14" t="s">
        <v>89</v>
      </c>
      <c r="J803" s="14" t="s">
        <v>192</v>
      </c>
      <c r="K803" s="22">
        <v>42826.0</v>
      </c>
      <c r="L803" s="14" t="s">
        <v>1495</v>
      </c>
      <c r="M803" s="23"/>
      <c r="N803" s="23"/>
    </row>
    <row r="804">
      <c r="A804" s="23"/>
      <c r="B804" s="48">
        <v>3696417.0</v>
      </c>
      <c r="C804" s="14" t="s">
        <v>267</v>
      </c>
      <c r="D804" s="17">
        <v>42829.0</v>
      </c>
      <c r="E804" s="19">
        <v>42844.0</v>
      </c>
      <c r="F804" s="12" t="s">
        <v>1499</v>
      </c>
      <c r="G804" s="14" t="s">
        <v>189</v>
      </c>
      <c r="H804" s="21"/>
      <c r="I804" s="14" t="s">
        <v>89</v>
      </c>
      <c r="J804" s="14" t="s">
        <v>41</v>
      </c>
      <c r="K804" s="22">
        <v>42826.0</v>
      </c>
      <c r="L804" s="21"/>
      <c r="M804" s="23"/>
      <c r="N804" s="23"/>
    </row>
    <row r="805">
      <c r="A805" s="23"/>
      <c r="B805" s="48">
        <v>3697172.0</v>
      </c>
      <c r="C805" s="14" t="s">
        <v>1500</v>
      </c>
      <c r="D805" s="17">
        <v>42829.0</v>
      </c>
      <c r="E805" s="19">
        <v>42844.0</v>
      </c>
      <c r="F805" s="14" t="s">
        <v>1346</v>
      </c>
      <c r="G805" s="14" t="s">
        <v>30</v>
      </c>
      <c r="H805" s="21"/>
      <c r="I805" s="14" t="s">
        <v>1133</v>
      </c>
      <c r="J805" s="14" t="s">
        <v>1502</v>
      </c>
      <c r="K805" s="22">
        <v>42828.0</v>
      </c>
      <c r="L805" s="21"/>
      <c r="M805" s="23"/>
      <c r="N805" s="23"/>
    </row>
    <row r="806">
      <c r="A806" s="23"/>
      <c r="B806" s="48">
        <v>3698505.0</v>
      </c>
      <c r="C806" s="14" t="s">
        <v>194</v>
      </c>
      <c r="D806" s="17">
        <v>42829.0</v>
      </c>
      <c r="E806" s="19">
        <v>42844.0</v>
      </c>
      <c r="F806" s="14" t="s">
        <v>1346</v>
      </c>
      <c r="G806" s="14" t="s">
        <v>30</v>
      </c>
      <c r="H806" s="21"/>
      <c r="I806" s="14" t="s">
        <v>1133</v>
      </c>
      <c r="J806" s="14" t="s">
        <v>41</v>
      </c>
      <c r="K806" s="22">
        <v>42828.0</v>
      </c>
      <c r="L806" s="21"/>
      <c r="M806" s="23"/>
      <c r="N806" s="23"/>
    </row>
    <row r="807">
      <c r="A807" s="23"/>
      <c r="B807" s="48">
        <v>3694503.0</v>
      </c>
      <c r="C807" s="14" t="s">
        <v>939</v>
      </c>
      <c r="D807" s="17">
        <v>42829.0</v>
      </c>
      <c r="E807" s="19">
        <v>42843.0</v>
      </c>
      <c r="F807" s="71" t="s">
        <v>1505</v>
      </c>
      <c r="G807" s="14" t="s">
        <v>1506</v>
      </c>
      <c r="H807" s="21"/>
      <c r="I807" s="14" t="s">
        <v>89</v>
      </c>
      <c r="J807" s="14" t="s">
        <v>41</v>
      </c>
      <c r="K807" s="22">
        <v>42824.0</v>
      </c>
      <c r="L807" s="21"/>
      <c r="M807" s="23"/>
      <c r="N807" s="23"/>
    </row>
    <row r="808">
      <c r="A808" s="23"/>
      <c r="B808" s="48">
        <v>3694494.0</v>
      </c>
      <c r="C808" s="14" t="s">
        <v>939</v>
      </c>
      <c r="D808" s="17">
        <v>42829.0</v>
      </c>
      <c r="E808" s="19">
        <v>42843.0</v>
      </c>
      <c r="F808" s="71" t="s">
        <v>1505</v>
      </c>
      <c r="G808" s="14" t="s">
        <v>1506</v>
      </c>
      <c r="H808" s="21"/>
      <c r="I808" s="14" t="s">
        <v>89</v>
      </c>
      <c r="J808" s="14" t="s">
        <v>41</v>
      </c>
      <c r="K808" s="22">
        <v>42824.0</v>
      </c>
      <c r="L808" s="21"/>
      <c r="M808" s="23"/>
      <c r="N808" s="23"/>
    </row>
    <row r="809">
      <c r="A809" s="23"/>
      <c r="B809" s="48">
        <v>3698594.0</v>
      </c>
      <c r="C809" s="14" t="s">
        <v>1500</v>
      </c>
      <c r="D809" s="17">
        <v>42830.0</v>
      </c>
      <c r="E809" s="19">
        <v>42844.0</v>
      </c>
      <c r="F809" s="71" t="s">
        <v>1507</v>
      </c>
      <c r="G809" s="14" t="s">
        <v>1506</v>
      </c>
      <c r="H809" s="21"/>
      <c r="I809" s="14" t="s">
        <v>89</v>
      </c>
      <c r="J809" s="14" t="s">
        <v>41</v>
      </c>
      <c r="K809" s="22">
        <v>42829.0</v>
      </c>
      <c r="L809" s="21"/>
      <c r="M809" s="23"/>
      <c r="N809" s="23"/>
    </row>
    <row r="810">
      <c r="A810" s="23"/>
      <c r="B810" s="48">
        <v>3698785.0</v>
      </c>
      <c r="C810" s="14" t="s">
        <v>267</v>
      </c>
      <c r="D810" s="17">
        <v>42830.0</v>
      </c>
      <c r="E810" s="19">
        <v>42844.0</v>
      </c>
      <c r="F810" s="71" t="s">
        <v>1508</v>
      </c>
      <c r="G810" s="14" t="s">
        <v>1506</v>
      </c>
      <c r="H810" s="21"/>
      <c r="I810" s="14" t="s">
        <v>89</v>
      </c>
      <c r="J810" s="14" t="s">
        <v>41</v>
      </c>
      <c r="K810" s="22">
        <v>42829.0</v>
      </c>
      <c r="L810" s="21"/>
      <c r="M810" s="23"/>
      <c r="N810" s="23"/>
    </row>
    <row r="811">
      <c r="A811" s="23"/>
      <c r="B811" s="48">
        <v>3698867.0</v>
      </c>
      <c r="C811" s="14" t="s">
        <v>1457</v>
      </c>
      <c r="D811" s="17">
        <v>42830.0</v>
      </c>
      <c r="E811" s="19">
        <v>42844.0</v>
      </c>
      <c r="F811" s="71" t="s">
        <v>1510</v>
      </c>
      <c r="G811" s="14" t="s">
        <v>1506</v>
      </c>
      <c r="H811" s="21"/>
      <c r="I811" s="14" t="s">
        <v>89</v>
      </c>
      <c r="J811" s="14" t="s">
        <v>41</v>
      </c>
      <c r="K811" s="22">
        <v>42829.0</v>
      </c>
      <c r="L811" s="21"/>
      <c r="M811" s="23"/>
      <c r="N811" s="23"/>
    </row>
    <row r="812">
      <c r="A812" s="23"/>
      <c r="B812" s="48">
        <v>3698268.0</v>
      </c>
      <c r="C812" s="14" t="s">
        <v>1512</v>
      </c>
      <c r="D812" s="17">
        <v>42830.0</v>
      </c>
      <c r="E812" s="19">
        <v>42844.0</v>
      </c>
      <c r="F812" s="71" t="s">
        <v>1514</v>
      </c>
      <c r="G812" s="14" t="s">
        <v>30</v>
      </c>
      <c r="H812" s="21"/>
      <c r="I812" s="14" t="s">
        <v>21</v>
      </c>
      <c r="J812" s="14" t="s">
        <v>27</v>
      </c>
      <c r="K812" s="22">
        <v>42829.0</v>
      </c>
      <c r="L812" s="21"/>
      <c r="M812" s="23"/>
      <c r="N812" s="23"/>
    </row>
    <row r="813">
      <c r="A813" s="23"/>
      <c r="B813" s="48">
        <v>3686406.0</v>
      </c>
      <c r="C813" s="14" t="s">
        <v>1516</v>
      </c>
      <c r="D813" s="17">
        <v>42831.0</v>
      </c>
      <c r="E813" s="12" t="s">
        <v>1335</v>
      </c>
      <c r="F813" s="14" t="s">
        <v>1346</v>
      </c>
      <c r="G813" s="14" t="s">
        <v>1290</v>
      </c>
      <c r="H813" s="21"/>
      <c r="I813" s="14" t="s">
        <v>89</v>
      </c>
      <c r="J813" s="14" t="s">
        <v>41</v>
      </c>
      <c r="K813" s="22">
        <v>42809.0</v>
      </c>
      <c r="L813" s="21"/>
      <c r="M813" s="23"/>
      <c r="N813" s="23"/>
    </row>
    <row r="814">
      <c r="A814" s="23"/>
      <c r="B814" s="48">
        <v>3698922.0</v>
      </c>
      <c r="C814" s="14" t="s">
        <v>1518</v>
      </c>
      <c r="D814" s="17">
        <v>42831.0</v>
      </c>
      <c r="E814" s="19">
        <v>42845.0</v>
      </c>
      <c r="F814" s="14" t="s">
        <v>1519</v>
      </c>
      <c r="G814" s="14" t="s">
        <v>1290</v>
      </c>
      <c r="H814" s="21"/>
      <c r="I814" s="14" t="s">
        <v>89</v>
      </c>
      <c r="J814" s="14" t="s">
        <v>1520</v>
      </c>
      <c r="K814" s="22">
        <v>42829.0</v>
      </c>
      <c r="L814" s="21"/>
      <c r="M814" s="23"/>
      <c r="N814" s="23"/>
    </row>
    <row r="815">
      <c r="A815" s="23"/>
      <c r="B815" s="48">
        <v>3700195.0</v>
      </c>
      <c r="C815" s="14" t="s">
        <v>1457</v>
      </c>
      <c r="D815" s="17">
        <v>42831.0</v>
      </c>
      <c r="E815" s="19">
        <v>42849.0</v>
      </c>
      <c r="F815" s="14" t="s">
        <v>1346</v>
      </c>
      <c r="G815" s="14" t="s">
        <v>30</v>
      </c>
      <c r="H815" s="21"/>
      <c r="I815" s="14" t="s">
        <v>21</v>
      </c>
      <c r="J815" s="14" t="s">
        <v>41</v>
      </c>
      <c r="K815" s="22">
        <v>42831.0</v>
      </c>
      <c r="L815" s="21"/>
      <c r="M815" s="23"/>
      <c r="N815" s="23"/>
    </row>
    <row r="816">
      <c r="A816" s="23"/>
      <c r="B816" s="48">
        <v>3700369.0</v>
      </c>
      <c r="C816" s="14" t="s">
        <v>194</v>
      </c>
      <c r="D816" s="17">
        <v>42832.0</v>
      </c>
      <c r="E816" s="19">
        <v>42837.0</v>
      </c>
      <c r="F816" s="14" t="s">
        <v>295</v>
      </c>
      <c r="G816" s="14" t="s">
        <v>30</v>
      </c>
      <c r="H816" s="21"/>
      <c r="I816" s="14" t="s">
        <v>21</v>
      </c>
      <c r="J816" s="14" t="s">
        <v>41</v>
      </c>
      <c r="K816" s="22">
        <v>42831.0</v>
      </c>
      <c r="L816" s="21"/>
      <c r="M816" s="23"/>
      <c r="N816" s="23"/>
    </row>
    <row r="817">
      <c r="A817" s="23"/>
      <c r="B817" s="48">
        <v>3699110.0</v>
      </c>
      <c r="C817" s="14" t="s">
        <v>1523</v>
      </c>
      <c r="D817" s="17">
        <v>42832.0</v>
      </c>
      <c r="E817" s="19">
        <v>42846.0</v>
      </c>
      <c r="F817" s="14" t="s">
        <v>1346</v>
      </c>
      <c r="G817" s="14" t="s">
        <v>189</v>
      </c>
      <c r="H817" s="21"/>
      <c r="I817" s="14" t="s">
        <v>89</v>
      </c>
      <c r="J817" s="14" t="s">
        <v>41</v>
      </c>
      <c r="K817" s="22">
        <v>42830.0</v>
      </c>
      <c r="L817" s="21"/>
      <c r="M817" s="23"/>
      <c r="N817" s="23"/>
    </row>
    <row r="818">
      <c r="A818" s="23"/>
      <c r="B818" s="48">
        <v>3701278.0</v>
      </c>
      <c r="C818" s="14" t="s">
        <v>1500</v>
      </c>
      <c r="D818" s="17">
        <v>42836.0</v>
      </c>
      <c r="E818" s="19">
        <v>42850.0</v>
      </c>
      <c r="F818" s="14" t="s">
        <v>1524</v>
      </c>
      <c r="G818" s="14" t="s">
        <v>30</v>
      </c>
      <c r="H818" s="21"/>
      <c r="I818" s="14" t="s">
        <v>1133</v>
      </c>
      <c r="J818" s="14" t="s">
        <v>41</v>
      </c>
      <c r="K818" s="22">
        <v>42832.0</v>
      </c>
      <c r="L818" s="21"/>
      <c r="M818" s="23"/>
      <c r="N818" s="23"/>
    </row>
    <row r="819">
      <c r="A819" s="23"/>
      <c r="B819" s="48">
        <v>3701420.0</v>
      </c>
      <c r="C819" s="14" t="s">
        <v>194</v>
      </c>
      <c r="D819" s="17">
        <v>42836.0</v>
      </c>
      <c r="E819" s="19">
        <v>42850.0</v>
      </c>
      <c r="F819" s="14" t="s">
        <v>1346</v>
      </c>
      <c r="G819" s="14" t="s">
        <v>30</v>
      </c>
      <c r="H819" s="21"/>
      <c r="I819" s="14" t="s">
        <v>21</v>
      </c>
      <c r="J819" s="14" t="s">
        <v>41</v>
      </c>
      <c r="K819" s="22">
        <v>42832.0</v>
      </c>
      <c r="L819" s="21"/>
      <c r="M819" s="23"/>
      <c r="N819" s="23"/>
    </row>
    <row r="820">
      <c r="A820" s="23"/>
      <c r="B820" s="48">
        <v>3701470.0</v>
      </c>
      <c r="C820" s="14" t="s">
        <v>1512</v>
      </c>
      <c r="D820" s="17">
        <v>42836.0</v>
      </c>
      <c r="E820" s="19">
        <v>42850.0</v>
      </c>
      <c r="F820" s="71" t="s">
        <v>1526</v>
      </c>
      <c r="G820" s="14" t="s">
        <v>30</v>
      </c>
      <c r="H820" s="21"/>
      <c r="I820" s="14" t="s">
        <v>21</v>
      </c>
      <c r="J820" s="14" t="s">
        <v>41</v>
      </c>
      <c r="K820" s="22">
        <v>42832.0</v>
      </c>
      <c r="L820" s="21"/>
      <c r="M820" s="23"/>
      <c r="N820" s="23"/>
    </row>
    <row r="821">
      <c r="A821" s="23"/>
      <c r="B821" s="48">
        <v>3702619.0</v>
      </c>
      <c r="C821" s="14" t="s">
        <v>1459</v>
      </c>
      <c r="D821" s="17">
        <v>42836.0</v>
      </c>
      <c r="E821" s="19">
        <v>42850.0</v>
      </c>
      <c r="F821" s="71" t="s">
        <v>1528</v>
      </c>
      <c r="G821" s="14" t="s">
        <v>30</v>
      </c>
      <c r="H821" s="21"/>
      <c r="I821" s="14" t="s">
        <v>1133</v>
      </c>
      <c r="J821" s="14" t="s">
        <v>1471</v>
      </c>
      <c r="K821" s="22">
        <v>42835.0</v>
      </c>
      <c r="L821" s="21"/>
      <c r="M821" s="23"/>
      <c r="N821" s="23"/>
    </row>
    <row r="822">
      <c r="A822" s="23"/>
      <c r="B822" s="48">
        <v>3702624.0</v>
      </c>
      <c r="C822" s="14" t="s">
        <v>1457</v>
      </c>
      <c r="D822" s="17">
        <v>42836.0</v>
      </c>
      <c r="E822" s="19">
        <v>42850.0</v>
      </c>
      <c r="F822" s="71" t="s">
        <v>1530</v>
      </c>
      <c r="G822" s="14" t="s">
        <v>30</v>
      </c>
      <c r="H822" s="21"/>
      <c r="I822" s="14" t="s">
        <v>1133</v>
      </c>
      <c r="J822" s="14" t="s">
        <v>1531</v>
      </c>
      <c r="K822" s="22">
        <v>42835.0</v>
      </c>
      <c r="L822" s="21"/>
      <c r="M822" s="23"/>
      <c r="N822" s="23"/>
    </row>
    <row r="823">
      <c r="A823" s="23"/>
      <c r="B823" s="48">
        <v>3703373.0</v>
      </c>
      <c r="C823" s="14" t="s">
        <v>939</v>
      </c>
      <c r="D823" s="17">
        <v>42837.0</v>
      </c>
      <c r="E823" s="19">
        <v>42852.0</v>
      </c>
      <c r="F823" s="71" t="s">
        <v>1533</v>
      </c>
      <c r="G823" s="14" t="s">
        <v>189</v>
      </c>
      <c r="H823" s="21"/>
      <c r="I823" s="14" t="s">
        <v>89</v>
      </c>
      <c r="J823" s="14" t="s">
        <v>41</v>
      </c>
      <c r="K823" s="22">
        <v>42836.0</v>
      </c>
      <c r="L823" s="21"/>
      <c r="M823" s="23"/>
      <c r="N823" s="23"/>
    </row>
    <row r="824">
      <c r="A824" s="23"/>
      <c r="B824" s="48">
        <v>3703502.0</v>
      </c>
      <c r="C824" s="14" t="s">
        <v>1535</v>
      </c>
      <c r="D824" s="17">
        <v>42842.0</v>
      </c>
      <c r="E824" s="19">
        <v>42852.0</v>
      </c>
      <c r="F824" s="71" t="s">
        <v>1536</v>
      </c>
      <c r="G824" s="14" t="s">
        <v>189</v>
      </c>
      <c r="H824" s="21"/>
      <c r="I824" s="14" t="s">
        <v>89</v>
      </c>
      <c r="J824" s="14" t="s">
        <v>1471</v>
      </c>
      <c r="K824" s="22">
        <v>42836.0</v>
      </c>
      <c r="L824" s="21"/>
      <c r="M824" s="23"/>
      <c r="N824" s="23"/>
    </row>
    <row r="825">
      <c r="A825" s="23"/>
      <c r="B825" s="48">
        <v>3703816.0</v>
      </c>
      <c r="C825" s="14" t="s">
        <v>1538</v>
      </c>
      <c r="D825" s="17">
        <v>42842.0</v>
      </c>
      <c r="E825" s="19">
        <v>42853.0</v>
      </c>
      <c r="F825" s="71" t="s">
        <v>1539</v>
      </c>
      <c r="G825" s="14" t="s">
        <v>30</v>
      </c>
      <c r="H825" s="21"/>
      <c r="I825" s="14" t="s">
        <v>21</v>
      </c>
      <c r="J825" s="14" t="s">
        <v>41</v>
      </c>
      <c r="K825" s="22">
        <v>42837.0</v>
      </c>
      <c r="L825" s="21"/>
      <c r="M825" s="23"/>
      <c r="N825" s="23"/>
    </row>
    <row r="826">
      <c r="A826" s="23"/>
      <c r="B826" s="48">
        <v>3703820.0</v>
      </c>
      <c r="C826" s="14" t="s">
        <v>1077</v>
      </c>
      <c r="D826" s="17">
        <v>42842.0</v>
      </c>
      <c r="E826" s="19">
        <v>42853.0</v>
      </c>
      <c r="F826" s="14" t="s">
        <v>1346</v>
      </c>
      <c r="G826" s="14" t="s">
        <v>30</v>
      </c>
      <c r="H826" s="21"/>
      <c r="I826" s="14" t="s">
        <v>21</v>
      </c>
      <c r="J826" s="14" t="s">
        <v>41</v>
      </c>
      <c r="K826" s="22">
        <v>42837.0</v>
      </c>
      <c r="L826" s="21"/>
      <c r="M826" s="23"/>
      <c r="N826" s="23"/>
    </row>
    <row r="827">
      <c r="A827" s="23"/>
      <c r="B827" s="48">
        <v>3703826.0</v>
      </c>
      <c r="C827" s="14" t="s">
        <v>1538</v>
      </c>
      <c r="D827" s="17">
        <v>42842.0</v>
      </c>
      <c r="E827" s="19">
        <v>42853.0</v>
      </c>
      <c r="F827" s="14" t="s">
        <v>1346</v>
      </c>
      <c r="G827" s="14" t="s">
        <v>30</v>
      </c>
      <c r="H827" s="21"/>
      <c r="I827" s="14" t="s">
        <v>21</v>
      </c>
      <c r="J827" s="14" t="s">
        <v>41</v>
      </c>
      <c r="K827" s="22">
        <v>42837.0</v>
      </c>
      <c r="L827" s="21"/>
      <c r="M827" s="23"/>
      <c r="N827" s="23"/>
    </row>
    <row r="828">
      <c r="A828" s="23"/>
      <c r="B828" s="48">
        <v>3703829.0</v>
      </c>
      <c r="C828" s="14" t="s">
        <v>194</v>
      </c>
      <c r="D828" s="17">
        <v>42842.0</v>
      </c>
      <c r="E828" s="19">
        <v>42853.0</v>
      </c>
      <c r="F828" s="14" t="s">
        <v>1346</v>
      </c>
      <c r="G828" s="14" t="s">
        <v>30</v>
      </c>
      <c r="H828" s="21"/>
      <c r="I828" s="14" t="s">
        <v>21</v>
      </c>
      <c r="J828" s="14" t="s">
        <v>41</v>
      </c>
      <c r="K828" s="22">
        <v>42837.0</v>
      </c>
      <c r="L828" s="21"/>
      <c r="M828" s="23"/>
      <c r="N828" s="23"/>
    </row>
    <row r="829">
      <c r="A829" s="23"/>
      <c r="B829" s="48">
        <v>3703978.0</v>
      </c>
      <c r="C829" s="14" t="s">
        <v>267</v>
      </c>
      <c r="D829" s="17">
        <v>42842.0</v>
      </c>
      <c r="E829" s="19">
        <v>42853.0</v>
      </c>
      <c r="F829" s="14" t="s">
        <v>1346</v>
      </c>
      <c r="G829" s="14" t="s">
        <v>30</v>
      </c>
      <c r="H829" s="21"/>
      <c r="I829" s="14" t="s">
        <v>21</v>
      </c>
      <c r="J829" s="14" t="s">
        <v>41</v>
      </c>
      <c r="K829" s="22">
        <v>42837.0</v>
      </c>
      <c r="L829" s="21"/>
      <c r="M829" s="23"/>
      <c r="N829" s="23"/>
    </row>
    <row r="830">
      <c r="A830" s="23"/>
      <c r="B830" s="48">
        <v>3703990.0</v>
      </c>
      <c r="C830" s="14" t="s">
        <v>1459</v>
      </c>
      <c r="D830" s="17">
        <v>42842.0</v>
      </c>
      <c r="E830" s="19">
        <v>42853.0</v>
      </c>
      <c r="F830" s="14" t="s">
        <v>1346</v>
      </c>
      <c r="G830" s="14" t="s">
        <v>30</v>
      </c>
      <c r="H830" s="21"/>
      <c r="I830" s="14" t="s">
        <v>21</v>
      </c>
      <c r="J830" s="14" t="s">
        <v>41</v>
      </c>
      <c r="K830" s="22">
        <v>42837.0</v>
      </c>
      <c r="L830" s="21"/>
      <c r="M830" s="23"/>
      <c r="N830" s="23"/>
    </row>
    <row r="831">
      <c r="A831" s="23"/>
      <c r="B831" s="48">
        <v>3704004.0</v>
      </c>
      <c r="C831" s="14" t="s">
        <v>939</v>
      </c>
      <c r="D831" s="17">
        <v>42842.0</v>
      </c>
      <c r="E831" s="19">
        <v>42853.0</v>
      </c>
      <c r="F831" s="71" t="s">
        <v>1547</v>
      </c>
      <c r="G831" s="14" t="s">
        <v>189</v>
      </c>
      <c r="H831" s="21"/>
      <c r="I831" s="14" t="s">
        <v>89</v>
      </c>
      <c r="J831" s="14" t="s">
        <v>41</v>
      </c>
      <c r="K831" s="22">
        <v>42837.0</v>
      </c>
      <c r="L831" s="21"/>
      <c r="M831" s="23"/>
      <c r="N831" s="23"/>
    </row>
    <row r="832">
      <c r="A832" s="23"/>
      <c r="B832" s="48">
        <v>3704009.0</v>
      </c>
      <c r="C832" s="14" t="s">
        <v>939</v>
      </c>
      <c r="D832" s="17">
        <v>42842.0</v>
      </c>
      <c r="E832" s="19">
        <v>42853.0</v>
      </c>
      <c r="F832" s="71" t="s">
        <v>1547</v>
      </c>
      <c r="G832" s="14" t="s">
        <v>189</v>
      </c>
      <c r="H832" s="21"/>
      <c r="I832" s="14" t="s">
        <v>89</v>
      </c>
      <c r="J832" s="14" t="s">
        <v>41</v>
      </c>
      <c r="K832" s="22">
        <v>42837.0</v>
      </c>
      <c r="L832" s="21"/>
      <c r="M832" s="23"/>
      <c r="N832" s="23"/>
    </row>
    <row r="833">
      <c r="A833" s="23"/>
      <c r="B833" s="48">
        <v>3704035.0</v>
      </c>
      <c r="C833" s="14" t="s">
        <v>194</v>
      </c>
      <c r="D833" s="17">
        <v>42842.0</v>
      </c>
      <c r="E833" s="19">
        <v>42853.0</v>
      </c>
      <c r="F833" s="14" t="s">
        <v>1346</v>
      </c>
      <c r="G833" s="14" t="s">
        <v>30</v>
      </c>
      <c r="H833" s="21"/>
      <c r="I833" s="14" t="s">
        <v>1133</v>
      </c>
      <c r="J833" s="14" t="s">
        <v>41</v>
      </c>
      <c r="K833" s="22">
        <v>42837.0</v>
      </c>
      <c r="L833" s="21"/>
      <c r="M833" s="23"/>
      <c r="N833" s="23"/>
    </row>
    <row r="834">
      <c r="A834" s="23"/>
      <c r="B834" s="48">
        <v>3704247.0</v>
      </c>
      <c r="C834" s="14" t="s">
        <v>1457</v>
      </c>
      <c r="D834" s="17">
        <v>42842.0</v>
      </c>
      <c r="E834" s="19">
        <v>42853.0</v>
      </c>
      <c r="F834" s="14" t="s">
        <v>1346</v>
      </c>
      <c r="G834" s="14" t="s">
        <v>30</v>
      </c>
      <c r="H834" s="21"/>
      <c r="I834" s="14" t="s">
        <v>1133</v>
      </c>
      <c r="J834" s="14" t="s">
        <v>41</v>
      </c>
      <c r="K834" s="22">
        <v>42837.0</v>
      </c>
      <c r="L834" s="21"/>
      <c r="M834" s="23"/>
      <c r="N834" s="23"/>
    </row>
    <row r="835">
      <c r="A835" s="23"/>
      <c r="B835" s="48">
        <v>3704262.0</v>
      </c>
      <c r="C835" s="14" t="s">
        <v>1512</v>
      </c>
      <c r="D835" s="17">
        <v>42842.0</v>
      </c>
      <c r="E835" s="19">
        <v>42853.0</v>
      </c>
      <c r="F835" s="14" t="s">
        <v>1346</v>
      </c>
      <c r="G835" s="14" t="s">
        <v>189</v>
      </c>
      <c r="H835" s="21"/>
      <c r="I835" s="14" t="s">
        <v>89</v>
      </c>
      <c r="J835" s="14" t="s">
        <v>27</v>
      </c>
      <c r="K835" s="22">
        <v>42837.0</v>
      </c>
      <c r="L835" s="21"/>
      <c r="M835" s="23"/>
      <c r="N835" s="23"/>
    </row>
    <row r="836">
      <c r="A836" s="23"/>
      <c r="B836" s="48">
        <v>3704252.0</v>
      </c>
      <c r="C836" s="14" t="s">
        <v>1190</v>
      </c>
      <c r="D836" s="17">
        <v>42842.0</v>
      </c>
      <c r="E836" s="19">
        <v>42853.0</v>
      </c>
      <c r="F836" s="14" t="s">
        <v>1346</v>
      </c>
      <c r="G836" s="14" t="s">
        <v>189</v>
      </c>
      <c r="H836" s="21"/>
      <c r="I836" s="14" t="s">
        <v>89</v>
      </c>
      <c r="J836" s="14" t="s">
        <v>1554</v>
      </c>
      <c r="K836" s="22">
        <v>42837.0</v>
      </c>
      <c r="L836" s="21"/>
      <c r="M836" s="23"/>
      <c r="N836" s="23"/>
    </row>
    <row r="837">
      <c r="A837" s="23"/>
      <c r="B837" s="48">
        <v>3704897.0</v>
      </c>
      <c r="C837" s="14" t="s">
        <v>1500</v>
      </c>
      <c r="D837" s="17">
        <v>42843.0</v>
      </c>
      <c r="E837" s="19">
        <v>42857.0</v>
      </c>
      <c r="F837" s="14" t="s">
        <v>1346</v>
      </c>
      <c r="G837" s="14" t="s">
        <v>30</v>
      </c>
      <c r="H837" s="21"/>
      <c r="I837" s="14" t="s">
        <v>21</v>
      </c>
      <c r="J837" s="14" t="s">
        <v>41</v>
      </c>
      <c r="K837" s="22">
        <v>42842.0</v>
      </c>
      <c r="L837" s="14" t="s">
        <v>1557</v>
      </c>
      <c r="M837" s="23"/>
      <c r="N837" s="23"/>
    </row>
    <row r="838">
      <c r="A838" s="23"/>
      <c r="B838" s="48">
        <v>3705437.0</v>
      </c>
      <c r="C838" s="14" t="s">
        <v>1558</v>
      </c>
      <c r="D838" s="17">
        <v>42843.0</v>
      </c>
      <c r="E838" s="19">
        <v>42857.0</v>
      </c>
      <c r="F838" s="71" t="s">
        <v>1560</v>
      </c>
      <c r="G838" s="14" t="s">
        <v>189</v>
      </c>
      <c r="H838" s="21"/>
      <c r="I838" s="14" t="s">
        <v>89</v>
      </c>
      <c r="J838" s="14" t="s">
        <v>50</v>
      </c>
      <c r="K838" s="22">
        <v>42842.0</v>
      </c>
      <c r="L838" s="21"/>
      <c r="M838" s="23"/>
      <c r="N838" s="23"/>
    </row>
    <row r="839">
      <c r="A839" s="23"/>
      <c r="B839" s="48">
        <v>3705647.0</v>
      </c>
      <c r="C839" s="14" t="s">
        <v>1538</v>
      </c>
      <c r="D839" s="17">
        <v>42843.0</v>
      </c>
      <c r="E839" s="19">
        <v>42857.0</v>
      </c>
      <c r="F839" s="71" t="s">
        <v>1562</v>
      </c>
      <c r="G839" s="14" t="s">
        <v>30</v>
      </c>
      <c r="H839" s="21"/>
      <c r="I839" s="14" t="s">
        <v>21</v>
      </c>
      <c r="J839" s="14" t="s">
        <v>41</v>
      </c>
      <c r="K839" s="22">
        <v>42843.0</v>
      </c>
      <c r="L839" s="21"/>
      <c r="M839" s="23"/>
      <c r="N839" s="23"/>
    </row>
    <row r="840">
      <c r="A840" s="23"/>
      <c r="B840" s="48">
        <v>3705626.0</v>
      </c>
      <c r="C840" s="14" t="s">
        <v>1523</v>
      </c>
      <c r="D840" s="17">
        <v>42843.0</v>
      </c>
      <c r="E840" s="19">
        <v>42857.0</v>
      </c>
      <c r="F840" s="14" t="s">
        <v>1346</v>
      </c>
      <c r="G840" s="14" t="s">
        <v>189</v>
      </c>
      <c r="H840" s="21"/>
      <c r="I840" s="14" t="s">
        <v>89</v>
      </c>
      <c r="J840" s="14" t="s">
        <v>41</v>
      </c>
      <c r="K840" s="22">
        <v>42843.0</v>
      </c>
      <c r="L840" s="21"/>
      <c r="M840" s="23"/>
      <c r="N840" s="23"/>
    </row>
    <row r="841">
      <c r="A841" s="23"/>
      <c r="B841" s="48">
        <v>3705890.0</v>
      </c>
      <c r="C841" s="14" t="s">
        <v>1190</v>
      </c>
      <c r="D841" s="17">
        <v>42843.0</v>
      </c>
      <c r="E841" s="19">
        <v>42857.0</v>
      </c>
      <c r="F841" s="71" t="s">
        <v>1565</v>
      </c>
      <c r="G841" s="14" t="s">
        <v>189</v>
      </c>
      <c r="H841" s="21"/>
      <c r="I841" s="14" t="s">
        <v>89</v>
      </c>
      <c r="J841" s="14" t="s">
        <v>41</v>
      </c>
      <c r="K841" s="22">
        <v>42843.0</v>
      </c>
      <c r="L841" s="21"/>
      <c r="M841" s="23"/>
      <c r="N841" s="23"/>
    </row>
    <row r="842">
      <c r="A842" s="23"/>
      <c r="B842" s="48">
        <v>3706017.0</v>
      </c>
      <c r="C842" s="14" t="s">
        <v>267</v>
      </c>
      <c r="D842" s="17">
        <v>42846.0</v>
      </c>
      <c r="E842" s="19">
        <v>42858.0</v>
      </c>
      <c r="F842" s="71" t="s">
        <v>1566</v>
      </c>
      <c r="G842" s="14" t="s">
        <v>189</v>
      </c>
      <c r="H842" s="21"/>
      <c r="I842" s="14" t="s">
        <v>89</v>
      </c>
      <c r="J842" s="14" t="s">
        <v>41</v>
      </c>
      <c r="K842" s="22">
        <v>42843.0</v>
      </c>
      <c r="L842" s="21"/>
      <c r="M842" s="23"/>
      <c r="N842" s="23"/>
    </row>
    <row r="843">
      <c r="A843" s="23"/>
      <c r="B843" s="48">
        <v>3706202.0</v>
      </c>
      <c r="C843" s="14" t="s">
        <v>1077</v>
      </c>
      <c r="D843" s="17">
        <v>42846.0</v>
      </c>
      <c r="E843" s="19">
        <v>42858.0</v>
      </c>
      <c r="F843" s="71" t="s">
        <v>1569</v>
      </c>
      <c r="G843" s="14" t="s">
        <v>189</v>
      </c>
      <c r="H843" s="21"/>
      <c r="I843" s="14" t="s">
        <v>89</v>
      </c>
      <c r="J843" s="14" t="s">
        <v>41</v>
      </c>
      <c r="K843" s="22">
        <v>42843.0</v>
      </c>
      <c r="L843" s="21"/>
      <c r="M843" s="23"/>
      <c r="N843" s="23"/>
    </row>
    <row r="844">
      <c r="A844" s="23"/>
      <c r="B844" s="48">
        <v>3706654.0</v>
      </c>
      <c r="C844" s="14" t="s">
        <v>194</v>
      </c>
      <c r="D844" s="17">
        <v>42846.0</v>
      </c>
      <c r="E844" s="19">
        <v>42858.0</v>
      </c>
      <c r="F844" s="71" t="s">
        <v>1573</v>
      </c>
      <c r="G844" s="14" t="s">
        <v>30</v>
      </c>
      <c r="H844" s="21"/>
      <c r="I844" s="14" t="s">
        <v>21</v>
      </c>
      <c r="J844" s="14" t="s">
        <v>41</v>
      </c>
      <c r="K844" s="22">
        <v>42843.0</v>
      </c>
      <c r="L844" s="21"/>
      <c r="M844" s="23"/>
      <c r="N844" s="23"/>
    </row>
    <row r="845">
      <c r="A845" s="23"/>
      <c r="B845" s="48">
        <v>3706665.0</v>
      </c>
      <c r="C845" s="14" t="s">
        <v>1518</v>
      </c>
      <c r="D845" s="17">
        <v>42846.0</v>
      </c>
      <c r="E845" s="19">
        <v>42858.0</v>
      </c>
      <c r="F845" s="71" t="s">
        <v>1342</v>
      </c>
      <c r="G845" s="14" t="s">
        <v>189</v>
      </c>
      <c r="H845" s="21"/>
      <c r="I845" s="14" t="s">
        <v>89</v>
      </c>
      <c r="J845" s="14" t="s">
        <v>41</v>
      </c>
      <c r="K845" s="22">
        <v>42843.0</v>
      </c>
      <c r="L845" s="21"/>
      <c r="M845" s="23"/>
      <c r="N845" s="23"/>
    </row>
    <row r="846">
      <c r="A846" s="23"/>
      <c r="B846" s="48">
        <v>3704815.0</v>
      </c>
      <c r="C846" s="14" t="s">
        <v>1512</v>
      </c>
      <c r="D846" s="17">
        <v>42846.0</v>
      </c>
      <c r="E846" s="19">
        <v>42879.0</v>
      </c>
      <c r="F846" s="14" t="s">
        <v>295</v>
      </c>
      <c r="G846" s="14" t="s">
        <v>189</v>
      </c>
      <c r="H846" s="21"/>
      <c r="I846" s="14" t="s">
        <v>89</v>
      </c>
      <c r="J846" s="14" t="s">
        <v>27</v>
      </c>
      <c r="K846" s="22">
        <v>42842.0</v>
      </c>
      <c r="L846" s="21"/>
      <c r="M846" s="23"/>
      <c r="N846" s="23"/>
    </row>
    <row r="847">
      <c r="A847" s="23"/>
      <c r="B847" s="48">
        <v>3708086.0</v>
      </c>
      <c r="C847" s="14" t="s">
        <v>1577</v>
      </c>
      <c r="D847" s="17">
        <v>42846.0</v>
      </c>
      <c r="E847" s="19">
        <v>42860.0</v>
      </c>
      <c r="F847" s="14" t="s">
        <v>1346</v>
      </c>
      <c r="G847" s="14" t="s">
        <v>30</v>
      </c>
      <c r="H847" s="21"/>
      <c r="I847" s="14" t="s">
        <v>1133</v>
      </c>
      <c r="J847" s="14" t="s">
        <v>1531</v>
      </c>
      <c r="K847" s="22">
        <v>42845.0</v>
      </c>
      <c r="L847" s="21"/>
      <c r="M847" s="23"/>
      <c r="N847" s="23"/>
    </row>
    <row r="848">
      <c r="A848" s="23"/>
      <c r="B848" s="48">
        <v>3708141.0</v>
      </c>
      <c r="C848" s="14" t="s">
        <v>1457</v>
      </c>
      <c r="D848" s="17">
        <v>42846.0</v>
      </c>
      <c r="E848" s="19">
        <v>42860.0</v>
      </c>
      <c r="F848" s="71" t="s">
        <v>1579</v>
      </c>
      <c r="G848" s="14" t="s">
        <v>30</v>
      </c>
      <c r="H848" s="21"/>
      <c r="I848" s="14" t="s">
        <v>89</v>
      </c>
      <c r="J848" s="14" t="s">
        <v>1471</v>
      </c>
      <c r="K848" s="22">
        <v>42845.0</v>
      </c>
      <c r="L848" s="21"/>
      <c r="M848" s="23"/>
      <c r="N848" s="23"/>
    </row>
    <row r="849">
      <c r="A849" s="23"/>
      <c r="B849" s="48">
        <v>3708216.0</v>
      </c>
      <c r="C849" s="14" t="s">
        <v>1558</v>
      </c>
      <c r="D849" s="17">
        <v>42846.0</v>
      </c>
      <c r="E849" s="19">
        <v>42860.0</v>
      </c>
      <c r="F849" s="12" t="s">
        <v>1580</v>
      </c>
      <c r="G849" s="14" t="s">
        <v>189</v>
      </c>
      <c r="H849" s="21"/>
      <c r="I849" s="14" t="s">
        <v>89</v>
      </c>
      <c r="J849" s="14" t="s">
        <v>41</v>
      </c>
      <c r="K849" s="22">
        <v>42845.0</v>
      </c>
      <c r="L849" s="21"/>
      <c r="M849" s="23"/>
      <c r="N849" s="23"/>
    </row>
    <row r="850">
      <c r="A850" s="23"/>
      <c r="B850" s="48">
        <v>3708263.0</v>
      </c>
      <c r="C850" s="14" t="s">
        <v>419</v>
      </c>
      <c r="D850" s="17">
        <v>42846.0</v>
      </c>
      <c r="E850" s="19">
        <v>42860.0</v>
      </c>
      <c r="F850" s="71" t="s">
        <v>1583</v>
      </c>
      <c r="G850" s="14" t="s">
        <v>189</v>
      </c>
      <c r="H850" s="21"/>
      <c r="I850" s="14" t="s">
        <v>89</v>
      </c>
      <c r="J850" s="14" t="s">
        <v>41</v>
      </c>
      <c r="K850" s="22">
        <v>42845.0</v>
      </c>
      <c r="L850" s="21"/>
      <c r="M850" s="23"/>
      <c r="N850" s="23"/>
    </row>
    <row r="851">
      <c r="A851" s="23"/>
      <c r="B851" s="48">
        <v>3708536.0</v>
      </c>
      <c r="C851" s="14" t="s">
        <v>1077</v>
      </c>
      <c r="D851" s="17">
        <v>42846.0</v>
      </c>
      <c r="E851" s="19">
        <v>42860.0</v>
      </c>
      <c r="F851" s="12" t="s">
        <v>1585</v>
      </c>
      <c r="G851" s="14" t="s">
        <v>189</v>
      </c>
      <c r="H851" s="21"/>
      <c r="I851" s="14" t="s">
        <v>89</v>
      </c>
      <c r="J851" s="14" t="s">
        <v>41</v>
      </c>
      <c r="K851" s="22">
        <v>42845.0</v>
      </c>
      <c r="L851" s="21"/>
      <c r="M851" s="23"/>
      <c r="N851" s="23"/>
    </row>
    <row r="852">
      <c r="A852" s="23"/>
      <c r="B852" s="48">
        <v>3707438.0</v>
      </c>
      <c r="C852" s="14" t="s">
        <v>1577</v>
      </c>
      <c r="D852" s="17">
        <v>42846.0</v>
      </c>
      <c r="E852" s="19">
        <v>42860.0</v>
      </c>
      <c r="F852" s="71" t="s">
        <v>1411</v>
      </c>
      <c r="G852" s="14" t="s">
        <v>189</v>
      </c>
      <c r="H852" s="21"/>
      <c r="I852" s="14" t="s">
        <v>89</v>
      </c>
      <c r="J852" s="14" t="s">
        <v>41</v>
      </c>
      <c r="K852" s="22">
        <v>42845.0</v>
      </c>
      <c r="L852" s="21"/>
      <c r="M852" s="23"/>
      <c r="N852" s="23"/>
    </row>
    <row r="853">
      <c r="A853" s="23"/>
      <c r="B853" s="48">
        <v>3709069.0</v>
      </c>
      <c r="C853" s="14" t="s">
        <v>419</v>
      </c>
      <c r="D853" s="17" t="s">
        <v>1589</v>
      </c>
      <c r="E853" s="19">
        <v>42863.0</v>
      </c>
      <c r="F853" s="71" t="s">
        <v>1590</v>
      </c>
      <c r="G853" s="14" t="s">
        <v>189</v>
      </c>
      <c r="H853" s="21"/>
      <c r="I853" s="14" t="s">
        <v>89</v>
      </c>
      <c r="J853" s="14" t="s">
        <v>41</v>
      </c>
      <c r="K853" s="179">
        <v>42846.0</v>
      </c>
      <c r="L853" s="21"/>
      <c r="M853" s="23"/>
      <c r="N853" s="23"/>
    </row>
    <row r="854">
      <c r="A854" s="23"/>
      <c r="B854" s="48">
        <v>3709151.0</v>
      </c>
      <c r="C854" s="14" t="s">
        <v>1558</v>
      </c>
      <c r="D854" s="17" t="s">
        <v>1589</v>
      </c>
      <c r="E854" s="19">
        <v>42863.0</v>
      </c>
      <c r="F854" s="12" t="s">
        <v>1593</v>
      </c>
      <c r="G854" s="14" t="s">
        <v>189</v>
      </c>
      <c r="H854" s="21"/>
      <c r="I854" s="14" t="s">
        <v>89</v>
      </c>
      <c r="J854" s="14" t="s">
        <v>41</v>
      </c>
      <c r="K854" s="22">
        <v>42846.0</v>
      </c>
      <c r="L854" s="21"/>
      <c r="M854" s="23"/>
      <c r="N854" s="23"/>
    </row>
    <row r="855">
      <c r="A855" s="23"/>
      <c r="B855" s="48">
        <v>3709202.0</v>
      </c>
      <c r="C855" s="14" t="s">
        <v>1577</v>
      </c>
      <c r="D855" s="17" t="s">
        <v>1589</v>
      </c>
      <c r="E855" s="19">
        <v>42863.0</v>
      </c>
      <c r="F855" s="71" t="s">
        <v>1560</v>
      </c>
      <c r="G855" s="14" t="s">
        <v>189</v>
      </c>
      <c r="H855" s="21"/>
      <c r="I855" s="14" t="s">
        <v>89</v>
      </c>
      <c r="J855" s="14" t="s">
        <v>41</v>
      </c>
      <c r="K855" s="22">
        <v>42846.0</v>
      </c>
      <c r="L855" s="21"/>
      <c r="M855" s="23"/>
      <c r="N855" s="23"/>
    </row>
    <row r="856">
      <c r="A856" s="23"/>
      <c r="B856" s="48">
        <v>3709279.0</v>
      </c>
      <c r="C856" s="14" t="s">
        <v>1077</v>
      </c>
      <c r="D856" s="17" t="s">
        <v>1589</v>
      </c>
      <c r="E856" s="19">
        <v>42863.0</v>
      </c>
      <c r="F856" s="14" t="s">
        <v>1585</v>
      </c>
      <c r="G856" s="14" t="s">
        <v>189</v>
      </c>
      <c r="H856" s="21"/>
      <c r="I856" s="14" t="s">
        <v>89</v>
      </c>
      <c r="J856" s="14" t="s">
        <v>41</v>
      </c>
      <c r="K856" s="22">
        <v>42846.0</v>
      </c>
      <c r="L856" s="21"/>
      <c r="M856" s="23"/>
      <c r="N856" s="23"/>
    </row>
    <row r="857">
      <c r="A857" s="23"/>
      <c r="B857" s="48">
        <v>3710893.0</v>
      </c>
      <c r="C857" s="14" t="s">
        <v>1577</v>
      </c>
      <c r="D857" s="17">
        <v>42851.0</v>
      </c>
      <c r="E857" s="19">
        <v>42864.0</v>
      </c>
      <c r="F857" s="14" t="s">
        <v>1346</v>
      </c>
      <c r="G857" s="14" t="s">
        <v>30</v>
      </c>
      <c r="H857" s="21"/>
      <c r="I857" s="14" t="s">
        <v>21</v>
      </c>
      <c r="J857" s="14" t="s">
        <v>41</v>
      </c>
      <c r="K857" s="22">
        <v>42849.0</v>
      </c>
      <c r="L857" s="21"/>
      <c r="M857" s="23"/>
      <c r="N857" s="23"/>
    </row>
    <row r="858">
      <c r="A858" s="23"/>
      <c r="B858" s="48">
        <v>3711339.0</v>
      </c>
      <c r="C858" s="14" t="s">
        <v>1538</v>
      </c>
      <c r="D858" s="17">
        <v>42851.0</v>
      </c>
      <c r="E858" s="19">
        <v>42864.0</v>
      </c>
      <c r="F858" s="14" t="s">
        <v>1597</v>
      </c>
      <c r="G858" s="14" t="s">
        <v>1290</v>
      </c>
      <c r="H858" s="21"/>
      <c r="I858" s="14" t="s">
        <v>89</v>
      </c>
      <c r="J858" s="14" t="s">
        <v>41</v>
      </c>
      <c r="K858" s="22">
        <v>42850.0</v>
      </c>
      <c r="L858" s="21"/>
      <c r="M858" s="23"/>
      <c r="N858" s="23"/>
    </row>
    <row r="859">
      <c r="A859" s="23"/>
      <c r="B859" s="48">
        <v>3712762.0</v>
      </c>
      <c r="C859" s="14" t="s">
        <v>1077</v>
      </c>
      <c r="D859" s="17">
        <v>42852.0</v>
      </c>
      <c r="E859" s="19">
        <v>42866.0</v>
      </c>
      <c r="F859" s="14" t="s">
        <v>1598</v>
      </c>
      <c r="G859" s="14" t="s">
        <v>1290</v>
      </c>
      <c r="H859" s="21"/>
      <c r="I859" s="14" t="s">
        <v>89</v>
      </c>
      <c r="J859" s="14" t="s">
        <v>1599</v>
      </c>
      <c r="K859" s="22">
        <v>42851.0</v>
      </c>
      <c r="L859" s="21"/>
      <c r="M859" s="23"/>
      <c r="N859" s="23"/>
    </row>
    <row r="860">
      <c r="A860" s="23"/>
      <c r="B860" s="48">
        <v>3712945.0</v>
      </c>
      <c r="C860" s="14" t="s">
        <v>745</v>
      </c>
      <c r="D860" s="17">
        <v>42852.0</v>
      </c>
      <c r="E860" s="19">
        <v>42866.0</v>
      </c>
      <c r="F860" s="71" t="s">
        <v>1600</v>
      </c>
      <c r="G860" s="14" t="s">
        <v>57</v>
      </c>
      <c r="H860" s="21"/>
      <c r="I860" s="14" t="s">
        <v>1133</v>
      </c>
      <c r="J860" s="14" t="s">
        <v>266</v>
      </c>
      <c r="K860" s="22">
        <v>42851.0</v>
      </c>
      <c r="L860" s="21"/>
      <c r="M860" s="23"/>
      <c r="N860" s="23"/>
    </row>
    <row r="861">
      <c r="A861" s="23"/>
      <c r="B861" s="48">
        <v>3712356.0</v>
      </c>
      <c r="C861" s="14" t="s">
        <v>1601</v>
      </c>
      <c r="D861" s="17">
        <v>42852.0</v>
      </c>
      <c r="E861" s="19">
        <v>42860.0</v>
      </c>
      <c r="F861" s="14" t="s">
        <v>1602</v>
      </c>
      <c r="G861" s="14" t="s">
        <v>57</v>
      </c>
      <c r="H861" s="21"/>
      <c r="I861" s="14" t="s">
        <v>1133</v>
      </c>
      <c r="J861" s="14" t="s">
        <v>266</v>
      </c>
      <c r="K861" s="22">
        <v>42850.0</v>
      </c>
      <c r="L861" s="14" t="s">
        <v>1603</v>
      </c>
      <c r="M861" s="23"/>
      <c r="N861" s="23"/>
    </row>
    <row r="862">
      <c r="A862" s="23"/>
      <c r="B862" s="48">
        <v>3713124.0</v>
      </c>
      <c r="C862" s="14" t="s">
        <v>1523</v>
      </c>
      <c r="D862" s="17">
        <v>42853.0</v>
      </c>
      <c r="E862" s="19">
        <v>42866.0</v>
      </c>
      <c r="F862" s="71" t="s">
        <v>1605</v>
      </c>
      <c r="G862" s="14" t="s">
        <v>1290</v>
      </c>
      <c r="H862" s="21"/>
      <c r="I862" s="14" t="s">
        <v>89</v>
      </c>
      <c r="J862" s="14" t="s">
        <v>41</v>
      </c>
      <c r="K862" s="22">
        <v>42851.0</v>
      </c>
      <c r="L862" s="21"/>
      <c r="M862" s="23"/>
      <c r="N862" s="23"/>
    </row>
    <row r="863">
      <c r="A863" s="23"/>
      <c r="B863" s="48">
        <v>3714051.0</v>
      </c>
      <c r="C863" s="14" t="s">
        <v>1518</v>
      </c>
      <c r="D863" s="17">
        <v>42853.0</v>
      </c>
      <c r="E863" s="19">
        <v>42866.0</v>
      </c>
      <c r="F863" s="14" t="s">
        <v>1609</v>
      </c>
      <c r="G863" s="14" t="s">
        <v>1290</v>
      </c>
      <c r="H863" s="21"/>
      <c r="I863" s="14" t="s">
        <v>89</v>
      </c>
      <c r="J863" s="14" t="s">
        <v>50</v>
      </c>
      <c r="K863" s="22">
        <v>42852.0</v>
      </c>
      <c r="L863" s="21"/>
      <c r="M863" s="23"/>
      <c r="N863" s="23"/>
    </row>
    <row r="864">
      <c r="A864" s="23"/>
      <c r="B864" s="48">
        <v>3715048.0</v>
      </c>
      <c r="C864" s="14" t="s">
        <v>1611</v>
      </c>
      <c r="D864" s="22">
        <v>42857.0</v>
      </c>
      <c r="E864" s="19">
        <v>42863.0</v>
      </c>
      <c r="F864" s="71" t="s">
        <v>1613</v>
      </c>
      <c r="G864" s="14" t="s">
        <v>1290</v>
      </c>
      <c r="H864" s="21"/>
      <c r="I864" s="14" t="s">
        <v>89</v>
      </c>
      <c r="J864" s="14" t="s">
        <v>1614</v>
      </c>
      <c r="K864" s="22">
        <v>42852.0</v>
      </c>
      <c r="L864" s="14" t="s">
        <v>1615</v>
      </c>
      <c r="M864" s="23"/>
      <c r="N864" s="23"/>
    </row>
    <row r="865">
      <c r="A865" s="23"/>
      <c r="B865" s="48">
        <v>3716132.0</v>
      </c>
      <c r="C865" s="14" t="s">
        <v>1459</v>
      </c>
      <c r="D865" s="22">
        <v>42857.0</v>
      </c>
      <c r="E865" s="19">
        <v>42870.0</v>
      </c>
      <c r="F865" s="14" t="s">
        <v>1346</v>
      </c>
      <c r="G865" s="14" t="s">
        <v>30</v>
      </c>
      <c r="H865" s="21"/>
      <c r="I865" s="14" t="s">
        <v>21</v>
      </c>
      <c r="J865" s="14" t="s">
        <v>266</v>
      </c>
      <c r="K865" s="22">
        <v>42853.0</v>
      </c>
      <c r="L865" s="14" t="s">
        <v>1615</v>
      </c>
      <c r="M865" s="23"/>
      <c r="N865" s="23"/>
    </row>
    <row r="866">
      <c r="A866" s="23"/>
      <c r="B866" s="48">
        <v>3716316.0</v>
      </c>
      <c r="C866" s="14" t="s">
        <v>1512</v>
      </c>
      <c r="D866" s="22">
        <v>42857.0</v>
      </c>
      <c r="E866" s="19">
        <v>42870.0</v>
      </c>
      <c r="F866" s="71" t="s">
        <v>1618</v>
      </c>
      <c r="G866" s="14" t="s">
        <v>1290</v>
      </c>
      <c r="H866" s="21"/>
      <c r="I866" s="14" t="s">
        <v>89</v>
      </c>
      <c r="J866" s="14" t="s">
        <v>27</v>
      </c>
      <c r="K866" s="22">
        <v>42853.0</v>
      </c>
      <c r="L866" s="14" t="s">
        <v>1615</v>
      </c>
      <c r="M866" s="23"/>
      <c r="N866" s="23"/>
    </row>
    <row r="867">
      <c r="A867" s="23"/>
      <c r="B867" s="48">
        <v>3717851.0</v>
      </c>
      <c r="C867" s="14" t="s">
        <v>1457</v>
      </c>
      <c r="D867" s="22">
        <v>42858.0</v>
      </c>
      <c r="E867" s="19">
        <v>42872.0</v>
      </c>
      <c r="F867" s="14" t="s">
        <v>1346</v>
      </c>
      <c r="G867" s="14" t="s">
        <v>30</v>
      </c>
      <c r="H867" s="21"/>
      <c r="I867" s="14" t="s">
        <v>21</v>
      </c>
      <c r="J867" s="14" t="s">
        <v>266</v>
      </c>
      <c r="K867" s="22">
        <v>42857.0</v>
      </c>
      <c r="L867" s="21"/>
      <c r="M867" s="23"/>
      <c r="N867" s="23"/>
    </row>
    <row r="868">
      <c r="A868" s="23"/>
      <c r="B868" s="48">
        <v>3717904.0</v>
      </c>
      <c r="C868" s="14" t="s">
        <v>939</v>
      </c>
      <c r="D868" s="22">
        <v>42858.0</v>
      </c>
      <c r="E868" s="19">
        <v>42872.0</v>
      </c>
      <c r="F868" s="71" t="s">
        <v>1490</v>
      </c>
      <c r="G868" s="14" t="s">
        <v>30</v>
      </c>
      <c r="H868" s="21"/>
      <c r="I868" s="14" t="s">
        <v>21</v>
      </c>
      <c r="J868" s="14" t="s">
        <v>266</v>
      </c>
      <c r="K868" s="22">
        <v>42857.0</v>
      </c>
      <c r="L868" s="21"/>
      <c r="M868" s="23"/>
      <c r="N868" s="23"/>
    </row>
    <row r="869">
      <c r="A869" s="23"/>
      <c r="B869" s="48">
        <v>3718194.0</v>
      </c>
      <c r="C869" s="14" t="s">
        <v>194</v>
      </c>
      <c r="D869" s="17">
        <v>42859.0</v>
      </c>
      <c r="E869" s="19">
        <v>42872.0</v>
      </c>
      <c r="F869" s="14" t="s">
        <v>1346</v>
      </c>
      <c r="G869" s="14" t="s">
        <v>30</v>
      </c>
      <c r="H869" s="21"/>
      <c r="I869" s="14" t="s">
        <v>21</v>
      </c>
      <c r="J869" s="14" t="s">
        <v>266</v>
      </c>
      <c r="K869" s="22">
        <v>42857.0</v>
      </c>
      <c r="L869" s="21"/>
      <c r="M869" s="23"/>
      <c r="N869" s="23"/>
    </row>
    <row r="870">
      <c r="A870" s="23"/>
      <c r="B870" s="48">
        <v>3718264.0</v>
      </c>
      <c r="C870" s="14" t="s">
        <v>267</v>
      </c>
      <c r="D870" s="17">
        <v>42859.0</v>
      </c>
      <c r="E870" s="19">
        <v>42872.0</v>
      </c>
      <c r="F870" s="12" t="s">
        <v>1623</v>
      </c>
      <c r="G870" s="14" t="s">
        <v>30</v>
      </c>
      <c r="H870" s="21"/>
      <c r="I870" s="14" t="s">
        <v>21</v>
      </c>
      <c r="J870" s="14" t="s">
        <v>266</v>
      </c>
      <c r="K870" s="22">
        <v>42857.0</v>
      </c>
      <c r="L870" s="21"/>
      <c r="M870" s="23"/>
      <c r="N870" s="23"/>
    </row>
    <row r="871">
      <c r="A871" s="23"/>
      <c r="B871" s="48">
        <v>3718310.0</v>
      </c>
      <c r="C871" s="14" t="s">
        <v>1457</v>
      </c>
      <c r="D871" s="17">
        <v>42859.0</v>
      </c>
      <c r="E871" s="19">
        <v>42872.0</v>
      </c>
      <c r="F871" s="71" t="s">
        <v>1625</v>
      </c>
      <c r="G871" s="14" t="s">
        <v>1290</v>
      </c>
      <c r="H871" s="21"/>
      <c r="I871" s="14" t="s">
        <v>89</v>
      </c>
      <c r="J871" s="14" t="s">
        <v>22</v>
      </c>
      <c r="K871" s="22">
        <v>42857.0</v>
      </c>
      <c r="L871" s="21"/>
      <c r="M871" s="23"/>
      <c r="N871" s="23"/>
    </row>
    <row r="872">
      <c r="A872" s="23"/>
      <c r="B872" s="48">
        <v>3718706.0</v>
      </c>
      <c r="C872" s="14" t="s">
        <v>1077</v>
      </c>
      <c r="D872" s="17">
        <v>42859.0</v>
      </c>
      <c r="E872" s="19">
        <v>42873.0</v>
      </c>
      <c r="F872" s="71" t="s">
        <v>1342</v>
      </c>
      <c r="G872" s="14" t="s">
        <v>1290</v>
      </c>
      <c r="H872" s="21"/>
      <c r="I872" s="14" t="s">
        <v>89</v>
      </c>
      <c r="J872" s="14" t="s">
        <v>266</v>
      </c>
      <c r="K872" s="22">
        <v>42858.0</v>
      </c>
      <c r="L872" s="21"/>
      <c r="M872" s="23"/>
      <c r="N872" s="23"/>
    </row>
    <row r="873">
      <c r="A873" s="23"/>
      <c r="B873" s="48">
        <v>3718991.0</v>
      </c>
      <c r="C873" s="14" t="s">
        <v>1577</v>
      </c>
      <c r="D873" s="17">
        <v>42859.0</v>
      </c>
      <c r="E873" s="19">
        <v>42873.0</v>
      </c>
      <c r="F873" s="71" t="s">
        <v>1628</v>
      </c>
      <c r="G873" s="14" t="s">
        <v>1290</v>
      </c>
      <c r="H873" s="21"/>
      <c r="I873" s="14" t="s">
        <v>89</v>
      </c>
      <c r="J873" s="14" t="s">
        <v>266</v>
      </c>
      <c r="K873" s="22">
        <v>42858.0</v>
      </c>
      <c r="L873" s="21"/>
      <c r="M873" s="23"/>
      <c r="N873" s="23"/>
    </row>
    <row r="874">
      <c r="A874" s="23"/>
      <c r="B874" s="48">
        <v>3719101.0</v>
      </c>
      <c r="C874" s="14" t="s">
        <v>1601</v>
      </c>
      <c r="D874" s="17">
        <v>42859.0</v>
      </c>
      <c r="E874" s="19">
        <v>42873.0</v>
      </c>
      <c r="F874" s="71" t="s">
        <v>1630</v>
      </c>
      <c r="G874" s="14" t="s">
        <v>1290</v>
      </c>
      <c r="H874" s="21"/>
      <c r="I874" s="14" t="s">
        <v>89</v>
      </c>
      <c r="J874" s="14" t="s">
        <v>27</v>
      </c>
      <c r="K874" s="22">
        <v>42858.0</v>
      </c>
      <c r="L874" s="21"/>
      <c r="M874" s="23"/>
      <c r="N874" s="23"/>
    </row>
    <row r="875">
      <c r="A875" s="23"/>
      <c r="B875" s="48">
        <v>3719300.0</v>
      </c>
      <c r="C875" s="14" t="s">
        <v>194</v>
      </c>
      <c r="D875" s="17">
        <v>42859.0</v>
      </c>
      <c r="E875" s="19">
        <v>42873.0</v>
      </c>
      <c r="F875" s="71" t="s">
        <v>1632</v>
      </c>
      <c r="G875" s="14" t="s">
        <v>30</v>
      </c>
      <c r="H875" s="21"/>
      <c r="I875" s="14" t="s">
        <v>21</v>
      </c>
      <c r="J875" s="14" t="s">
        <v>266</v>
      </c>
      <c r="K875" s="22">
        <v>42858.0</v>
      </c>
      <c r="L875" s="21"/>
      <c r="M875" s="23"/>
      <c r="N875" s="23"/>
    </row>
    <row r="876">
      <c r="A876" s="23"/>
      <c r="B876" s="48">
        <v>3719575.0</v>
      </c>
      <c r="C876" s="14" t="s">
        <v>1512</v>
      </c>
      <c r="D876" s="17">
        <v>42859.0</v>
      </c>
      <c r="E876" s="19">
        <v>42873.0</v>
      </c>
      <c r="F876" s="71" t="s">
        <v>1634</v>
      </c>
      <c r="G876" s="14" t="s">
        <v>1290</v>
      </c>
      <c r="H876" s="21"/>
      <c r="I876" s="14" t="s">
        <v>89</v>
      </c>
      <c r="J876" s="14" t="s">
        <v>27</v>
      </c>
      <c r="K876" s="22">
        <v>42858.0</v>
      </c>
      <c r="L876" s="21"/>
      <c r="M876" s="23"/>
      <c r="N876" s="23"/>
    </row>
    <row r="877">
      <c r="A877" s="23"/>
      <c r="B877" s="48">
        <v>3720239.0</v>
      </c>
      <c r="C877" s="14" t="s">
        <v>1538</v>
      </c>
      <c r="D877" s="17">
        <v>42860.0</v>
      </c>
      <c r="E877" s="19">
        <v>42873.0</v>
      </c>
      <c r="F877" s="14" t="s">
        <v>1346</v>
      </c>
      <c r="G877" s="14" t="s">
        <v>57</v>
      </c>
      <c r="H877" s="21"/>
      <c r="I877" s="14" t="s">
        <v>21</v>
      </c>
      <c r="J877" s="14" t="s">
        <v>266</v>
      </c>
      <c r="K877" s="22">
        <v>42859.0</v>
      </c>
      <c r="L877" s="21"/>
      <c r="M877" s="23"/>
      <c r="N877" s="23"/>
    </row>
    <row r="878">
      <c r="A878" s="23"/>
      <c r="B878" s="48">
        <v>3720522.0</v>
      </c>
      <c r="C878" s="14" t="s">
        <v>267</v>
      </c>
      <c r="D878" s="17">
        <v>42860.0</v>
      </c>
      <c r="E878" s="19">
        <v>42874.0</v>
      </c>
      <c r="F878" s="71" t="s">
        <v>1637</v>
      </c>
      <c r="G878" s="14" t="s">
        <v>1290</v>
      </c>
      <c r="H878" s="21"/>
      <c r="I878" s="14" t="s">
        <v>89</v>
      </c>
      <c r="J878" s="14" t="s">
        <v>41</v>
      </c>
      <c r="K878" s="22">
        <v>42859.0</v>
      </c>
      <c r="L878" s="21"/>
      <c r="M878" s="23"/>
      <c r="N878" s="23"/>
    </row>
    <row r="879">
      <c r="A879" s="23"/>
      <c r="B879" s="48">
        <v>3702318.0</v>
      </c>
      <c r="C879" s="14" t="s">
        <v>939</v>
      </c>
      <c r="D879" s="17">
        <v>42860.0</v>
      </c>
      <c r="E879" s="12" t="s">
        <v>46</v>
      </c>
      <c r="F879" s="14" t="s">
        <v>1639</v>
      </c>
      <c r="G879" s="14" t="s">
        <v>1290</v>
      </c>
      <c r="H879" s="21"/>
      <c r="I879" s="14" t="s">
        <v>89</v>
      </c>
      <c r="J879" s="14" t="s">
        <v>41</v>
      </c>
      <c r="K879" s="22">
        <v>42835.0</v>
      </c>
      <c r="L879" s="14" t="s">
        <v>1640</v>
      </c>
      <c r="M879" s="23"/>
      <c r="N879" s="23"/>
    </row>
    <row r="880">
      <c r="A880" s="23"/>
      <c r="B880" s="48">
        <v>3720876.0</v>
      </c>
      <c r="C880" s="14" t="s">
        <v>1459</v>
      </c>
      <c r="D880" s="17">
        <v>42860.0</v>
      </c>
      <c r="E880" s="19">
        <v>42874.0</v>
      </c>
      <c r="F880" s="71" t="s">
        <v>1642</v>
      </c>
      <c r="G880" s="14" t="s">
        <v>57</v>
      </c>
      <c r="H880" s="21"/>
      <c r="I880" s="14" t="s">
        <v>21</v>
      </c>
      <c r="J880" s="14" t="s">
        <v>22</v>
      </c>
      <c r="K880" s="22">
        <v>42859.0</v>
      </c>
      <c r="L880" s="21"/>
      <c r="M880" s="23"/>
      <c r="N880" s="23"/>
    </row>
    <row r="881">
      <c r="A881" s="23"/>
      <c r="B881" s="48">
        <v>3721527.0</v>
      </c>
      <c r="C881" s="14" t="s">
        <v>267</v>
      </c>
      <c r="D881" s="17">
        <v>42863.0</v>
      </c>
      <c r="E881" s="19">
        <v>42870.0</v>
      </c>
      <c r="F881" s="71" t="s">
        <v>295</v>
      </c>
      <c r="G881" s="14" t="s">
        <v>1290</v>
      </c>
      <c r="H881" s="21"/>
      <c r="I881" s="14" t="s">
        <v>89</v>
      </c>
      <c r="J881" s="14" t="s">
        <v>41</v>
      </c>
      <c r="K881" s="22">
        <v>42860.0</v>
      </c>
      <c r="L881" s="21"/>
      <c r="M881" s="23"/>
      <c r="N881" s="23"/>
    </row>
    <row r="882">
      <c r="A882" s="23"/>
      <c r="B882" s="48">
        <v>3721552.0</v>
      </c>
      <c r="C882" s="14" t="s">
        <v>1512</v>
      </c>
      <c r="D882" s="17">
        <v>42863.0</v>
      </c>
      <c r="E882" s="19">
        <v>42870.0</v>
      </c>
      <c r="F882" s="71" t="s">
        <v>1645</v>
      </c>
      <c r="G882" s="14" t="s">
        <v>1290</v>
      </c>
      <c r="H882" s="21"/>
      <c r="I882" s="14" t="s">
        <v>89</v>
      </c>
      <c r="J882" s="14" t="s">
        <v>27</v>
      </c>
      <c r="K882" s="22">
        <v>42860.0</v>
      </c>
      <c r="L882" s="21"/>
      <c r="M882" s="23"/>
      <c r="N882" s="23"/>
    </row>
    <row r="883">
      <c r="A883" s="23"/>
      <c r="B883" s="48">
        <v>3717627.0</v>
      </c>
      <c r="C883" s="14" t="s">
        <v>1457</v>
      </c>
      <c r="D883" s="17">
        <v>42863.0</v>
      </c>
      <c r="E883" s="19">
        <v>42867.0</v>
      </c>
      <c r="F883" s="71" t="s">
        <v>295</v>
      </c>
      <c r="G883" s="14" t="s">
        <v>1290</v>
      </c>
      <c r="H883" s="21"/>
      <c r="I883" s="14" t="s">
        <v>89</v>
      </c>
      <c r="J883" s="14" t="s">
        <v>1471</v>
      </c>
      <c r="K883" s="22">
        <v>42857.0</v>
      </c>
      <c r="L883" s="21"/>
      <c r="M883" s="23"/>
      <c r="N883" s="23"/>
    </row>
    <row r="884">
      <c r="A884" s="23"/>
      <c r="B884" s="48">
        <v>3722478.0</v>
      </c>
      <c r="C884" s="14" t="s">
        <v>1601</v>
      </c>
      <c r="D884" s="17">
        <v>42864.0</v>
      </c>
      <c r="E884" s="19">
        <v>42877.0</v>
      </c>
      <c r="F884" s="14" t="s">
        <v>1346</v>
      </c>
      <c r="G884" s="14" t="s">
        <v>30</v>
      </c>
      <c r="H884" s="21"/>
      <c r="I884" s="14" t="s">
        <v>21</v>
      </c>
      <c r="J884" s="14" t="s">
        <v>27</v>
      </c>
      <c r="K884" s="22">
        <v>42863.0</v>
      </c>
      <c r="L884" s="21"/>
      <c r="M884" s="23"/>
      <c r="N884" s="23"/>
    </row>
    <row r="885">
      <c r="A885" s="23"/>
      <c r="B885" s="48">
        <v>3722491.0</v>
      </c>
      <c r="C885" s="14" t="s">
        <v>1459</v>
      </c>
      <c r="D885" s="17">
        <v>42864.0</v>
      </c>
      <c r="E885" s="19">
        <v>42877.0</v>
      </c>
      <c r="F885" s="14" t="s">
        <v>1346</v>
      </c>
      <c r="G885" s="14" t="s">
        <v>30</v>
      </c>
      <c r="H885" s="21"/>
      <c r="I885" s="14" t="s">
        <v>21</v>
      </c>
      <c r="J885" s="14" t="s">
        <v>41</v>
      </c>
      <c r="K885" s="22">
        <v>42863.0</v>
      </c>
      <c r="L885" s="21"/>
      <c r="M885" s="23"/>
      <c r="N885" s="23"/>
    </row>
    <row r="886">
      <c r="A886" s="23"/>
      <c r="B886" s="48">
        <v>3722502.0</v>
      </c>
      <c r="C886" s="14" t="s">
        <v>1577</v>
      </c>
      <c r="D886" s="17">
        <v>42864.0</v>
      </c>
      <c r="E886" s="19">
        <v>42877.0</v>
      </c>
      <c r="F886" s="14" t="s">
        <v>1346</v>
      </c>
      <c r="G886" s="14" t="s">
        <v>30</v>
      </c>
      <c r="H886" s="21"/>
      <c r="I886" s="14" t="s">
        <v>21</v>
      </c>
      <c r="J886" s="14" t="s">
        <v>41</v>
      </c>
      <c r="K886" s="22">
        <v>42863.0</v>
      </c>
      <c r="L886" s="21"/>
      <c r="M886" s="23"/>
      <c r="N886" s="23"/>
    </row>
    <row r="887">
      <c r="A887" s="23"/>
      <c r="B887" s="48">
        <v>3722514.0</v>
      </c>
      <c r="C887" s="14" t="s">
        <v>939</v>
      </c>
      <c r="D887" s="17">
        <v>42864.0</v>
      </c>
      <c r="E887" s="19">
        <v>42877.0</v>
      </c>
      <c r="F887" s="14" t="s">
        <v>1346</v>
      </c>
      <c r="G887" s="14" t="s">
        <v>30</v>
      </c>
      <c r="H887" s="21"/>
      <c r="I887" s="14" t="s">
        <v>21</v>
      </c>
      <c r="J887" s="14" t="s">
        <v>41</v>
      </c>
      <c r="K887" s="22">
        <v>42863.0</v>
      </c>
      <c r="L887" s="21"/>
      <c r="M887" s="23"/>
      <c r="N887" s="23"/>
    </row>
    <row r="888">
      <c r="A888" s="23"/>
      <c r="B888" s="48">
        <v>3722780.0</v>
      </c>
      <c r="C888" s="14" t="s">
        <v>1500</v>
      </c>
      <c r="D888" s="17">
        <v>42864.0</v>
      </c>
      <c r="E888" s="19">
        <v>42877.0</v>
      </c>
      <c r="F888" s="14" t="s">
        <v>1346</v>
      </c>
      <c r="G888" s="14" t="s">
        <v>30</v>
      </c>
      <c r="H888" s="21"/>
      <c r="I888" s="14" t="s">
        <v>21</v>
      </c>
      <c r="J888" s="14" t="s">
        <v>41</v>
      </c>
      <c r="K888" s="22">
        <v>42863.0</v>
      </c>
      <c r="L888" s="21"/>
      <c r="M888" s="23"/>
      <c r="N888" s="23"/>
    </row>
    <row r="889">
      <c r="A889" s="23"/>
      <c r="B889" s="48">
        <v>3722789.0</v>
      </c>
      <c r="C889" s="14" t="s">
        <v>1500</v>
      </c>
      <c r="D889" s="17">
        <v>42864.0</v>
      </c>
      <c r="E889" s="19">
        <v>42877.0</v>
      </c>
      <c r="F889" s="14" t="s">
        <v>1346</v>
      </c>
      <c r="G889" s="14" t="s">
        <v>30</v>
      </c>
      <c r="H889" s="21"/>
      <c r="I889" s="14" t="s">
        <v>21</v>
      </c>
      <c r="J889" s="14" t="s">
        <v>41</v>
      </c>
      <c r="K889" s="22">
        <v>42863.0</v>
      </c>
      <c r="L889" s="21"/>
      <c r="M889" s="23"/>
      <c r="N889" s="23"/>
    </row>
    <row r="890">
      <c r="A890" s="23"/>
      <c r="B890" s="48">
        <v>3723109.0</v>
      </c>
      <c r="C890" s="14" t="s">
        <v>194</v>
      </c>
      <c r="D890" s="17">
        <v>42864.0</v>
      </c>
      <c r="E890" s="19">
        <v>42877.0</v>
      </c>
      <c r="F890" s="14" t="s">
        <v>1346</v>
      </c>
      <c r="G890" s="14" t="s">
        <v>30</v>
      </c>
      <c r="H890" s="21"/>
      <c r="I890" s="14" t="s">
        <v>21</v>
      </c>
      <c r="J890" s="14" t="s">
        <v>41</v>
      </c>
      <c r="K890" s="22">
        <v>42863.0</v>
      </c>
      <c r="L890" s="21"/>
      <c r="M890" s="23"/>
      <c r="N890" s="23"/>
    </row>
    <row r="891">
      <c r="A891" s="23"/>
      <c r="B891" s="48">
        <v>3723810.0</v>
      </c>
      <c r="C891" s="14" t="s">
        <v>1459</v>
      </c>
      <c r="D891" s="17">
        <v>42865.0</v>
      </c>
      <c r="E891" s="19">
        <v>42877.0</v>
      </c>
      <c r="F891" s="14" t="s">
        <v>1346</v>
      </c>
      <c r="G891" s="14" t="s">
        <v>30</v>
      </c>
      <c r="H891" s="21"/>
      <c r="I891" s="14" t="s">
        <v>21</v>
      </c>
      <c r="J891" s="14" t="s">
        <v>41</v>
      </c>
      <c r="K891" s="22">
        <v>42864.0</v>
      </c>
      <c r="L891" s="21"/>
      <c r="M891" s="23"/>
      <c r="N891" s="23"/>
      <c r="Z891" s="181" t="s">
        <v>1657</v>
      </c>
    </row>
    <row r="892">
      <c r="A892" s="23"/>
      <c r="B892" s="48">
        <v>3724277.0</v>
      </c>
      <c r="C892" s="14" t="s">
        <v>267</v>
      </c>
      <c r="D892" s="17">
        <v>42865.0</v>
      </c>
      <c r="E892" s="19">
        <v>42877.0</v>
      </c>
      <c r="F892" s="71" t="s">
        <v>1661</v>
      </c>
      <c r="G892" s="14" t="s">
        <v>30</v>
      </c>
      <c r="H892" s="21"/>
      <c r="I892" s="14" t="s">
        <v>21</v>
      </c>
      <c r="J892" s="14" t="s">
        <v>41</v>
      </c>
      <c r="K892" s="22">
        <v>42864.0</v>
      </c>
      <c r="L892" s="21"/>
      <c r="M892" s="23"/>
      <c r="N892" s="23"/>
    </row>
    <row r="893">
      <c r="A893" s="23"/>
      <c r="B893" s="48">
        <v>3724685.0</v>
      </c>
      <c r="C893" s="14" t="s">
        <v>1577</v>
      </c>
      <c r="D893" s="17">
        <v>42865.0</v>
      </c>
      <c r="E893" s="19">
        <v>42877.0</v>
      </c>
      <c r="F893" s="14" t="s">
        <v>1346</v>
      </c>
      <c r="G893" s="14" t="s">
        <v>30</v>
      </c>
      <c r="H893" s="21"/>
      <c r="I893" s="14" t="s">
        <v>21</v>
      </c>
      <c r="J893" s="14" t="s">
        <v>41</v>
      </c>
      <c r="K893" s="22">
        <v>42864.0</v>
      </c>
      <c r="L893" s="21"/>
      <c r="M893" s="23"/>
      <c r="N893" s="23"/>
    </row>
    <row r="894">
      <c r="A894" s="23"/>
      <c r="B894" s="48">
        <v>3721524.0</v>
      </c>
      <c r="C894" s="14" t="s">
        <v>1538</v>
      </c>
      <c r="D894" s="17">
        <v>42865.0</v>
      </c>
      <c r="E894" s="19">
        <v>42877.0</v>
      </c>
      <c r="F894" s="71" t="s">
        <v>1539</v>
      </c>
      <c r="G894" s="14" t="s">
        <v>30</v>
      </c>
      <c r="H894" s="21"/>
      <c r="I894" s="14" t="s">
        <v>21</v>
      </c>
      <c r="J894" s="14" t="s">
        <v>41</v>
      </c>
      <c r="K894" s="22">
        <v>42864.0</v>
      </c>
      <c r="L894" s="21"/>
      <c r="M894" s="23"/>
      <c r="N894" s="23"/>
    </row>
    <row r="895">
      <c r="A895" s="23"/>
      <c r="B895" s="48">
        <v>3725424.0</v>
      </c>
      <c r="C895" s="14" t="s">
        <v>1457</v>
      </c>
      <c r="D895" s="17">
        <v>42866.0</v>
      </c>
      <c r="E895" s="19">
        <v>42878.0</v>
      </c>
      <c r="F895" s="71" t="s">
        <v>1665</v>
      </c>
      <c r="G895" s="14" t="s">
        <v>30</v>
      </c>
      <c r="H895" s="21"/>
      <c r="I895" s="14" t="s">
        <v>21</v>
      </c>
      <c r="J895" s="14" t="s">
        <v>41</v>
      </c>
      <c r="K895" s="22">
        <v>42865.0</v>
      </c>
      <c r="L895" s="21"/>
      <c r="M895" s="23"/>
      <c r="N895" s="23"/>
    </row>
    <row r="896">
      <c r="A896" s="23"/>
      <c r="B896" s="48">
        <v>3726171.0</v>
      </c>
      <c r="C896" s="14" t="s">
        <v>1077</v>
      </c>
      <c r="D896" s="17">
        <v>42867.0</v>
      </c>
      <c r="E896" s="19">
        <v>42873.0</v>
      </c>
      <c r="F896" s="14" t="s">
        <v>295</v>
      </c>
      <c r="G896" s="14" t="s">
        <v>1290</v>
      </c>
      <c r="H896" s="21"/>
      <c r="I896" s="14" t="s">
        <v>89</v>
      </c>
      <c r="J896" s="14" t="s">
        <v>1599</v>
      </c>
      <c r="K896" s="22">
        <v>42866.0</v>
      </c>
      <c r="L896" s="21"/>
      <c r="M896" s="23"/>
      <c r="N896" s="23"/>
    </row>
    <row r="897">
      <c r="A897" s="23"/>
      <c r="B897" s="48">
        <v>3726168.0</v>
      </c>
      <c r="C897" s="14" t="s">
        <v>745</v>
      </c>
      <c r="D897" s="17">
        <v>42867.0</v>
      </c>
      <c r="E897" s="19">
        <v>42873.0</v>
      </c>
      <c r="F897" s="14" t="s">
        <v>295</v>
      </c>
      <c r="G897" s="14" t="s">
        <v>1290</v>
      </c>
      <c r="H897" s="21"/>
      <c r="I897" s="14" t="s">
        <v>89</v>
      </c>
      <c r="J897" s="14" t="s">
        <v>41</v>
      </c>
      <c r="K897" s="22">
        <v>42866.0</v>
      </c>
      <c r="L897" s="21"/>
      <c r="M897" s="23"/>
      <c r="N897" s="23"/>
    </row>
    <row r="898">
      <c r="A898" s="23"/>
      <c r="B898" s="48">
        <v>3724914.0</v>
      </c>
      <c r="C898" s="14" t="s">
        <v>1190</v>
      </c>
      <c r="D898" s="17">
        <v>42867.0</v>
      </c>
      <c r="E898" s="19">
        <v>42879.0</v>
      </c>
      <c r="F898" s="71" t="s">
        <v>1670</v>
      </c>
      <c r="G898" s="14" t="s">
        <v>1290</v>
      </c>
      <c r="H898" s="21"/>
      <c r="I898" s="14" t="s">
        <v>89</v>
      </c>
      <c r="J898" s="14" t="s">
        <v>41</v>
      </c>
      <c r="K898" s="22">
        <v>42865.0</v>
      </c>
      <c r="L898" s="21"/>
      <c r="M898" s="23"/>
      <c r="N898" s="23"/>
    </row>
    <row r="899">
      <c r="A899" s="23"/>
      <c r="B899" s="48">
        <v>3725369.0</v>
      </c>
      <c r="C899" s="14" t="s">
        <v>1500</v>
      </c>
      <c r="D899" s="17">
        <v>42867.0</v>
      </c>
      <c r="E899" s="19">
        <v>42879.0</v>
      </c>
      <c r="F899" s="12" t="s">
        <v>1673</v>
      </c>
      <c r="G899" s="14" t="s">
        <v>30</v>
      </c>
      <c r="H899" s="21"/>
      <c r="I899" s="14" t="s">
        <v>21</v>
      </c>
      <c r="J899" s="14" t="s">
        <v>41</v>
      </c>
      <c r="K899" s="22">
        <v>42865.0</v>
      </c>
      <c r="L899" s="21"/>
      <c r="M899" s="23"/>
      <c r="N899" s="23"/>
    </row>
    <row r="900">
      <c r="A900" s="23"/>
      <c r="B900" s="48">
        <v>3725663.0</v>
      </c>
      <c r="C900" s="14" t="s">
        <v>1459</v>
      </c>
      <c r="D900" s="17">
        <v>42867.0</v>
      </c>
      <c r="E900" s="19">
        <v>42879.0</v>
      </c>
      <c r="F900" s="71" t="s">
        <v>1675</v>
      </c>
      <c r="G900" s="14" t="s">
        <v>1290</v>
      </c>
      <c r="H900" s="21"/>
      <c r="I900" s="14" t="s">
        <v>89</v>
      </c>
      <c r="J900" s="14" t="s">
        <v>41</v>
      </c>
      <c r="K900" s="22">
        <v>42865.0</v>
      </c>
      <c r="L900" s="21"/>
      <c r="M900" s="23"/>
      <c r="N900" s="23"/>
    </row>
    <row r="901">
      <c r="A901" s="23"/>
      <c r="B901" s="48">
        <v>3725888.0</v>
      </c>
      <c r="C901" s="14" t="s">
        <v>1512</v>
      </c>
      <c r="D901" s="17">
        <v>42867.0</v>
      </c>
      <c r="E901" s="19">
        <v>42879.0</v>
      </c>
      <c r="F901" s="14" t="s">
        <v>1346</v>
      </c>
      <c r="G901" s="14" t="s">
        <v>1290</v>
      </c>
      <c r="H901" s="21"/>
      <c r="I901" s="14" t="s">
        <v>89</v>
      </c>
      <c r="J901" s="14" t="s">
        <v>27</v>
      </c>
      <c r="K901" s="22">
        <v>42865.0</v>
      </c>
      <c r="L901" s="21"/>
      <c r="M901" s="23"/>
      <c r="N901" s="23"/>
    </row>
    <row r="902">
      <c r="A902" s="23"/>
      <c r="B902" s="48">
        <v>3726585.0</v>
      </c>
      <c r="C902" s="14" t="s">
        <v>1190</v>
      </c>
      <c r="D902" s="17">
        <v>42867.0</v>
      </c>
      <c r="E902" s="19">
        <v>42880.0</v>
      </c>
      <c r="F902" s="14" t="s">
        <v>1346</v>
      </c>
      <c r="G902" s="14" t="s">
        <v>1290</v>
      </c>
      <c r="H902" s="21"/>
      <c r="I902" s="14" t="s">
        <v>89</v>
      </c>
      <c r="J902" s="14" t="s">
        <v>41</v>
      </c>
      <c r="K902" s="22">
        <v>42866.0</v>
      </c>
      <c r="L902" s="21"/>
      <c r="M902" s="23"/>
      <c r="N902" s="23"/>
    </row>
    <row r="903">
      <c r="A903" s="23"/>
      <c r="B903" s="48">
        <v>3727098.0</v>
      </c>
      <c r="C903" s="14" t="s">
        <v>265</v>
      </c>
      <c r="D903" s="17">
        <v>42867.0</v>
      </c>
      <c r="E903" s="19">
        <v>42879.0</v>
      </c>
      <c r="F903" s="14" t="s">
        <v>1346</v>
      </c>
      <c r="G903" s="14" t="s">
        <v>30</v>
      </c>
      <c r="H903" s="21"/>
      <c r="I903" s="14" t="s">
        <v>21</v>
      </c>
      <c r="J903" s="14" t="s">
        <v>41</v>
      </c>
      <c r="K903" s="22">
        <v>42865.0</v>
      </c>
      <c r="L903" s="21"/>
      <c r="M903" s="23"/>
      <c r="N903" s="23"/>
    </row>
    <row r="904">
      <c r="A904" s="23"/>
      <c r="B904" s="48">
        <v>3727822.0</v>
      </c>
      <c r="C904" s="14" t="s">
        <v>1680</v>
      </c>
      <c r="D904" s="17">
        <v>42871.0</v>
      </c>
      <c r="E904" s="19">
        <v>42881.0</v>
      </c>
      <c r="F904" s="14" t="s">
        <v>1346</v>
      </c>
      <c r="G904" s="14" t="s">
        <v>57</v>
      </c>
      <c r="H904" s="21"/>
      <c r="I904" s="14" t="s">
        <v>89</v>
      </c>
      <c r="J904" s="14" t="s">
        <v>1319</v>
      </c>
      <c r="K904" s="22">
        <v>42867.0</v>
      </c>
      <c r="L904" s="21"/>
      <c r="M904" s="23"/>
      <c r="N904" s="23"/>
    </row>
    <row r="905">
      <c r="A905" s="23"/>
      <c r="B905" s="48">
        <v>3728214.0</v>
      </c>
      <c r="C905" s="14" t="s">
        <v>1680</v>
      </c>
      <c r="D905" s="17">
        <v>42871.0</v>
      </c>
      <c r="E905" s="19">
        <v>42881.0</v>
      </c>
      <c r="F905" s="14" t="s">
        <v>1346</v>
      </c>
      <c r="G905" s="14" t="s">
        <v>57</v>
      </c>
      <c r="H905" s="21"/>
      <c r="I905" s="14" t="s">
        <v>89</v>
      </c>
      <c r="J905" s="14" t="s">
        <v>1319</v>
      </c>
      <c r="K905" s="22">
        <v>42867.0</v>
      </c>
      <c r="L905" s="21"/>
      <c r="M905" s="23"/>
      <c r="N905" s="23"/>
    </row>
    <row r="906">
      <c r="A906" s="23"/>
      <c r="B906" s="48">
        <v>3728400.0</v>
      </c>
      <c r="C906" s="14" t="s">
        <v>194</v>
      </c>
      <c r="D906" s="17">
        <v>42871.0</v>
      </c>
      <c r="E906" s="19">
        <v>42881.0</v>
      </c>
      <c r="F906" s="14" t="s">
        <v>1346</v>
      </c>
      <c r="G906" s="14" t="s">
        <v>57</v>
      </c>
      <c r="H906" s="21"/>
      <c r="I906" s="14" t="s">
        <v>89</v>
      </c>
      <c r="J906" s="14" t="s">
        <v>266</v>
      </c>
      <c r="K906" s="22">
        <v>42867.0</v>
      </c>
      <c r="L906" s="21"/>
      <c r="M906" s="23"/>
      <c r="N906" s="23"/>
    </row>
    <row r="907">
      <c r="A907" s="23"/>
      <c r="B907" s="48">
        <v>3728433.0</v>
      </c>
      <c r="C907" s="14" t="s">
        <v>1558</v>
      </c>
      <c r="D907" s="17">
        <v>42871.0</v>
      </c>
      <c r="E907" s="19">
        <v>42881.0</v>
      </c>
      <c r="F907" s="14" t="s">
        <v>1346</v>
      </c>
      <c r="G907" s="14" t="s">
        <v>57</v>
      </c>
      <c r="H907" s="21"/>
      <c r="I907" s="14" t="s">
        <v>89</v>
      </c>
      <c r="J907" s="14" t="s">
        <v>266</v>
      </c>
      <c r="K907" s="22">
        <v>42867.0</v>
      </c>
      <c r="L907" s="21"/>
      <c r="M907" s="23"/>
      <c r="N907" s="23"/>
    </row>
    <row r="908">
      <c r="A908" s="23"/>
      <c r="B908" s="48">
        <v>3728866.0</v>
      </c>
      <c r="C908" s="14" t="s">
        <v>939</v>
      </c>
      <c r="D908" s="17">
        <v>42871.0</v>
      </c>
      <c r="E908" s="19">
        <v>42881.0</v>
      </c>
      <c r="F908" s="14" t="s">
        <v>1346</v>
      </c>
      <c r="G908" s="14" t="s">
        <v>57</v>
      </c>
      <c r="H908" s="21"/>
      <c r="I908" s="14" t="s">
        <v>89</v>
      </c>
      <c r="J908" s="14" t="s">
        <v>266</v>
      </c>
      <c r="K908" s="22">
        <v>42867.0</v>
      </c>
      <c r="L908" s="21"/>
      <c r="M908" s="23"/>
      <c r="N908" s="23"/>
    </row>
    <row r="909">
      <c r="A909" s="23"/>
      <c r="B909" s="48">
        <v>3729316.0</v>
      </c>
      <c r="C909" s="14" t="s">
        <v>1538</v>
      </c>
      <c r="D909" s="17">
        <v>42871.0</v>
      </c>
      <c r="E909" s="19">
        <v>42881.0</v>
      </c>
      <c r="F909" s="71" t="s">
        <v>1687</v>
      </c>
      <c r="G909" s="14" t="s">
        <v>1290</v>
      </c>
      <c r="H909" s="21"/>
      <c r="I909" s="14" t="s">
        <v>89</v>
      </c>
      <c r="J909" s="14" t="s">
        <v>50</v>
      </c>
      <c r="K909" s="22">
        <v>42870.0</v>
      </c>
      <c r="L909" s="21"/>
      <c r="M909" s="23"/>
      <c r="N909" s="23"/>
    </row>
    <row r="910">
      <c r="A910" s="23"/>
      <c r="B910" s="48">
        <v>3729323.0</v>
      </c>
      <c r="C910" s="14" t="s">
        <v>1689</v>
      </c>
      <c r="D910" s="17">
        <v>42871.0</v>
      </c>
      <c r="E910" s="19">
        <v>42884.0</v>
      </c>
      <c r="F910" s="71" t="s">
        <v>1690</v>
      </c>
      <c r="G910" s="14" t="s">
        <v>1290</v>
      </c>
      <c r="H910" s="21"/>
      <c r="I910" s="14" t="s">
        <v>89</v>
      </c>
      <c r="J910" s="14" t="s">
        <v>27</v>
      </c>
      <c r="K910" s="22">
        <v>42870.0</v>
      </c>
      <c r="L910" s="21"/>
      <c r="M910" s="23"/>
      <c r="N910" s="23"/>
    </row>
    <row r="911">
      <c r="A911" s="23"/>
      <c r="B911" s="48">
        <v>3729684.0</v>
      </c>
      <c r="C911" s="14" t="s">
        <v>1500</v>
      </c>
      <c r="D911" s="17">
        <v>42871.0</v>
      </c>
      <c r="E911" s="19">
        <v>42884.0</v>
      </c>
      <c r="F911" s="71" t="s">
        <v>1692</v>
      </c>
      <c r="G911" s="14" t="s">
        <v>57</v>
      </c>
      <c r="H911" s="21"/>
      <c r="I911" s="14" t="s">
        <v>89</v>
      </c>
      <c r="J911" s="14" t="s">
        <v>266</v>
      </c>
      <c r="K911" s="22">
        <v>42870.0</v>
      </c>
      <c r="L911" s="21"/>
      <c r="M911" s="23"/>
      <c r="N911" s="23"/>
    </row>
    <row r="912">
      <c r="A912" s="23"/>
      <c r="B912" s="48">
        <v>3729864.0</v>
      </c>
      <c r="C912" s="14" t="s">
        <v>1190</v>
      </c>
      <c r="D912" s="17">
        <v>42871.0</v>
      </c>
      <c r="E912" s="19">
        <v>42885.0</v>
      </c>
      <c r="F912" s="71" t="s">
        <v>1694</v>
      </c>
      <c r="G912" s="14" t="s">
        <v>1290</v>
      </c>
      <c r="H912" s="21"/>
      <c r="I912" s="14" t="s">
        <v>89</v>
      </c>
      <c r="J912" s="14" t="s">
        <v>266</v>
      </c>
      <c r="K912" s="22">
        <v>42871.0</v>
      </c>
      <c r="L912" s="21"/>
      <c r="M912" s="23"/>
      <c r="N912" s="23"/>
    </row>
    <row r="913">
      <c r="A913" s="23"/>
      <c r="B913" s="48">
        <v>3730115.0</v>
      </c>
      <c r="C913" s="14" t="s">
        <v>1577</v>
      </c>
      <c r="D913" s="17">
        <v>42871.0</v>
      </c>
      <c r="E913" s="19">
        <v>42885.0</v>
      </c>
      <c r="F913" s="71" t="s">
        <v>1696</v>
      </c>
      <c r="G913" s="14" t="s">
        <v>30</v>
      </c>
      <c r="H913" s="21"/>
      <c r="I913" s="14" t="s">
        <v>21</v>
      </c>
      <c r="J913" s="14" t="s">
        <v>41</v>
      </c>
      <c r="K913" s="22">
        <v>42871.0</v>
      </c>
      <c r="L913" s="21"/>
      <c r="M913" s="23"/>
      <c r="N913" s="23"/>
    </row>
    <row r="914">
      <c r="A914" s="23"/>
      <c r="B914" s="48">
        <v>3730610.0</v>
      </c>
      <c r="C914" s="14" t="s">
        <v>1500</v>
      </c>
      <c r="D914" s="17">
        <v>42873.0</v>
      </c>
      <c r="E914" s="19">
        <v>42885.0</v>
      </c>
      <c r="F914" s="71" t="s">
        <v>1698</v>
      </c>
      <c r="G914" s="14" t="s">
        <v>30</v>
      </c>
      <c r="H914" s="21"/>
      <c r="I914" s="14" t="s">
        <v>21</v>
      </c>
      <c r="J914" s="14" t="s">
        <v>41</v>
      </c>
      <c r="K914" s="22">
        <v>42871.0</v>
      </c>
      <c r="L914" s="21"/>
      <c r="M914" s="23"/>
      <c r="N914" s="23"/>
    </row>
    <row r="915">
      <c r="A915" s="23"/>
      <c r="B915" s="48">
        <v>3730724.0</v>
      </c>
      <c r="C915" s="14" t="s">
        <v>1538</v>
      </c>
      <c r="D915" s="17">
        <v>42873.0</v>
      </c>
      <c r="E915" s="19">
        <v>42885.0</v>
      </c>
      <c r="F915" s="14" t="s">
        <v>1346</v>
      </c>
      <c r="G915" s="14" t="s">
        <v>30</v>
      </c>
      <c r="H915" s="21"/>
      <c r="I915" s="14" t="s">
        <v>21</v>
      </c>
      <c r="J915" s="14" t="s">
        <v>41</v>
      </c>
      <c r="K915" s="22">
        <v>42871.0</v>
      </c>
      <c r="L915" s="21"/>
      <c r="M915" s="23"/>
      <c r="N915" s="23"/>
    </row>
    <row r="916">
      <c r="A916" s="23"/>
      <c r="B916" s="48">
        <v>3731823.0</v>
      </c>
      <c r="C916" s="14" t="s">
        <v>1077</v>
      </c>
      <c r="D916" s="17">
        <v>42873.0</v>
      </c>
      <c r="E916" s="19">
        <v>42886.0</v>
      </c>
      <c r="F916" s="14" t="s">
        <v>1346</v>
      </c>
      <c r="G916" s="14" t="s">
        <v>30</v>
      </c>
      <c r="H916" s="21"/>
      <c r="I916" s="14" t="s">
        <v>21</v>
      </c>
      <c r="J916" s="14" t="s">
        <v>41</v>
      </c>
      <c r="K916" s="22">
        <v>42871.0</v>
      </c>
      <c r="L916" s="12" t="s">
        <v>1702</v>
      </c>
      <c r="M916" s="23"/>
      <c r="N916" s="23"/>
    </row>
    <row r="917">
      <c r="A917" s="23"/>
      <c r="B917" s="48">
        <v>3732140.0</v>
      </c>
      <c r="C917" s="14" t="s">
        <v>1535</v>
      </c>
      <c r="D917" s="17">
        <v>42874.0</v>
      </c>
      <c r="E917" s="19">
        <v>42887.0</v>
      </c>
      <c r="F917" s="14" t="s">
        <v>1346</v>
      </c>
      <c r="G917" s="14" t="s">
        <v>30</v>
      </c>
      <c r="H917" s="21"/>
      <c r="I917" s="14" t="s">
        <v>21</v>
      </c>
      <c r="J917" s="14" t="s">
        <v>41</v>
      </c>
      <c r="K917" s="22">
        <v>42873.0</v>
      </c>
      <c r="L917" s="21"/>
      <c r="M917" s="23"/>
      <c r="N917" s="23"/>
    </row>
    <row r="918">
      <c r="A918" s="23"/>
      <c r="B918" s="48">
        <v>3732234.0</v>
      </c>
      <c r="C918" s="14" t="s">
        <v>265</v>
      </c>
      <c r="D918" s="17">
        <v>42874.0</v>
      </c>
      <c r="E918" s="19">
        <v>42887.0</v>
      </c>
      <c r="F918" s="71" t="s">
        <v>1705</v>
      </c>
      <c r="G918" s="14" t="s">
        <v>1290</v>
      </c>
      <c r="H918" s="21"/>
      <c r="I918" s="14" t="s">
        <v>89</v>
      </c>
      <c r="J918" s="14" t="s">
        <v>266</v>
      </c>
      <c r="K918" s="22">
        <v>42873.0</v>
      </c>
      <c r="L918" s="21"/>
      <c r="M918" s="23"/>
      <c r="N918" s="23"/>
    </row>
    <row r="919">
      <c r="A919" s="23"/>
      <c r="B919" s="48">
        <v>3732285.0</v>
      </c>
      <c r="C919" s="14" t="s">
        <v>1077</v>
      </c>
      <c r="D919" s="17">
        <v>42874.0</v>
      </c>
      <c r="E919" s="19">
        <v>42887.0</v>
      </c>
      <c r="F919" s="71" t="s">
        <v>1707</v>
      </c>
      <c r="G919" s="14" t="s">
        <v>1290</v>
      </c>
      <c r="H919" s="21"/>
      <c r="I919" s="14" t="s">
        <v>89</v>
      </c>
      <c r="J919" s="14" t="s">
        <v>266</v>
      </c>
      <c r="K919" s="22">
        <v>42873.0</v>
      </c>
      <c r="L919" s="21"/>
      <c r="M919" s="23"/>
      <c r="N919" s="23"/>
    </row>
    <row r="920">
      <c r="A920" s="23"/>
      <c r="B920" s="48">
        <v>3732302.0</v>
      </c>
      <c r="C920" s="14" t="s">
        <v>1500</v>
      </c>
      <c r="D920" s="17">
        <v>42874.0</v>
      </c>
      <c r="E920" s="19">
        <v>42887.0</v>
      </c>
      <c r="F920" s="14" t="s">
        <v>1346</v>
      </c>
      <c r="G920" s="14" t="s">
        <v>30</v>
      </c>
      <c r="H920" s="21"/>
      <c r="I920" s="14" t="s">
        <v>21</v>
      </c>
      <c r="J920" s="14" t="s">
        <v>41</v>
      </c>
      <c r="K920" s="22">
        <v>42873.0</v>
      </c>
      <c r="L920" s="21"/>
      <c r="M920" s="23"/>
      <c r="N920" s="23"/>
    </row>
    <row r="921">
      <c r="A921" s="23"/>
      <c r="B921" s="48">
        <v>3732472.0</v>
      </c>
      <c r="C921" s="14" t="s">
        <v>1523</v>
      </c>
      <c r="D921" s="17">
        <v>42874.0</v>
      </c>
      <c r="E921" s="19">
        <v>42887.0</v>
      </c>
      <c r="F921" s="71" t="s">
        <v>1710</v>
      </c>
      <c r="G921" s="14" t="s">
        <v>1290</v>
      </c>
      <c r="H921" s="21"/>
      <c r="I921" s="14" t="s">
        <v>89</v>
      </c>
      <c r="J921" s="14" t="s">
        <v>266</v>
      </c>
      <c r="K921" s="22">
        <v>42873.0</v>
      </c>
      <c r="L921" s="21"/>
      <c r="M921" s="23"/>
      <c r="N921" s="23"/>
    </row>
    <row r="922">
      <c r="A922" s="23"/>
      <c r="B922" s="48">
        <v>3732646.0</v>
      </c>
      <c r="C922" s="14" t="s">
        <v>1457</v>
      </c>
      <c r="D922" s="17">
        <v>42874.0</v>
      </c>
      <c r="E922" s="19">
        <v>42887.0</v>
      </c>
      <c r="F922" s="71" t="s">
        <v>1712</v>
      </c>
      <c r="G922" s="14" t="s">
        <v>1290</v>
      </c>
      <c r="H922" s="21"/>
      <c r="I922" s="14" t="s">
        <v>89</v>
      </c>
      <c r="J922" s="14" t="s">
        <v>266</v>
      </c>
      <c r="K922" s="22">
        <v>42873.0</v>
      </c>
      <c r="L922" s="21"/>
      <c r="M922" s="23"/>
      <c r="N922" s="23"/>
    </row>
    <row r="923">
      <c r="A923" s="23"/>
      <c r="B923" s="48">
        <v>3732918.0</v>
      </c>
      <c r="C923" s="14" t="s">
        <v>1601</v>
      </c>
      <c r="D923" s="17">
        <v>42874.0</v>
      </c>
      <c r="E923" s="19">
        <v>42887.0</v>
      </c>
      <c r="F923" s="71" t="s">
        <v>1713</v>
      </c>
      <c r="G923" s="14" t="s">
        <v>1290</v>
      </c>
      <c r="H923" s="21"/>
      <c r="I923" s="14" t="s">
        <v>89</v>
      </c>
      <c r="J923" s="14" t="s">
        <v>27</v>
      </c>
      <c r="K923" s="22">
        <v>42873.0</v>
      </c>
      <c r="L923" s="21"/>
      <c r="M923" s="23"/>
      <c r="N923" s="23"/>
    </row>
    <row r="924">
      <c r="A924" s="23"/>
      <c r="B924" s="48">
        <v>3733239.0</v>
      </c>
      <c r="C924" s="14" t="s">
        <v>1457</v>
      </c>
      <c r="D924" s="17">
        <v>42874.0</v>
      </c>
      <c r="E924" s="19">
        <v>42887.0</v>
      </c>
      <c r="F924" s="71" t="s">
        <v>1712</v>
      </c>
      <c r="G924" s="14" t="s">
        <v>1290</v>
      </c>
      <c r="H924" s="21"/>
      <c r="I924" s="14" t="s">
        <v>89</v>
      </c>
      <c r="J924" s="14" t="s">
        <v>266</v>
      </c>
      <c r="K924" s="22">
        <v>42873.0</v>
      </c>
      <c r="L924" s="21"/>
      <c r="M924" s="23"/>
      <c r="N924" s="23"/>
    </row>
    <row r="925">
      <c r="A925" s="23"/>
      <c r="B925" s="48">
        <v>3733876.0</v>
      </c>
      <c r="C925" s="14" t="s">
        <v>1457</v>
      </c>
      <c r="D925" s="17">
        <v>42877.0</v>
      </c>
      <c r="E925" s="19">
        <v>42888.0</v>
      </c>
      <c r="F925" s="71" t="s">
        <v>1717</v>
      </c>
      <c r="G925" s="14" t="s">
        <v>1290</v>
      </c>
      <c r="H925" s="21"/>
      <c r="I925" s="14" t="s">
        <v>89</v>
      </c>
      <c r="J925" s="14" t="s">
        <v>22</v>
      </c>
      <c r="K925" s="22">
        <v>42874.0</v>
      </c>
      <c r="L925" s="21"/>
      <c r="M925" s="23"/>
      <c r="N925" s="23"/>
    </row>
    <row r="926">
      <c r="A926" s="23"/>
      <c r="B926" s="48">
        <v>3734782.0</v>
      </c>
      <c r="C926" s="14" t="s">
        <v>1190</v>
      </c>
      <c r="D926" s="17">
        <v>42877.0</v>
      </c>
      <c r="E926" s="19">
        <v>42520.0</v>
      </c>
      <c r="F926" s="71" t="s">
        <v>295</v>
      </c>
      <c r="G926" s="14" t="s">
        <v>1290</v>
      </c>
      <c r="H926" s="21"/>
      <c r="I926" s="14" t="s">
        <v>89</v>
      </c>
      <c r="J926" s="14" t="s">
        <v>266</v>
      </c>
      <c r="K926" s="22">
        <v>42877.0</v>
      </c>
      <c r="L926" s="21"/>
      <c r="M926" s="23"/>
      <c r="N926" s="23"/>
    </row>
    <row r="927">
      <c r="A927" s="23"/>
      <c r="B927" s="48">
        <v>3734769.0</v>
      </c>
      <c r="C927" s="14" t="s">
        <v>1512</v>
      </c>
      <c r="D927" s="17">
        <v>42877.0</v>
      </c>
      <c r="E927" s="19">
        <v>42520.0</v>
      </c>
      <c r="F927" s="71" t="s">
        <v>295</v>
      </c>
      <c r="G927" s="14" t="s">
        <v>1290</v>
      </c>
      <c r="H927" s="21"/>
      <c r="I927" s="14" t="s">
        <v>89</v>
      </c>
      <c r="J927" s="14" t="s">
        <v>27</v>
      </c>
      <c r="K927" s="22">
        <v>42877.0</v>
      </c>
      <c r="L927" s="21"/>
      <c r="M927" s="23"/>
      <c r="N927" s="23"/>
    </row>
    <row r="928">
      <c r="A928" s="23"/>
      <c r="B928" s="48">
        <v>3734511.0</v>
      </c>
      <c r="C928" s="14" t="s">
        <v>317</v>
      </c>
      <c r="D928" s="17">
        <v>42878.0</v>
      </c>
      <c r="E928" s="19">
        <v>42496.0</v>
      </c>
      <c r="F928" s="12" t="s">
        <v>1722</v>
      </c>
      <c r="G928" s="14" t="s">
        <v>1290</v>
      </c>
      <c r="H928" s="21"/>
      <c r="I928" s="14" t="s">
        <v>89</v>
      </c>
      <c r="J928" s="14" t="s">
        <v>50</v>
      </c>
      <c r="K928" s="22">
        <v>42877.0</v>
      </c>
      <c r="L928" s="21"/>
      <c r="M928" s="23"/>
      <c r="N928" s="23"/>
    </row>
    <row r="929">
      <c r="A929" s="23"/>
      <c r="B929" s="48">
        <v>3734543.0</v>
      </c>
      <c r="C929" s="14" t="s">
        <v>1512</v>
      </c>
      <c r="D929" s="17">
        <v>42878.0</v>
      </c>
      <c r="E929" s="19">
        <v>42496.0</v>
      </c>
      <c r="F929" s="71" t="s">
        <v>1724</v>
      </c>
      <c r="G929" s="14" t="s">
        <v>1290</v>
      </c>
      <c r="H929" s="21"/>
      <c r="I929" s="14" t="s">
        <v>89</v>
      </c>
      <c r="J929" s="14" t="s">
        <v>27</v>
      </c>
      <c r="K929" s="22">
        <v>42877.0</v>
      </c>
      <c r="L929" s="21"/>
      <c r="M929" s="23"/>
      <c r="N929" s="23"/>
    </row>
    <row r="930">
      <c r="A930" s="23"/>
      <c r="B930" s="48">
        <v>3735145.0</v>
      </c>
      <c r="C930" s="14" t="s">
        <v>265</v>
      </c>
      <c r="D930" s="17">
        <v>42878.0</v>
      </c>
      <c r="E930" s="19">
        <v>42496.0</v>
      </c>
      <c r="F930" s="71" t="s">
        <v>1726</v>
      </c>
      <c r="G930" s="14" t="s">
        <v>1290</v>
      </c>
      <c r="H930" s="21"/>
      <c r="I930" s="14" t="s">
        <v>89</v>
      </c>
      <c r="J930" s="14" t="s">
        <v>266</v>
      </c>
      <c r="K930" s="22">
        <v>42877.0</v>
      </c>
      <c r="L930" s="21"/>
      <c r="M930" s="23"/>
      <c r="N930" s="23"/>
    </row>
    <row r="931">
      <c r="A931" s="23"/>
      <c r="B931" s="12">
        <v>3735492.0</v>
      </c>
      <c r="C931" s="14" t="s">
        <v>1190</v>
      </c>
      <c r="D931" s="17">
        <v>42878.0</v>
      </c>
      <c r="E931" s="12" t="s">
        <v>474</v>
      </c>
      <c r="F931" s="14" t="s">
        <v>1728</v>
      </c>
      <c r="G931" s="14" t="s">
        <v>1290</v>
      </c>
      <c r="H931" s="21"/>
      <c r="I931" s="14" t="s">
        <v>89</v>
      </c>
      <c r="J931" s="14" t="s">
        <v>50</v>
      </c>
      <c r="K931" s="22">
        <v>42877.0</v>
      </c>
      <c r="L931" s="21"/>
      <c r="M931" s="23"/>
      <c r="N931" s="23"/>
    </row>
    <row r="932">
      <c r="A932" s="23"/>
      <c r="B932" s="12">
        <v>3735981.0</v>
      </c>
      <c r="C932" s="14" t="s">
        <v>1689</v>
      </c>
      <c r="D932" s="17">
        <v>42881.0</v>
      </c>
      <c r="E932" s="19">
        <v>42862.0</v>
      </c>
      <c r="F932" s="14" t="s">
        <v>1730</v>
      </c>
      <c r="G932" s="14" t="s">
        <v>1290</v>
      </c>
      <c r="H932" s="21"/>
      <c r="I932" s="14" t="s">
        <v>89</v>
      </c>
      <c r="J932" s="14" t="s">
        <v>1732</v>
      </c>
      <c r="K932" s="21"/>
      <c r="L932" s="21"/>
      <c r="M932" s="23"/>
      <c r="N932" s="23"/>
    </row>
    <row r="933">
      <c r="A933" s="23"/>
      <c r="B933" s="12">
        <v>3736188.0</v>
      </c>
      <c r="C933" s="14" t="s">
        <v>1538</v>
      </c>
      <c r="D933" s="17">
        <v>42881.0</v>
      </c>
      <c r="E933" s="19">
        <v>42862.0</v>
      </c>
      <c r="F933" s="14" t="s">
        <v>1733</v>
      </c>
      <c r="G933" s="14" t="s">
        <v>1290</v>
      </c>
      <c r="H933" s="21"/>
      <c r="I933" s="14" t="s">
        <v>89</v>
      </c>
      <c r="J933" s="14" t="s">
        <v>463</v>
      </c>
      <c r="K933" s="21"/>
      <c r="L933" s="21"/>
      <c r="M933" s="23"/>
      <c r="N933" s="23"/>
    </row>
    <row r="934">
      <c r="A934" s="23"/>
      <c r="B934" s="12">
        <v>3737248.0</v>
      </c>
      <c r="C934" s="14" t="s">
        <v>1523</v>
      </c>
      <c r="D934" s="17">
        <v>42881.0</v>
      </c>
      <c r="E934" s="19">
        <v>42862.0</v>
      </c>
      <c r="F934" s="14" t="s">
        <v>1737</v>
      </c>
      <c r="G934" s="14" t="s">
        <v>1290</v>
      </c>
      <c r="H934" s="21"/>
      <c r="I934" s="14" t="s">
        <v>89</v>
      </c>
      <c r="J934" s="14" t="s">
        <v>463</v>
      </c>
      <c r="K934" s="21"/>
      <c r="L934" s="21"/>
      <c r="M934" s="23"/>
      <c r="N934" s="23"/>
    </row>
    <row r="935">
      <c r="A935" s="23"/>
      <c r="B935" s="12">
        <v>3738417.0</v>
      </c>
      <c r="C935" s="14" t="s">
        <v>939</v>
      </c>
      <c r="D935" s="17">
        <v>42881.0</v>
      </c>
      <c r="E935" s="19">
        <v>42862.0</v>
      </c>
      <c r="F935" s="14" t="s">
        <v>1739</v>
      </c>
      <c r="G935" s="14" t="s">
        <v>1290</v>
      </c>
      <c r="H935" s="21"/>
      <c r="I935" s="14" t="s">
        <v>89</v>
      </c>
      <c r="J935" s="14" t="s">
        <v>21</v>
      </c>
      <c r="K935" s="21"/>
      <c r="L935" s="21"/>
      <c r="M935" s="23"/>
      <c r="N935" s="23"/>
    </row>
    <row r="936">
      <c r="A936" s="23"/>
      <c r="B936" s="12">
        <v>3738753.0</v>
      </c>
      <c r="C936" s="14" t="s">
        <v>265</v>
      </c>
      <c r="D936" s="17">
        <v>42881.0</v>
      </c>
      <c r="E936" s="19">
        <v>42864.0</v>
      </c>
      <c r="F936" s="14" t="s">
        <v>1741</v>
      </c>
      <c r="G936" s="14" t="s">
        <v>1290</v>
      </c>
      <c r="H936" s="21"/>
      <c r="I936" s="14" t="s">
        <v>89</v>
      </c>
      <c r="J936" s="14" t="s">
        <v>463</v>
      </c>
      <c r="K936" s="21"/>
      <c r="L936" s="21"/>
      <c r="M936" s="23"/>
      <c r="N936" s="23"/>
    </row>
    <row r="937">
      <c r="A937" s="23"/>
      <c r="B937" s="12">
        <v>3738867.0</v>
      </c>
      <c r="C937" s="14" t="s">
        <v>1743</v>
      </c>
      <c r="D937" s="17">
        <v>42881.0</v>
      </c>
      <c r="E937" s="19">
        <v>42864.0</v>
      </c>
      <c r="F937" s="14" t="s">
        <v>1744</v>
      </c>
      <c r="G937" s="14" t="s">
        <v>1290</v>
      </c>
      <c r="H937" s="21"/>
      <c r="I937" s="14" t="s">
        <v>89</v>
      </c>
      <c r="J937" s="14" t="s">
        <v>463</v>
      </c>
      <c r="K937" s="21"/>
      <c r="L937" s="21"/>
      <c r="M937" s="23"/>
      <c r="N937" s="23"/>
    </row>
    <row r="938">
      <c r="A938" s="23"/>
      <c r="B938" s="71">
        <v>3739276.0</v>
      </c>
      <c r="C938" s="14" t="s">
        <v>1577</v>
      </c>
      <c r="D938" s="17">
        <v>42881.0</v>
      </c>
      <c r="E938" s="19">
        <v>42864.0</v>
      </c>
      <c r="F938" s="14" t="s">
        <v>1747</v>
      </c>
      <c r="G938" s="14" t="s">
        <v>1290</v>
      </c>
      <c r="H938" s="21"/>
      <c r="I938" s="14" t="s">
        <v>89</v>
      </c>
      <c r="J938" s="14" t="s">
        <v>1748</v>
      </c>
      <c r="K938" s="21"/>
      <c r="L938" s="21"/>
      <c r="M938" s="23"/>
      <c r="N938" s="23"/>
    </row>
    <row r="939">
      <c r="A939" s="23"/>
      <c r="B939" s="12">
        <v>3739759.0</v>
      </c>
      <c r="C939" s="14" t="s">
        <v>1459</v>
      </c>
      <c r="D939" s="17">
        <v>42881.0</v>
      </c>
      <c r="E939" s="19">
        <v>42864.0</v>
      </c>
      <c r="F939" s="14" t="s">
        <v>1737</v>
      </c>
      <c r="G939" s="14" t="s">
        <v>1290</v>
      </c>
      <c r="H939" s="21"/>
      <c r="I939" s="14" t="s">
        <v>89</v>
      </c>
      <c r="J939" s="14" t="s">
        <v>1732</v>
      </c>
      <c r="K939" s="21"/>
      <c r="L939" s="21"/>
      <c r="M939" s="23"/>
      <c r="N939" s="23"/>
    </row>
    <row r="940">
      <c r="A940" s="23"/>
      <c r="B940" s="12">
        <v>3739778.0</v>
      </c>
      <c r="C940" s="14" t="s">
        <v>1512</v>
      </c>
      <c r="D940" s="17">
        <v>42881.0</v>
      </c>
      <c r="E940" s="19">
        <v>42864.0</v>
      </c>
      <c r="F940" s="14" t="s">
        <v>1737</v>
      </c>
      <c r="G940" s="14" t="s">
        <v>1290</v>
      </c>
      <c r="H940" s="21"/>
      <c r="I940" s="14" t="s">
        <v>89</v>
      </c>
      <c r="J940" s="14" t="s">
        <v>1748</v>
      </c>
      <c r="K940" s="21"/>
      <c r="L940" s="21"/>
      <c r="M940" s="23"/>
      <c r="N940" s="23"/>
    </row>
    <row r="941">
      <c r="A941" s="23"/>
      <c r="B941" s="12">
        <v>3740080.0</v>
      </c>
      <c r="C941" s="14" t="s">
        <v>1500</v>
      </c>
      <c r="D941" s="17">
        <v>42881.0</v>
      </c>
      <c r="E941" s="19">
        <v>42864.0</v>
      </c>
      <c r="F941" s="14" t="s">
        <v>1737</v>
      </c>
      <c r="G941" s="14" t="s">
        <v>1290</v>
      </c>
      <c r="H941" s="21"/>
      <c r="I941" s="14" t="s">
        <v>89</v>
      </c>
      <c r="J941" s="14" t="s">
        <v>1748</v>
      </c>
      <c r="K941" s="21"/>
      <c r="L941" s="21"/>
      <c r="M941" s="23"/>
      <c r="N941" s="23"/>
    </row>
    <row r="942">
      <c r="A942" s="23"/>
      <c r="B942" s="12">
        <v>3739699.0</v>
      </c>
      <c r="C942" s="14" t="s">
        <v>1680</v>
      </c>
      <c r="D942" s="17">
        <v>42881.0</v>
      </c>
      <c r="E942" s="19">
        <v>42864.0</v>
      </c>
      <c r="F942" s="14" t="s">
        <v>1756</v>
      </c>
      <c r="G942" s="14" t="s">
        <v>1290</v>
      </c>
      <c r="H942" s="21"/>
      <c r="I942" s="14" t="s">
        <v>89</v>
      </c>
      <c r="J942" s="14" t="s">
        <v>89</v>
      </c>
      <c r="K942" s="21"/>
      <c r="L942" s="21"/>
      <c r="M942" s="23"/>
      <c r="N942" s="23"/>
    </row>
    <row r="943">
      <c r="A943" s="23"/>
      <c r="B943" s="171">
        <v>3740269.0</v>
      </c>
      <c r="C943" s="14" t="s">
        <v>1558</v>
      </c>
      <c r="D943" s="17">
        <v>42885.0</v>
      </c>
      <c r="E943" s="19">
        <v>42898.0</v>
      </c>
      <c r="F943" s="14" t="s">
        <v>1758</v>
      </c>
      <c r="G943" s="14" t="s">
        <v>1290</v>
      </c>
      <c r="H943" s="21"/>
      <c r="I943" s="14" t="s">
        <v>89</v>
      </c>
      <c r="J943" s="14" t="s">
        <v>41</v>
      </c>
      <c r="K943" s="22">
        <v>42881.0</v>
      </c>
      <c r="L943" s="21"/>
      <c r="M943" s="23"/>
      <c r="N943" s="23"/>
    </row>
    <row r="944">
      <c r="A944" s="23"/>
      <c r="B944" s="171">
        <v>3740395.0</v>
      </c>
      <c r="C944" s="14" t="s">
        <v>1535</v>
      </c>
      <c r="D944" s="17">
        <v>42885.0</v>
      </c>
      <c r="E944" s="19">
        <v>42898.0</v>
      </c>
      <c r="F944" s="14" t="s">
        <v>1760</v>
      </c>
      <c r="G944" s="14" t="s">
        <v>1290</v>
      </c>
      <c r="H944" s="21"/>
      <c r="I944" s="14" t="s">
        <v>89</v>
      </c>
      <c r="J944" s="14" t="s">
        <v>41</v>
      </c>
      <c r="K944" s="22">
        <v>42881.0</v>
      </c>
      <c r="L944" s="21"/>
      <c r="M944" s="23"/>
      <c r="N944" s="23"/>
    </row>
    <row r="945">
      <c r="A945" s="23"/>
      <c r="B945" s="171">
        <v>3740436.0</v>
      </c>
      <c r="C945" s="14" t="s">
        <v>1077</v>
      </c>
      <c r="D945" s="17">
        <v>42885.0</v>
      </c>
      <c r="E945" s="19">
        <v>42898.0</v>
      </c>
      <c r="F945" s="183" t="s">
        <v>1763</v>
      </c>
      <c r="G945" s="14" t="s">
        <v>1290</v>
      </c>
      <c r="H945" s="21"/>
      <c r="I945" s="14" t="s">
        <v>89</v>
      </c>
      <c r="J945" s="14" t="s">
        <v>41</v>
      </c>
      <c r="K945" s="22">
        <v>42881.0</v>
      </c>
      <c r="L945" s="21"/>
      <c r="M945" s="23"/>
      <c r="N945" s="23"/>
    </row>
    <row r="946">
      <c r="A946" s="23"/>
      <c r="B946" s="171">
        <v>3740605.0</v>
      </c>
      <c r="C946" s="14" t="s">
        <v>1459</v>
      </c>
      <c r="D946" s="17">
        <v>42885.0</v>
      </c>
      <c r="E946" s="19">
        <v>42898.0</v>
      </c>
      <c r="F946" s="14" t="s">
        <v>1346</v>
      </c>
      <c r="G946" s="14" t="s">
        <v>57</v>
      </c>
      <c r="H946" s="21"/>
      <c r="I946" s="14" t="s">
        <v>21</v>
      </c>
      <c r="J946" s="14" t="s">
        <v>1766</v>
      </c>
      <c r="K946" s="22">
        <v>42881.0</v>
      </c>
      <c r="L946" s="21"/>
      <c r="M946" s="23"/>
      <c r="N946" s="23"/>
    </row>
    <row r="947">
      <c r="A947" s="23"/>
      <c r="B947" s="171">
        <v>3740708.0</v>
      </c>
      <c r="C947" s="14" t="s">
        <v>1457</v>
      </c>
      <c r="D947" s="17">
        <v>42885.0</v>
      </c>
      <c r="E947" s="19">
        <v>42898.0</v>
      </c>
      <c r="F947" s="14" t="s">
        <v>1346</v>
      </c>
      <c r="G947" s="14" t="s">
        <v>57</v>
      </c>
      <c r="H947" s="21"/>
      <c r="I947" s="14" t="s">
        <v>21</v>
      </c>
      <c r="J947" s="14" t="s">
        <v>1766</v>
      </c>
      <c r="K947" s="22">
        <v>42881.0</v>
      </c>
      <c r="L947" s="21"/>
      <c r="M947" s="23"/>
      <c r="N947" s="23"/>
    </row>
    <row r="948">
      <c r="A948" s="23"/>
      <c r="B948" s="171">
        <v>3739079.0</v>
      </c>
      <c r="C948" s="14" t="s">
        <v>1190</v>
      </c>
      <c r="D948" s="17">
        <v>42885.0</v>
      </c>
      <c r="E948" s="19">
        <v>42891.0</v>
      </c>
      <c r="F948" s="14" t="s">
        <v>295</v>
      </c>
      <c r="G948" s="14" t="s">
        <v>1290</v>
      </c>
      <c r="H948" s="21"/>
      <c r="I948" s="14" t="s">
        <v>89</v>
      </c>
      <c r="J948" s="14" t="s">
        <v>41</v>
      </c>
      <c r="K948" s="22">
        <v>42881.0</v>
      </c>
      <c r="L948" s="21"/>
      <c r="M948" s="23"/>
      <c r="N948" s="23"/>
    </row>
    <row r="949">
      <c r="A949" s="23"/>
      <c r="B949" s="171">
        <v>3741079.0</v>
      </c>
      <c r="C949" s="14" t="s">
        <v>939</v>
      </c>
      <c r="D949" s="17">
        <v>42885.0</v>
      </c>
      <c r="E949" s="19">
        <v>42898.0</v>
      </c>
      <c r="F949" s="14" t="s">
        <v>1346</v>
      </c>
      <c r="G949" s="14" t="s">
        <v>57</v>
      </c>
      <c r="H949" s="21"/>
      <c r="I949" s="14" t="s">
        <v>21</v>
      </c>
      <c r="J949" s="14" t="s">
        <v>1766</v>
      </c>
      <c r="K949" s="22">
        <v>42881.0</v>
      </c>
      <c r="L949" s="21"/>
      <c r="M949" s="23"/>
      <c r="N949" s="23"/>
    </row>
    <row r="950">
      <c r="A950" s="23"/>
      <c r="B950" s="171">
        <v>3740943.0</v>
      </c>
      <c r="C950" s="14" t="s">
        <v>1512</v>
      </c>
      <c r="D950" s="17">
        <v>42885.0</v>
      </c>
      <c r="E950" s="19">
        <v>42898.0</v>
      </c>
      <c r="F950" s="14" t="s">
        <v>1346</v>
      </c>
      <c r="G950" s="14" t="s">
        <v>57</v>
      </c>
      <c r="H950" s="21"/>
      <c r="I950" s="14" t="s">
        <v>21</v>
      </c>
      <c r="J950" s="14" t="s">
        <v>27</v>
      </c>
      <c r="K950" s="22">
        <v>42881.0</v>
      </c>
      <c r="L950" s="21"/>
      <c r="M950" s="23"/>
      <c r="N950" s="23"/>
    </row>
    <row r="951">
      <c r="A951" s="23"/>
      <c r="B951" s="171">
        <v>3741023.0</v>
      </c>
      <c r="C951" s="14" t="s">
        <v>939</v>
      </c>
      <c r="D951" s="17">
        <v>42885.0</v>
      </c>
      <c r="E951" s="19">
        <v>42898.0</v>
      </c>
      <c r="F951" s="14" t="s">
        <v>1346</v>
      </c>
      <c r="G951" s="14" t="s">
        <v>57</v>
      </c>
      <c r="H951" s="21"/>
      <c r="I951" s="14" t="s">
        <v>21</v>
      </c>
      <c r="J951" s="14" t="s">
        <v>41</v>
      </c>
      <c r="K951" s="22">
        <v>42881.0</v>
      </c>
      <c r="L951" s="21"/>
      <c r="M951" s="23"/>
      <c r="N951" s="23"/>
    </row>
    <row r="952">
      <c r="A952" s="23"/>
      <c r="B952" s="171">
        <v>3741474.0</v>
      </c>
      <c r="C952" s="14" t="s">
        <v>1518</v>
      </c>
      <c r="D952" s="17">
        <v>42885.0</v>
      </c>
      <c r="E952" s="19">
        <v>42899.0</v>
      </c>
      <c r="F952" s="181" t="s">
        <v>1772</v>
      </c>
      <c r="G952" s="14" t="s">
        <v>1290</v>
      </c>
      <c r="H952" s="21"/>
      <c r="I952" s="14" t="s">
        <v>89</v>
      </c>
      <c r="J952" s="14" t="s">
        <v>41</v>
      </c>
      <c r="K952" s="22">
        <v>42884.0</v>
      </c>
      <c r="L952" s="21"/>
      <c r="M952" s="23"/>
      <c r="N952" s="23"/>
    </row>
    <row r="953">
      <c r="A953" s="23"/>
      <c r="B953" s="171">
        <v>3742041.0</v>
      </c>
      <c r="C953" s="14" t="s">
        <v>1190</v>
      </c>
      <c r="D953" s="17">
        <v>42887.0</v>
      </c>
      <c r="E953" s="19">
        <v>42891.0</v>
      </c>
      <c r="F953" s="14" t="s">
        <v>295</v>
      </c>
      <c r="G953" s="14" t="s">
        <v>1290</v>
      </c>
      <c r="H953" s="21"/>
      <c r="I953" s="14" t="s">
        <v>89</v>
      </c>
      <c r="J953" s="14" t="s">
        <v>41</v>
      </c>
      <c r="K953" s="22">
        <v>42885.0</v>
      </c>
      <c r="L953" s="21"/>
      <c r="M953" s="23"/>
      <c r="N953" s="23"/>
    </row>
    <row r="954">
      <c r="A954" s="23"/>
      <c r="B954" s="171">
        <v>3741858.0</v>
      </c>
      <c r="C954" s="14" t="s">
        <v>905</v>
      </c>
      <c r="D954" s="17">
        <v>42887.0</v>
      </c>
      <c r="E954" s="19">
        <v>42899.0</v>
      </c>
      <c r="F954" s="183" t="s">
        <v>1692</v>
      </c>
      <c r="G954" s="14" t="s">
        <v>1290</v>
      </c>
      <c r="H954" s="21"/>
      <c r="I954" s="14" t="s">
        <v>89</v>
      </c>
      <c r="J954" s="14" t="s">
        <v>41</v>
      </c>
      <c r="K954" s="22">
        <v>42885.0</v>
      </c>
      <c r="L954" s="21"/>
      <c r="M954" s="23"/>
      <c r="N954" s="23"/>
    </row>
    <row r="955">
      <c r="A955" s="23"/>
      <c r="B955" s="171">
        <v>3742011.0</v>
      </c>
      <c r="C955" s="14" t="s">
        <v>1032</v>
      </c>
      <c r="D955" s="17">
        <v>42887.0</v>
      </c>
      <c r="E955" s="19">
        <v>42899.0</v>
      </c>
      <c r="F955" s="183" t="s">
        <v>1707</v>
      </c>
      <c r="G955" s="14" t="s">
        <v>1290</v>
      </c>
      <c r="H955" s="21"/>
      <c r="I955" s="14" t="s">
        <v>89</v>
      </c>
      <c r="J955" s="14" t="s">
        <v>41</v>
      </c>
      <c r="K955" s="22">
        <v>42885.0</v>
      </c>
      <c r="L955" s="21"/>
      <c r="M955" s="23"/>
      <c r="N955" s="23"/>
    </row>
    <row r="956">
      <c r="A956" s="23"/>
      <c r="B956" s="171">
        <v>3743278.0</v>
      </c>
      <c r="C956" s="14" t="s">
        <v>194</v>
      </c>
      <c r="D956" s="17">
        <v>42887.0</v>
      </c>
      <c r="E956" s="19">
        <v>42901.0</v>
      </c>
      <c r="F956" s="14" t="s">
        <v>1346</v>
      </c>
      <c r="G956" s="14" t="s">
        <v>1290</v>
      </c>
      <c r="H956" s="21"/>
      <c r="I956" s="14" t="s">
        <v>89</v>
      </c>
      <c r="J956" s="14" t="s">
        <v>41</v>
      </c>
      <c r="K956" s="22">
        <v>42886.0</v>
      </c>
      <c r="L956" s="21"/>
      <c r="M956" s="23"/>
      <c r="N956" s="23"/>
    </row>
    <row r="957">
      <c r="A957" s="23"/>
      <c r="B957" s="171">
        <v>3743505.0</v>
      </c>
      <c r="C957" s="14" t="s">
        <v>265</v>
      </c>
      <c r="D957" s="17">
        <v>42887.0</v>
      </c>
      <c r="E957" s="19">
        <v>42901.0</v>
      </c>
      <c r="F957" s="14" t="s">
        <v>1346</v>
      </c>
      <c r="G957" s="14" t="s">
        <v>1290</v>
      </c>
      <c r="H957" s="21"/>
      <c r="I957" s="14" t="s">
        <v>89</v>
      </c>
      <c r="J957" s="14" t="s">
        <v>41</v>
      </c>
      <c r="K957" s="22">
        <v>42886.0</v>
      </c>
      <c r="L957" s="21"/>
      <c r="M957" s="23"/>
      <c r="N957" s="23"/>
    </row>
    <row r="958">
      <c r="A958" s="23"/>
      <c r="B958" s="171">
        <v>3743514.0</v>
      </c>
      <c r="C958" s="14" t="s">
        <v>265</v>
      </c>
      <c r="D958" s="17">
        <v>42887.0</v>
      </c>
      <c r="E958" s="19">
        <v>42901.0</v>
      </c>
      <c r="F958" s="14" t="s">
        <v>1346</v>
      </c>
      <c r="G958" s="14" t="s">
        <v>1290</v>
      </c>
      <c r="H958" s="21"/>
      <c r="I958" s="14" t="s">
        <v>89</v>
      </c>
      <c r="J958" s="14" t="s">
        <v>41</v>
      </c>
      <c r="K958" s="22">
        <v>42886.0</v>
      </c>
      <c r="L958" s="21"/>
      <c r="M958" s="23"/>
      <c r="N958" s="23"/>
    </row>
    <row r="959">
      <c r="A959" s="23"/>
      <c r="B959" s="171">
        <v>3743882.0</v>
      </c>
      <c r="C959" s="14" t="s">
        <v>1457</v>
      </c>
      <c r="D959" s="17">
        <v>42887.0</v>
      </c>
      <c r="E959" s="19">
        <v>42901.0</v>
      </c>
      <c r="F959" s="14" t="s">
        <v>1346</v>
      </c>
      <c r="G959" s="14" t="s">
        <v>1290</v>
      </c>
      <c r="H959" s="21"/>
      <c r="I959" s="14" t="s">
        <v>89</v>
      </c>
      <c r="J959" s="14" t="s">
        <v>41</v>
      </c>
      <c r="K959" s="22">
        <v>42886.0</v>
      </c>
      <c r="L959" s="21"/>
      <c r="M959" s="23"/>
      <c r="N959" s="23"/>
    </row>
    <row r="960">
      <c r="A960" s="23"/>
      <c r="B960" s="171">
        <v>3744361.0</v>
      </c>
      <c r="C960" s="14" t="s">
        <v>1558</v>
      </c>
      <c r="D960" s="17">
        <v>42887.0</v>
      </c>
      <c r="E960" s="19">
        <v>42901.0</v>
      </c>
      <c r="F960" s="181" t="s">
        <v>1780</v>
      </c>
      <c r="G960" s="14" t="s">
        <v>1290</v>
      </c>
      <c r="H960" s="21"/>
      <c r="I960" s="14" t="s">
        <v>89</v>
      </c>
      <c r="J960" s="14" t="s">
        <v>41</v>
      </c>
      <c r="K960" s="22">
        <v>42886.0</v>
      </c>
      <c r="L960" s="21"/>
      <c r="M960" s="23"/>
      <c r="N960" s="23"/>
    </row>
    <row r="961">
      <c r="A961" s="23"/>
      <c r="B961" s="171">
        <v>3745588.0</v>
      </c>
      <c r="C961" s="14" t="s">
        <v>317</v>
      </c>
      <c r="D961" s="17">
        <v>42891.0</v>
      </c>
      <c r="E961" s="19">
        <v>42898.0</v>
      </c>
      <c r="F961" s="183" t="s">
        <v>295</v>
      </c>
      <c r="G961" s="14" t="s">
        <v>1290</v>
      </c>
      <c r="H961" s="21"/>
      <c r="I961" s="14" t="s">
        <v>89</v>
      </c>
      <c r="J961" s="14" t="s">
        <v>50</v>
      </c>
      <c r="K961" s="22">
        <v>42887.0</v>
      </c>
      <c r="L961" s="14" t="s">
        <v>1782</v>
      </c>
      <c r="M961" s="23"/>
      <c r="N961" s="23"/>
    </row>
    <row r="962">
      <c r="A962" s="23"/>
      <c r="B962" s="171">
        <v>3744832.0</v>
      </c>
      <c r="C962" s="14" t="s">
        <v>317</v>
      </c>
      <c r="D962" s="17">
        <v>42891.0</v>
      </c>
      <c r="E962" s="19">
        <v>42898.0</v>
      </c>
      <c r="F962" s="183" t="s">
        <v>295</v>
      </c>
      <c r="G962" s="14" t="s">
        <v>1290</v>
      </c>
      <c r="H962" s="21"/>
      <c r="I962" s="14" t="s">
        <v>89</v>
      </c>
      <c r="J962" s="14" t="s">
        <v>50</v>
      </c>
      <c r="K962" s="22">
        <v>42887.0</v>
      </c>
      <c r="L962" s="14" t="s">
        <v>1782</v>
      </c>
      <c r="M962" s="23"/>
      <c r="N962" s="23"/>
    </row>
    <row r="963">
      <c r="A963" s="184"/>
      <c r="B963" s="185">
        <v>3745941.0</v>
      </c>
      <c r="C963" s="186" t="s">
        <v>1500</v>
      </c>
      <c r="D963" s="187">
        <v>42891.0</v>
      </c>
      <c r="E963" s="188">
        <v>42906.0</v>
      </c>
      <c r="F963" s="186" t="s">
        <v>1346</v>
      </c>
      <c r="G963" s="186" t="s">
        <v>30</v>
      </c>
      <c r="H963" s="189"/>
      <c r="I963" s="186" t="s">
        <v>1133</v>
      </c>
      <c r="J963" s="186" t="s">
        <v>41</v>
      </c>
      <c r="K963" s="22">
        <v>42888.0</v>
      </c>
      <c r="L963" s="21"/>
      <c r="M963" s="23"/>
      <c r="N963" s="23"/>
    </row>
    <row r="964">
      <c r="A964" s="184"/>
      <c r="B964" s="185">
        <v>3746403.0</v>
      </c>
      <c r="C964" s="186" t="s">
        <v>317</v>
      </c>
      <c r="D964" s="187">
        <v>42902.0</v>
      </c>
      <c r="E964" s="188">
        <v>42906.0</v>
      </c>
      <c r="F964" s="190" t="s">
        <v>1790</v>
      </c>
      <c r="G964" s="186" t="s">
        <v>1290</v>
      </c>
      <c r="H964" s="189"/>
      <c r="I964" s="186" t="s">
        <v>89</v>
      </c>
      <c r="J964" s="186" t="s">
        <v>50</v>
      </c>
      <c r="K964" s="22">
        <v>42888.0</v>
      </c>
      <c r="L964" s="21"/>
      <c r="M964" s="23"/>
      <c r="N964" s="23"/>
    </row>
    <row r="965">
      <c r="A965" s="184"/>
      <c r="B965" s="185">
        <v>3746070.0</v>
      </c>
      <c r="C965" s="186" t="s">
        <v>1190</v>
      </c>
      <c r="D965" s="187">
        <v>42902.0</v>
      </c>
      <c r="E965" s="188">
        <v>42906.0</v>
      </c>
      <c r="F965" s="191" t="s">
        <v>1791</v>
      </c>
      <c r="G965" s="186" t="s">
        <v>1290</v>
      </c>
      <c r="H965" s="189"/>
      <c r="I965" s="186" t="s">
        <v>89</v>
      </c>
      <c r="J965" s="186" t="s">
        <v>27</v>
      </c>
      <c r="K965" s="22">
        <v>42888.0</v>
      </c>
      <c r="L965" s="21"/>
      <c r="M965" s="23"/>
      <c r="N965" s="23"/>
    </row>
    <row r="966">
      <c r="A966" s="184"/>
      <c r="B966" s="185">
        <v>3747831.0</v>
      </c>
      <c r="C966" s="186" t="s">
        <v>1459</v>
      </c>
      <c r="D966" s="187">
        <v>42902.0</v>
      </c>
      <c r="E966" s="188">
        <v>42906.0</v>
      </c>
      <c r="F966" s="186" t="s">
        <v>1346</v>
      </c>
      <c r="G966" s="186" t="s">
        <v>1290</v>
      </c>
      <c r="H966" s="189"/>
      <c r="I966" s="186" t="s">
        <v>89</v>
      </c>
      <c r="J966" s="186" t="s">
        <v>41</v>
      </c>
      <c r="K966" s="22">
        <v>42891.0</v>
      </c>
      <c r="L966" s="21"/>
      <c r="M966" s="23"/>
      <c r="N966" s="23"/>
    </row>
    <row r="967">
      <c r="A967" s="184"/>
      <c r="B967" s="185">
        <v>3747913.0</v>
      </c>
      <c r="C967" s="186" t="s">
        <v>1577</v>
      </c>
      <c r="D967" s="187">
        <v>42902.0</v>
      </c>
      <c r="E967" s="188">
        <v>42906.0</v>
      </c>
      <c r="F967" s="191" t="s">
        <v>1793</v>
      </c>
      <c r="G967" s="186" t="s">
        <v>1290</v>
      </c>
      <c r="H967" s="189"/>
      <c r="I967" s="186" t="s">
        <v>89</v>
      </c>
      <c r="J967" s="186" t="s">
        <v>41</v>
      </c>
      <c r="K967" s="22">
        <v>42891.0</v>
      </c>
      <c r="L967" s="21"/>
      <c r="M967" s="23"/>
      <c r="N967" s="23"/>
    </row>
    <row r="968">
      <c r="A968" s="184"/>
      <c r="B968" s="185">
        <v>3748146.0</v>
      </c>
      <c r="C968" s="186" t="s">
        <v>1190</v>
      </c>
      <c r="D968" s="187">
        <v>42902.0</v>
      </c>
      <c r="E968" s="188">
        <v>42906.0</v>
      </c>
      <c r="F968" s="191" t="s">
        <v>1795</v>
      </c>
      <c r="G968" s="186" t="s">
        <v>1290</v>
      </c>
      <c r="H968" s="189"/>
      <c r="I968" s="186" t="s">
        <v>89</v>
      </c>
      <c r="J968" s="186" t="s">
        <v>27</v>
      </c>
      <c r="K968" s="22">
        <v>42888.0</v>
      </c>
      <c r="L968" s="21"/>
      <c r="M968" s="23"/>
      <c r="N968" s="23"/>
    </row>
    <row r="969">
      <c r="A969" s="184"/>
      <c r="B969" s="185">
        <v>3748617.0</v>
      </c>
      <c r="C969" s="186" t="s">
        <v>1523</v>
      </c>
      <c r="D969" s="187">
        <v>42902.0</v>
      </c>
      <c r="E969" s="188">
        <v>42906.0</v>
      </c>
      <c r="F969" s="186" t="s">
        <v>1346</v>
      </c>
      <c r="G969" s="186" t="s">
        <v>1290</v>
      </c>
      <c r="H969" s="189"/>
      <c r="I969" s="186" t="s">
        <v>89</v>
      </c>
      <c r="J969" s="186" t="s">
        <v>41</v>
      </c>
      <c r="K969" s="22">
        <v>42891.0</v>
      </c>
      <c r="L969" s="21"/>
      <c r="M969" s="23"/>
      <c r="N969" s="23"/>
    </row>
    <row r="970">
      <c r="A970" s="184"/>
      <c r="B970" s="185">
        <v>3748841.0</v>
      </c>
      <c r="C970" s="186" t="s">
        <v>939</v>
      </c>
      <c r="D970" s="187">
        <v>42902.0</v>
      </c>
      <c r="E970" s="188">
        <v>42907.0</v>
      </c>
      <c r="F970" s="186" t="s">
        <v>1346</v>
      </c>
      <c r="G970" s="186" t="s">
        <v>1290</v>
      </c>
      <c r="H970" s="189"/>
      <c r="I970" s="186" t="s">
        <v>89</v>
      </c>
      <c r="J970" s="186" t="s">
        <v>582</v>
      </c>
      <c r="K970" s="22">
        <v>42892.0</v>
      </c>
      <c r="L970" s="21"/>
      <c r="M970" s="23"/>
      <c r="N970" s="23"/>
    </row>
    <row r="971">
      <c r="A971" s="184"/>
      <c r="B971" s="185">
        <v>3748847.0</v>
      </c>
      <c r="C971" s="186" t="s">
        <v>194</v>
      </c>
      <c r="D971" s="187">
        <v>42902.0</v>
      </c>
      <c r="E971" s="188">
        <v>42907.0</v>
      </c>
      <c r="F971" s="186" t="s">
        <v>1346</v>
      </c>
      <c r="G971" s="186" t="s">
        <v>1290</v>
      </c>
      <c r="H971" s="189"/>
      <c r="I971" s="186" t="s">
        <v>89</v>
      </c>
      <c r="J971" s="186" t="s">
        <v>41</v>
      </c>
      <c r="K971" s="22">
        <v>42892.0</v>
      </c>
      <c r="L971" s="21"/>
      <c r="M971" s="23"/>
      <c r="N971" s="23"/>
    </row>
    <row r="972">
      <c r="A972" s="184"/>
      <c r="B972" s="185">
        <v>3748852.0</v>
      </c>
      <c r="C972" s="186" t="s">
        <v>1577</v>
      </c>
      <c r="D972" s="187">
        <v>42902.0</v>
      </c>
      <c r="E972" s="188">
        <v>42907.0</v>
      </c>
      <c r="F972" s="186" t="s">
        <v>1346</v>
      </c>
      <c r="G972" s="186" t="s">
        <v>1290</v>
      </c>
      <c r="H972" s="189"/>
      <c r="I972" s="186" t="s">
        <v>89</v>
      </c>
      <c r="J972" s="186" t="s">
        <v>41</v>
      </c>
      <c r="K972" s="22">
        <v>42892.0</v>
      </c>
      <c r="L972" s="4"/>
    </row>
    <row r="973">
      <c r="A973" s="184"/>
      <c r="B973" s="185">
        <v>3749493.0</v>
      </c>
      <c r="C973" s="186" t="s">
        <v>1512</v>
      </c>
      <c r="D973" s="187">
        <v>42902.0</v>
      </c>
      <c r="E973" s="188">
        <v>42907.0</v>
      </c>
      <c r="F973" s="186" t="s">
        <v>1346</v>
      </c>
      <c r="G973" s="186" t="s">
        <v>1290</v>
      </c>
      <c r="H973" s="189"/>
      <c r="I973" s="186" t="s">
        <v>89</v>
      </c>
      <c r="J973" s="186" t="s">
        <v>192</v>
      </c>
      <c r="K973" s="22">
        <v>42892.0</v>
      </c>
      <c r="L973" s="4"/>
    </row>
    <row r="974">
      <c r="A974" s="184"/>
      <c r="B974" s="185">
        <v>3749541.0</v>
      </c>
      <c r="C974" s="186" t="s">
        <v>1459</v>
      </c>
      <c r="D974" s="187">
        <v>42902.0</v>
      </c>
      <c r="E974" s="188">
        <v>42907.0</v>
      </c>
      <c r="F974" s="186" t="s">
        <v>1346</v>
      </c>
      <c r="G974" s="186" t="s">
        <v>1290</v>
      </c>
      <c r="H974" s="189"/>
      <c r="I974" s="186" t="s">
        <v>89</v>
      </c>
      <c r="J974" s="186" t="s">
        <v>41</v>
      </c>
      <c r="K974" s="22">
        <v>42892.0</v>
      </c>
      <c r="L974" s="4"/>
    </row>
    <row r="975">
      <c r="A975" s="184"/>
      <c r="B975" s="185">
        <v>3750000.0</v>
      </c>
      <c r="C975" s="186" t="s">
        <v>194</v>
      </c>
      <c r="D975" s="187">
        <v>42529.0</v>
      </c>
      <c r="E975" s="188">
        <v>42542.0</v>
      </c>
      <c r="F975" s="186" t="s">
        <v>1346</v>
      </c>
      <c r="G975" s="186" t="s">
        <v>57</v>
      </c>
      <c r="H975" s="189"/>
      <c r="I975" s="186" t="s">
        <v>1133</v>
      </c>
      <c r="J975" s="186" t="s">
        <v>1319</v>
      </c>
      <c r="K975" s="192">
        <v>42892.0</v>
      </c>
      <c r="L975" s="4"/>
    </row>
    <row r="976">
      <c r="A976" s="184"/>
      <c r="B976" s="185">
        <v>3750481.0</v>
      </c>
      <c r="C976" s="186" t="s">
        <v>194</v>
      </c>
      <c r="D976" s="187">
        <v>42529.0</v>
      </c>
      <c r="E976" s="188">
        <v>42542.0</v>
      </c>
      <c r="F976" s="186" t="s">
        <v>1346</v>
      </c>
      <c r="G976" s="186" t="s">
        <v>57</v>
      </c>
      <c r="H976" s="189"/>
      <c r="I976" s="186" t="s">
        <v>1133</v>
      </c>
      <c r="J976" s="186" t="s">
        <v>1319</v>
      </c>
      <c r="K976" s="192">
        <v>42892.0</v>
      </c>
      <c r="L976" s="193" t="s">
        <v>1802</v>
      </c>
    </row>
    <row r="977">
      <c r="A977" s="184"/>
      <c r="B977" s="185">
        <v>3750565.0</v>
      </c>
      <c r="C977" s="186" t="s">
        <v>1457</v>
      </c>
      <c r="D977" s="187">
        <v>42529.0</v>
      </c>
      <c r="E977" s="188">
        <v>42542.0</v>
      </c>
      <c r="F977" s="186" t="s">
        <v>1346</v>
      </c>
      <c r="G977" s="186" t="s">
        <v>1290</v>
      </c>
      <c r="H977" s="189"/>
      <c r="I977" s="186" t="s">
        <v>89</v>
      </c>
      <c r="J977" s="186" t="s">
        <v>41</v>
      </c>
      <c r="K977" s="22">
        <v>42892.0</v>
      </c>
      <c r="L977" s="4"/>
    </row>
    <row r="978">
      <c r="A978" s="184"/>
      <c r="B978" s="185">
        <v>3750930.0</v>
      </c>
      <c r="C978" s="186" t="s">
        <v>1459</v>
      </c>
      <c r="D978" s="187">
        <v>42529.0</v>
      </c>
      <c r="E978" s="188">
        <v>42542.0</v>
      </c>
      <c r="F978" s="186" t="s">
        <v>1346</v>
      </c>
      <c r="G978" s="186" t="s">
        <v>57</v>
      </c>
      <c r="H978" s="189"/>
      <c r="I978" s="186" t="s">
        <v>1133</v>
      </c>
      <c r="J978" s="186" t="s">
        <v>582</v>
      </c>
      <c r="K978" s="192">
        <v>42892.0</v>
      </c>
      <c r="L978" s="4"/>
    </row>
    <row r="979">
      <c r="A979" s="184"/>
      <c r="B979" s="185">
        <v>3751209.0</v>
      </c>
      <c r="C979" s="186" t="s">
        <v>1577</v>
      </c>
      <c r="D979" s="187">
        <v>42529.0</v>
      </c>
      <c r="E979" s="188">
        <v>42542.0</v>
      </c>
      <c r="F979" s="186" t="s">
        <v>1346</v>
      </c>
      <c r="G979" s="186" t="s">
        <v>57</v>
      </c>
      <c r="H979" s="189"/>
      <c r="I979" s="186" t="s">
        <v>1133</v>
      </c>
      <c r="J979" s="186" t="s">
        <v>1319</v>
      </c>
      <c r="K979" s="192">
        <v>42892.0</v>
      </c>
      <c r="L979" s="4"/>
    </row>
    <row r="980">
      <c r="A980" s="184"/>
      <c r="B980" s="185">
        <v>3752084.0</v>
      </c>
      <c r="C980" s="186" t="s">
        <v>1032</v>
      </c>
      <c r="D980" s="187">
        <v>42895.0</v>
      </c>
      <c r="E980" s="188">
        <v>42909.0</v>
      </c>
      <c r="F980" s="191" t="s">
        <v>1805</v>
      </c>
      <c r="G980" s="186" t="s">
        <v>1290</v>
      </c>
      <c r="H980" s="189"/>
      <c r="I980" s="186" t="s">
        <v>89</v>
      </c>
      <c r="J980" s="186" t="s">
        <v>41</v>
      </c>
      <c r="K980" s="192">
        <v>42894.0</v>
      </c>
      <c r="L980" s="4"/>
    </row>
    <row r="981">
      <c r="A981" s="184"/>
      <c r="B981" s="185">
        <v>3752897.0</v>
      </c>
      <c r="C981" s="186" t="s">
        <v>1680</v>
      </c>
      <c r="D981" s="187">
        <v>42898.0</v>
      </c>
      <c r="E981" s="188">
        <v>42913.0</v>
      </c>
      <c r="F981" s="190" t="s">
        <v>1806</v>
      </c>
      <c r="G981" s="186" t="s">
        <v>1290</v>
      </c>
      <c r="H981" s="189"/>
      <c r="I981" s="186" t="s">
        <v>89</v>
      </c>
      <c r="J981" s="186" t="s">
        <v>41</v>
      </c>
      <c r="K981" s="192">
        <v>42895.0</v>
      </c>
      <c r="L981" s="4"/>
    </row>
    <row r="982">
      <c r="A982" s="184"/>
      <c r="B982" s="185">
        <v>3753165.0</v>
      </c>
      <c r="C982" s="186" t="s">
        <v>267</v>
      </c>
      <c r="D982" s="187">
        <v>42898.0</v>
      </c>
      <c r="E982" s="188">
        <v>42913.0</v>
      </c>
      <c r="F982" s="191" t="s">
        <v>1807</v>
      </c>
      <c r="G982" s="186" t="s">
        <v>1290</v>
      </c>
      <c r="H982" s="189"/>
      <c r="I982" s="186" t="s">
        <v>89</v>
      </c>
      <c r="J982" s="186" t="s">
        <v>41</v>
      </c>
      <c r="K982" s="192">
        <v>42895.0</v>
      </c>
      <c r="L982" s="4"/>
    </row>
    <row r="983">
      <c r="A983" s="184"/>
      <c r="B983" s="185">
        <v>3753082.0</v>
      </c>
      <c r="C983" s="186" t="s">
        <v>1459</v>
      </c>
      <c r="D983" s="187">
        <v>42898.0</v>
      </c>
      <c r="E983" s="188">
        <v>42913.0</v>
      </c>
      <c r="F983" s="191" t="s">
        <v>1808</v>
      </c>
      <c r="G983" s="186" t="s">
        <v>1290</v>
      </c>
      <c r="H983" s="189"/>
      <c r="I983" s="186" t="s">
        <v>89</v>
      </c>
      <c r="J983" s="186" t="s">
        <v>50</v>
      </c>
      <c r="K983" s="192">
        <v>42895.0</v>
      </c>
      <c r="L983" s="4"/>
    </row>
    <row r="984">
      <c r="A984" s="184"/>
      <c r="B984" s="185">
        <v>3754578.0</v>
      </c>
      <c r="C984" s="186" t="s">
        <v>1077</v>
      </c>
      <c r="D984" s="187">
        <v>42899.0</v>
      </c>
      <c r="E984" s="188">
        <v>42914.0</v>
      </c>
      <c r="F984" s="191" t="s">
        <v>1810</v>
      </c>
      <c r="G984" s="186" t="s">
        <v>1290</v>
      </c>
      <c r="H984" s="189"/>
      <c r="I984" s="186" t="s">
        <v>89</v>
      </c>
      <c r="J984" s="186" t="s">
        <v>48</v>
      </c>
      <c r="K984" s="192">
        <v>42898.0</v>
      </c>
      <c r="L984" s="4"/>
    </row>
    <row r="985">
      <c r="A985" s="184"/>
      <c r="B985" s="185">
        <v>3754177.0</v>
      </c>
      <c r="C985" s="186" t="s">
        <v>1457</v>
      </c>
      <c r="D985" s="187">
        <v>42899.0</v>
      </c>
      <c r="E985" s="188">
        <v>42914.0</v>
      </c>
      <c r="F985" s="186" t="s">
        <v>1811</v>
      </c>
      <c r="G985" s="186" t="s">
        <v>30</v>
      </c>
      <c r="H985" s="189"/>
      <c r="I985" s="186" t="s">
        <v>21</v>
      </c>
      <c r="J985" s="186" t="s">
        <v>1812</v>
      </c>
      <c r="K985" s="192">
        <v>42898.0</v>
      </c>
      <c r="L985" s="4"/>
    </row>
    <row r="986">
      <c r="A986" s="184"/>
      <c r="B986" s="185">
        <v>3754759.0</v>
      </c>
      <c r="C986" s="186" t="s">
        <v>1190</v>
      </c>
      <c r="D986" s="187">
        <v>42899.0</v>
      </c>
      <c r="E986" s="188">
        <v>42914.0</v>
      </c>
      <c r="F986" s="191" t="s">
        <v>1565</v>
      </c>
      <c r="G986" s="186" t="s">
        <v>1290</v>
      </c>
      <c r="H986" s="189"/>
      <c r="I986" s="186" t="s">
        <v>89</v>
      </c>
      <c r="J986" s="186" t="s">
        <v>1816</v>
      </c>
      <c r="K986" s="192">
        <v>42898.0</v>
      </c>
      <c r="L986" s="4"/>
    </row>
    <row r="987">
      <c r="A987" s="184"/>
      <c r="B987" s="185">
        <v>3755107.0</v>
      </c>
      <c r="C987" s="186" t="s">
        <v>194</v>
      </c>
      <c r="D987" s="187">
        <v>42899.0</v>
      </c>
      <c r="E987" s="188">
        <v>42914.0</v>
      </c>
      <c r="F987" s="191" t="s">
        <v>1817</v>
      </c>
      <c r="G987" s="186" t="s">
        <v>1290</v>
      </c>
      <c r="H987" s="189"/>
      <c r="I987" s="186" t="s">
        <v>89</v>
      </c>
      <c r="J987" s="186" t="s">
        <v>266</v>
      </c>
      <c r="K987" s="192">
        <v>42898.0</v>
      </c>
      <c r="L987" s="4"/>
    </row>
    <row r="988">
      <c r="A988" s="184"/>
      <c r="B988" s="185">
        <v>3755279.0</v>
      </c>
      <c r="C988" s="186" t="s">
        <v>1077</v>
      </c>
      <c r="D988" s="187">
        <v>42899.0</v>
      </c>
      <c r="E988" s="188">
        <v>42914.0</v>
      </c>
      <c r="F988" s="191" t="s">
        <v>1819</v>
      </c>
      <c r="G988" s="186" t="s">
        <v>1290</v>
      </c>
      <c r="H988" s="189"/>
      <c r="I988" s="186" t="s">
        <v>89</v>
      </c>
      <c r="J988" s="186" t="s">
        <v>266</v>
      </c>
      <c r="K988" s="192">
        <v>42898.0</v>
      </c>
      <c r="L988" s="4"/>
    </row>
    <row r="989">
      <c r="A989" s="184"/>
      <c r="B989" s="185">
        <v>3754516.0</v>
      </c>
      <c r="C989" s="186" t="s">
        <v>1190</v>
      </c>
      <c r="D989" s="187">
        <v>42899.0</v>
      </c>
      <c r="E989" s="188">
        <v>42907.0</v>
      </c>
      <c r="F989" s="186" t="s">
        <v>295</v>
      </c>
      <c r="G989" s="186" t="s">
        <v>1290</v>
      </c>
      <c r="H989" s="189"/>
      <c r="I989" s="186" t="s">
        <v>89</v>
      </c>
      <c r="J989" s="186" t="s">
        <v>266</v>
      </c>
      <c r="K989" s="192">
        <v>42898.0</v>
      </c>
      <c r="L989" s="193" t="s">
        <v>1822</v>
      </c>
    </row>
    <row r="990">
      <c r="A990" s="194"/>
      <c r="B990" s="185">
        <v>3756319.0</v>
      </c>
      <c r="C990" s="186" t="s">
        <v>1190</v>
      </c>
      <c r="D990" s="187">
        <v>42900.0</v>
      </c>
      <c r="E990" s="195">
        <v>42915.0</v>
      </c>
      <c r="F990" s="186" t="s">
        <v>1811</v>
      </c>
      <c r="G990" s="186" t="s">
        <v>1290</v>
      </c>
      <c r="H990" s="189"/>
      <c r="I990" s="186" t="s">
        <v>89</v>
      </c>
      <c r="J990" s="186" t="s">
        <v>27</v>
      </c>
      <c r="K990" s="192">
        <v>42899.0</v>
      </c>
      <c r="L990" s="4"/>
    </row>
    <row r="991">
      <c r="A991" s="194"/>
      <c r="B991" s="185">
        <v>3756371.0</v>
      </c>
      <c r="C991" s="186" t="s">
        <v>1523</v>
      </c>
      <c r="D991" s="187">
        <v>42900.0</v>
      </c>
      <c r="E991" s="195">
        <v>42915.0</v>
      </c>
      <c r="F991" s="186" t="s">
        <v>1811</v>
      </c>
      <c r="G991" s="186" t="s">
        <v>1290</v>
      </c>
      <c r="H991" s="189"/>
      <c r="I991" s="186" t="s">
        <v>89</v>
      </c>
      <c r="J991" s="186" t="s">
        <v>41</v>
      </c>
      <c r="K991" s="192">
        <v>42899.0</v>
      </c>
      <c r="L991" s="4"/>
    </row>
    <row r="992">
      <c r="A992" s="194"/>
      <c r="B992" s="185">
        <v>3757040.0</v>
      </c>
      <c r="C992" s="186" t="s">
        <v>1190</v>
      </c>
      <c r="D992" s="187">
        <v>42901.0</v>
      </c>
      <c r="E992" s="195">
        <v>42909.0</v>
      </c>
      <c r="F992" s="186" t="s">
        <v>295</v>
      </c>
      <c r="G992" s="186" t="s">
        <v>1290</v>
      </c>
      <c r="H992" s="189"/>
      <c r="I992" s="186" t="s">
        <v>89</v>
      </c>
      <c r="J992" s="186" t="s">
        <v>41</v>
      </c>
      <c r="K992" s="192">
        <v>42900.0</v>
      </c>
      <c r="L992" s="4"/>
    </row>
    <row r="993">
      <c r="A993" s="194"/>
      <c r="B993" s="185">
        <v>3757214.0</v>
      </c>
      <c r="C993" s="186" t="s">
        <v>267</v>
      </c>
      <c r="D993" s="187">
        <v>42901.0</v>
      </c>
      <c r="E993" s="195">
        <v>42916.0</v>
      </c>
      <c r="F993" s="191" t="s">
        <v>1470</v>
      </c>
      <c r="G993" s="186" t="s">
        <v>1290</v>
      </c>
      <c r="H993" s="189"/>
      <c r="I993" s="186" t="s">
        <v>89</v>
      </c>
      <c r="J993" s="186" t="s">
        <v>41</v>
      </c>
      <c r="K993" s="192">
        <v>42900.0</v>
      </c>
      <c r="L993" s="4"/>
    </row>
    <row r="994">
      <c r="A994" s="194"/>
      <c r="B994" s="185">
        <v>3757914.0</v>
      </c>
      <c r="C994" s="186" t="s">
        <v>1558</v>
      </c>
      <c r="D994" s="187">
        <v>42901.0</v>
      </c>
      <c r="E994" s="195">
        <v>42916.0</v>
      </c>
      <c r="F994" s="186" t="s">
        <v>1829</v>
      </c>
      <c r="G994" s="186" t="s">
        <v>1290</v>
      </c>
      <c r="H994" s="189"/>
      <c r="I994" s="186" t="s">
        <v>89</v>
      </c>
      <c r="J994" s="186" t="s">
        <v>41</v>
      </c>
      <c r="K994" s="192">
        <v>42900.0</v>
      </c>
      <c r="L994" s="4"/>
    </row>
    <row r="995">
      <c r="A995" s="194"/>
      <c r="B995" s="185">
        <v>3758074.0</v>
      </c>
      <c r="C995" s="186" t="s">
        <v>1518</v>
      </c>
      <c r="D995" s="187">
        <v>42901.0</v>
      </c>
      <c r="E995" s="195">
        <v>42920.0</v>
      </c>
      <c r="F995" s="190" t="s">
        <v>1831</v>
      </c>
      <c r="G995" s="186" t="s">
        <v>1290</v>
      </c>
      <c r="H995" s="189"/>
      <c r="I995" s="186" t="s">
        <v>89</v>
      </c>
      <c r="J995" s="186" t="s">
        <v>41</v>
      </c>
      <c r="K995" s="192">
        <v>42900.0</v>
      </c>
      <c r="L995" s="4"/>
    </row>
    <row r="996">
      <c r="A996" s="194"/>
      <c r="B996" s="185">
        <v>3758082.0</v>
      </c>
      <c r="C996" s="186" t="s">
        <v>1577</v>
      </c>
      <c r="D996" s="187">
        <v>42901.0</v>
      </c>
      <c r="E996" s="195">
        <v>42920.0</v>
      </c>
      <c r="F996" s="191" t="s">
        <v>1411</v>
      </c>
      <c r="G996" s="186" t="s">
        <v>1290</v>
      </c>
      <c r="H996" s="189"/>
      <c r="I996" s="186" t="s">
        <v>89</v>
      </c>
      <c r="J996" s="186" t="s">
        <v>41</v>
      </c>
      <c r="K996" s="192">
        <v>42900.0</v>
      </c>
      <c r="L996" s="4"/>
    </row>
    <row r="997">
      <c r="A997" s="194"/>
      <c r="B997" s="185">
        <v>3758238.0</v>
      </c>
      <c r="C997" s="186" t="s">
        <v>194</v>
      </c>
      <c r="D997" s="187">
        <v>42901.0</v>
      </c>
      <c r="E997" s="195">
        <v>42920.0</v>
      </c>
      <c r="F997" s="190" t="s">
        <v>1832</v>
      </c>
      <c r="G997" s="186" t="s">
        <v>1290</v>
      </c>
      <c r="H997" s="189"/>
      <c r="I997" s="186" t="s">
        <v>89</v>
      </c>
      <c r="J997" s="186" t="s">
        <v>41</v>
      </c>
      <c r="K997" s="192">
        <v>42900.0</v>
      </c>
      <c r="L997" s="4"/>
    </row>
    <row r="998">
      <c r="A998" s="194"/>
      <c r="B998" s="185">
        <v>3758279.0</v>
      </c>
      <c r="C998" s="186" t="s">
        <v>939</v>
      </c>
      <c r="D998" s="187">
        <v>42901.0</v>
      </c>
      <c r="E998" s="195">
        <v>42920.0</v>
      </c>
      <c r="F998" s="191" t="s">
        <v>1834</v>
      </c>
      <c r="G998" s="186" t="s">
        <v>1290</v>
      </c>
      <c r="H998" s="189"/>
      <c r="I998" s="186" t="s">
        <v>89</v>
      </c>
      <c r="J998" s="186" t="s">
        <v>41</v>
      </c>
      <c r="K998" s="192">
        <v>42900.0</v>
      </c>
      <c r="L998" s="4"/>
    </row>
    <row r="999">
      <c r="A999" s="194"/>
      <c r="B999" s="185">
        <v>3758277.0</v>
      </c>
      <c r="C999" s="186" t="s">
        <v>1077</v>
      </c>
      <c r="D999" s="187">
        <v>42901.0</v>
      </c>
      <c r="E999" s="195">
        <v>42920.0</v>
      </c>
      <c r="F999" s="191" t="s">
        <v>1837</v>
      </c>
      <c r="G999" s="186" t="s">
        <v>1290</v>
      </c>
      <c r="H999" s="189"/>
      <c r="I999" s="186" t="s">
        <v>89</v>
      </c>
      <c r="J999" s="186" t="s">
        <v>50</v>
      </c>
      <c r="K999" s="192">
        <v>42901.0</v>
      </c>
      <c r="L999" s="4"/>
    </row>
    <row r="1000">
      <c r="A1000" s="194"/>
      <c r="B1000" s="191">
        <v>3758285.0</v>
      </c>
      <c r="C1000" s="186" t="s">
        <v>1512</v>
      </c>
      <c r="D1000" s="187">
        <v>42901.0</v>
      </c>
      <c r="E1000" s="195">
        <v>42909.0</v>
      </c>
      <c r="F1000" s="191" t="s">
        <v>295</v>
      </c>
      <c r="G1000" s="186" t="s">
        <v>1290</v>
      </c>
      <c r="H1000" s="189"/>
      <c r="I1000" s="186" t="s">
        <v>89</v>
      </c>
      <c r="J1000" s="186" t="s">
        <v>27</v>
      </c>
      <c r="K1000" s="192">
        <v>42901.0</v>
      </c>
      <c r="L1000" s="4"/>
    </row>
    <row r="1001">
      <c r="A1001" s="194"/>
      <c r="B1001" s="191">
        <v>3758743.0</v>
      </c>
      <c r="C1001" s="186" t="s">
        <v>1523</v>
      </c>
      <c r="D1001" s="187">
        <v>42902.0</v>
      </c>
      <c r="E1001" s="195">
        <v>42920.0</v>
      </c>
      <c r="F1001" s="191" t="s">
        <v>1811</v>
      </c>
      <c r="G1001" s="186" t="s">
        <v>1290</v>
      </c>
      <c r="H1001" s="189"/>
      <c r="I1001" s="186" t="s">
        <v>89</v>
      </c>
      <c r="J1001" s="186" t="s">
        <v>41</v>
      </c>
      <c r="K1001" s="192">
        <v>42901.0</v>
      </c>
      <c r="L1001" s="4"/>
    </row>
    <row r="1002">
      <c r="A1002" s="194"/>
      <c r="B1002" s="185">
        <v>3758804.0</v>
      </c>
      <c r="C1002" s="186" t="s">
        <v>1523</v>
      </c>
      <c r="D1002" s="187">
        <v>42902.0</v>
      </c>
      <c r="E1002" s="195">
        <v>42920.0</v>
      </c>
      <c r="F1002" s="191" t="s">
        <v>1811</v>
      </c>
      <c r="G1002" s="186" t="s">
        <v>1290</v>
      </c>
      <c r="H1002" s="189"/>
      <c r="I1002" s="186" t="s">
        <v>89</v>
      </c>
      <c r="J1002" s="186" t="s">
        <v>41</v>
      </c>
      <c r="K1002" s="192">
        <v>42901.0</v>
      </c>
      <c r="L1002" s="4"/>
    </row>
    <row r="1003">
      <c r="A1003" s="194"/>
      <c r="B1003" s="196">
        <v>3761292.0</v>
      </c>
      <c r="C1003" s="196" t="s">
        <v>1190</v>
      </c>
      <c r="D1003" s="197">
        <v>42906.0</v>
      </c>
      <c r="E1003" s="197">
        <v>42914.0</v>
      </c>
      <c r="F1003" s="196" t="s">
        <v>295</v>
      </c>
      <c r="G1003" s="196" t="s">
        <v>57</v>
      </c>
      <c r="H1003" s="198"/>
      <c r="I1003" s="196" t="s">
        <v>26</v>
      </c>
      <c r="J1003" s="196" t="s">
        <v>41</v>
      </c>
      <c r="K1003" s="199">
        <v>42907.0</v>
      </c>
      <c r="L1003" s="4"/>
    </row>
    <row r="1004">
      <c r="A1004" s="194"/>
      <c r="B1004" s="196">
        <v>3761592.0</v>
      </c>
      <c r="C1004" s="196" t="s">
        <v>222</v>
      </c>
      <c r="D1004" s="197">
        <v>42907.0</v>
      </c>
      <c r="E1004" s="197">
        <v>42922.0</v>
      </c>
      <c r="F1004" s="196" t="s">
        <v>1843</v>
      </c>
      <c r="G1004" s="196" t="s">
        <v>189</v>
      </c>
      <c r="H1004" s="198"/>
      <c r="I1004" s="196" t="s">
        <v>26</v>
      </c>
      <c r="J1004" s="196" t="s">
        <v>1844</v>
      </c>
      <c r="K1004" s="199">
        <v>42907.0</v>
      </c>
      <c r="L1004" s="4"/>
    </row>
    <row r="1005">
      <c r="A1005" s="194"/>
      <c r="B1005" s="196">
        <v>3761660.0</v>
      </c>
      <c r="C1005" s="196" t="s">
        <v>1845</v>
      </c>
      <c r="D1005" s="197">
        <v>42907.0</v>
      </c>
      <c r="E1005" s="197">
        <v>42922.0</v>
      </c>
      <c r="F1005" s="196" t="s">
        <v>1675</v>
      </c>
      <c r="G1005" s="196" t="s">
        <v>189</v>
      </c>
      <c r="H1005" s="198"/>
      <c r="I1005" s="196" t="s">
        <v>26</v>
      </c>
      <c r="J1005" s="196" t="s">
        <v>41</v>
      </c>
      <c r="K1005" s="199">
        <v>42907.0</v>
      </c>
      <c r="L1005" s="4"/>
    </row>
    <row r="1006">
      <c r="A1006" s="194"/>
      <c r="B1006" s="196">
        <v>3759410.0</v>
      </c>
      <c r="C1006" s="196" t="s">
        <v>1457</v>
      </c>
      <c r="D1006" s="197">
        <v>42909.0</v>
      </c>
      <c r="E1006" s="197">
        <v>42921.0</v>
      </c>
      <c r="F1006" s="196" t="s">
        <v>1846</v>
      </c>
      <c r="G1006" s="196" t="s">
        <v>57</v>
      </c>
      <c r="H1006" s="198"/>
      <c r="I1006" s="196" t="s">
        <v>26</v>
      </c>
      <c r="J1006" s="196" t="s">
        <v>41</v>
      </c>
      <c r="K1006" s="199">
        <v>42902.0</v>
      </c>
      <c r="L1006" s="4"/>
    </row>
    <row r="1007">
      <c r="A1007" s="194"/>
      <c r="B1007" s="196">
        <v>3762577.0</v>
      </c>
      <c r="C1007" s="196" t="s">
        <v>1847</v>
      </c>
      <c r="D1007" s="197">
        <v>42909.0</v>
      </c>
      <c r="E1007" s="197">
        <v>42923.0</v>
      </c>
      <c r="F1007" s="201" t="s">
        <v>1811</v>
      </c>
      <c r="G1007" s="196" t="s">
        <v>189</v>
      </c>
      <c r="H1007" s="198"/>
      <c r="I1007" s="196" t="s">
        <v>21</v>
      </c>
      <c r="J1007" s="196" t="s">
        <v>41</v>
      </c>
      <c r="K1007" s="199">
        <v>42907.0</v>
      </c>
      <c r="L1007" s="4"/>
    </row>
    <row r="1008">
      <c r="A1008" s="194"/>
      <c r="B1008" s="196">
        <v>3763040.0</v>
      </c>
      <c r="C1008" s="196" t="s">
        <v>1512</v>
      </c>
      <c r="D1008" s="197">
        <v>42909.0</v>
      </c>
      <c r="E1008" s="197">
        <v>42923.0</v>
      </c>
      <c r="F1008" s="196" t="s">
        <v>1850</v>
      </c>
      <c r="G1008" s="196" t="s">
        <v>189</v>
      </c>
      <c r="H1008" s="198"/>
      <c r="I1008" s="196" t="s">
        <v>26</v>
      </c>
      <c r="J1008" s="196" t="s">
        <v>119</v>
      </c>
      <c r="K1008" s="199">
        <v>42907.0</v>
      </c>
      <c r="L1008" s="4"/>
    </row>
    <row r="1009">
      <c r="A1009" s="194"/>
      <c r="B1009" s="196">
        <v>3763983.0</v>
      </c>
      <c r="C1009" s="196" t="s">
        <v>1689</v>
      </c>
      <c r="D1009" s="197">
        <v>42909.0</v>
      </c>
      <c r="E1009" s="197">
        <v>42926.0</v>
      </c>
      <c r="F1009" s="196" t="s">
        <v>1724</v>
      </c>
      <c r="G1009" s="196" t="s">
        <v>57</v>
      </c>
      <c r="H1009" s="198"/>
      <c r="I1009" s="196" t="s">
        <v>26</v>
      </c>
      <c r="J1009" s="196" t="s">
        <v>119</v>
      </c>
      <c r="K1009" s="199">
        <v>42908.0</v>
      </c>
      <c r="L1009" s="4"/>
    </row>
    <row r="1010">
      <c r="A1010" s="194"/>
      <c r="B1010" s="196">
        <v>3764194.0</v>
      </c>
      <c r="C1010" s="196" t="s">
        <v>194</v>
      </c>
      <c r="D1010" s="197">
        <v>42909.0</v>
      </c>
      <c r="E1010" s="197">
        <v>42926.0</v>
      </c>
      <c r="F1010" s="196" t="s">
        <v>1853</v>
      </c>
      <c r="G1010" s="196" t="s">
        <v>189</v>
      </c>
      <c r="H1010" s="198"/>
      <c r="I1010" s="196" t="s">
        <v>21</v>
      </c>
      <c r="J1010" s="196" t="s">
        <v>41</v>
      </c>
      <c r="K1010" s="199">
        <v>42908.0</v>
      </c>
      <c r="L1010" s="4"/>
    </row>
    <row r="1011">
      <c r="A1011" s="194"/>
      <c r="B1011" s="196">
        <v>3764311.0</v>
      </c>
      <c r="C1011" s="196" t="s">
        <v>1512</v>
      </c>
      <c r="D1011" s="197">
        <v>42909.0</v>
      </c>
      <c r="E1011" s="197">
        <v>42926.0</v>
      </c>
      <c r="F1011" s="196" t="s">
        <v>1855</v>
      </c>
      <c r="G1011" s="196" t="s">
        <v>189</v>
      </c>
      <c r="H1011" s="198"/>
      <c r="I1011" s="196" t="s">
        <v>26</v>
      </c>
      <c r="J1011" s="196" t="s">
        <v>119</v>
      </c>
      <c r="K1011" s="199">
        <v>42908.0</v>
      </c>
      <c r="L1011" s="4"/>
    </row>
    <row r="1012">
      <c r="A1012" s="194"/>
      <c r="B1012" s="196">
        <v>3765497.0</v>
      </c>
      <c r="C1012" s="196" t="s">
        <v>1856</v>
      </c>
      <c r="D1012" s="197">
        <v>42909.0</v>
      </c>
      <c r="E1012" s="197">
        <v>42927.0</v>
      </c>
      <c r="F1012" s="196" t="s">
        <v>1857</v>
      </c>
      <c r="G1012" s="196" t="s">
        <v>57</v>
      </c>
      <c r="H1012" s="198"/>
      <c r="I1012" s="196" t="s">
        <v>21</v>
      </c>
      <c r="J1012" s="196" t="s">
        <v>41</v>
      </c>
      <c r="K1012" s="199">
        <v>42909.0</v>
      </c>
      <c r="L1012" s="4"/>
    </row>
    <row r="1013">
      <c r="A1013" s="194"/>
      <c r="B1013" s="196">
        <v>3765609.0</v>
      </c>
      <c r="C1013" s="196" t="s">
        <v>905</v>
      </c>
      <c r="D1013" s="197">
        <v>42909.0</v>
      </c>
      <c r="E1013" s="197">
        <v>42927.0</v>
      </c>
      <c r="F1013" s="196" t="s">
        <v>1860</v>
      </c>
      <c r="G1013" s="196" t="s">
        <v>189</v>
      </c>
      <c r="H1013" s="198"/>
      <c r="I1013" s="196" t="s">
        <v>26</v>
      </c>
      <c r="J1013" s="196" t="s">
        <v>50</v>
      </c>
      <c r="K1013" s="199">
        <v>42909.0</v>
      </c>
      <c r="L1013" s="4"/>
    </row>
    <row r="1014">
      <c r="A1014" s="194"/>
      <c r="B1014" s="196">
        <v>3765806.0</v>
      </c>
      <c r="C1014" s="196" t="s">
        <v>1861</v>
      </c>
      <c r="D1014" s="197">
        <v>42909.0</v>
      </c>
      <c r="E1014" s="197">
        <v>42927.0</v>
      </c>
      <c r="F1014" s="196" t="s">
        <v>1855</v>
      </c>
      <c r="G1014" s="196" t="s">
        <v>57</v>
      </c>
      <c r="H1014" s="198"/>
      <c r="I1014" s="196" t="s">
        <v>26</v>
      </c>
      <c r="J1014" s="196" t="s">
        <v>1863</v>
      </c>
      <c r="K1014" s="199">
        <v>42909.0</v>
      </c>
      <c r="L1014" s="4"/>
    </row>
    <row r="1015">
      <c r="A1015" s="194"/>
      <c r="B1015" s="185">
        <v>3766228.0</v>
      </c>
      <c r="C1015" s="186" t="s">
        <v>939</v>
      </c>
      <c r="D1015" s="187">
        <v>42913.0</v>
      </c>
      <c r="E1015" s="195">
        <v>42927.0</v>
      </c>
      <c r="F1015" s="191" t="s">
        <v>1865</v>
      </c>
      <c r="G1015" s="196" t="s">
        <v>189</v>
      </c>
      <c r="H1015" s="198"/>
      <c r="I1015" s="196" t="s">
        <v>26</v>
      </c>
      <c r="J1015" s="186" t="s">
        <v>266</v>
      </c>
      <c r="K1015" s="199">
        <v>42909.0</v>
      </c>
      <c r="L1015" s="4"/>
    </row>
    <row r="1016">
      <c r="A1016" s="194"/>
      <c r="B1016" s="185">
        <v>3766099.0</v>
      </c>
      <c r="C1016" s="186" t="s">
        <v>1538</v>
      </c>
      <c r="D1016" s="187">
        <v>42913.0</v>
      </c>
      <c r="E1016" s="195">
        <v>42927.0</v>
      </c>
      <c r="F1016" s="191" t="s">
        <v>1867</v>
      </c>
      <c r="G1016" s="196" t="s">
        <v>57</v>
      </c>
      <c r="H1016" s="198"/>
      <c r="I1016" s="196" t="s">
        <v>21</v>
      </c>
      <c r="J1016" s="196" t="s">
        <v>41</v>
      </c>
      <c r="K1016" s="199">
        <v>42909.0</v>
      </c>
      <c r="L1016" s="4"/>
    </row>
    <row r="1017">
      <c r="A1017" s="194"/>
      <c r="B1017" s="185">
        <v>3763673.0</v>
      </c>
      <c r="C1017" s="186" t="s">
        <v>1190</v>
      </c>
      <c r="D1017" s="187">
        <v>42913.0</v>
      </c>
      <c r="E1017" s="195">
        <v>42927.0</v>
      </c>
      <c r="F1017" s="191" t="s">
        <v>1869</v>
      </c>
      <c r="G1017" s="196" t="s">
        <v>189</v>
      </c>
      <c r="H1017" s="198"/>
      <c r="I1017" s="196" t="s">
        <v>26</v>
      </c>
      <c r="J1017" s="186" t="s">
        <v>266</v>
      </c>
      <c r="K1017" s="199">
        <v>42909.0</v>
      </c>
      <c r="L1017" s="4"/>
    </row>
    <row r="1018">
      <c r="A1018" s="194"/>
      <c r="B1018" s="185">
        <v>3766361.0</v>
      </c>
      <c r="C1018" s="186" t="s">
        <v>1190</v>
      </c>
      <c r="D1018" s="187">
        <v>42915.0</v>
      </c>
      <c r="E1018" s="195">
        <v>42927.0</v>
      </c>
      <c r="F1018" s="190" t="s">
        <v>1871</v>
      </c>
      <c r="G1018" s="196" t="s">
        <v>189</v>
      </c>
      <c r="H1018" s="198"/>
      <c r="I1018" s="196" t="s">
        <v>26</v>
      </c>
      <c r="J1018" s="186" t="s">
        <v>266</v>
      </c>
      <c r="K1018" s="199">
        <v>42909.0</v>
      </c>
      <c r="L1018" s="193" t="s">
        <v>1872</v>
      </c>
    </row>
    <row r="1019">
      <c r="A1019" s="194"/>
      <c r="B1019" s="185">
        <v>3766889.0</v>
      </c>
      <c r="C1019" s="186" t="s">
        <v>1680</v>
      </c>
      <c r="D1019" s="187">
        <v>42915.0</v>
      </c>
      <c r="E1019" s="195">
        <v>42927.0</v>
      </c>
      <c r="F1019" s="191" t="s">
        <v>1874</v>
      </c>
      <c r="G1019" s="196" t="s">
        <v>189</v>
      </c>
      <c r="H1019" s="198"/>
      <c r="I1019" s="196" t="s">
        <v>26</v>
      </c>
      <c r="J1019" s="186" t="s">
        <v>266</v>
      </c>
      <c r="K1019" s="199">
        <v>42909.0</v>
      </c>
      <c r="L1019" s="4"/>
    </row>
    <row r="1020">
      <c r="A1020" s="194"/>
      <c r="B1020" s="185">
        <v>3767033.0</v>
      </c>
      <c r="C1020" s="186" t="s">
        <v>1577</v>
      </c>
      <c r="D1020" s="187">
        <v>42915.0</v>
      </c>
      <c r="E1020" s="195">
        <v>42927.0</v>
      </c>
      <c r="F1020" s="191" t="s">
        <v>1793</v>
      </c>
      <c r="G1020" s="196" t="s">
        <v>189</v>
      </c>
      <c r="H1020" s="198"/>
      <c r="I1020" s="196" t="s">
        <v>26</v>
      </c>
      <c r="J1020" s="186" t="s">
        <v>266</v>
      </c>
      <c r="K1020" s="199">
        <v>42909.0</v>
      </c>
      <c r="L1020" s="4"/>
    </row>
    <row r="1021">
      <c r="A1021" s="194"/>
      <c r="B1021" s="185">
        <v>3767839.0</v>
      </c>
      <c r="C1021" s="186" t="s">
        <v>267</v>
      </c>
      <c r="D1021" s="187">
        <v>42915.0</v>
      </c>
      <c r="E1021" s="195">
        <v>42927.0</v>
      </c>
      <c r="F1021" s="190" t="s">
        <v>1499</v>
      </c>
      <c r="G1021" s="196" t="s">
        <v>189</v>
      </c>
      <c r="H1021" s="198"/>
      <c r="I1021" s="196" t="s">
        <v>26</v>
      </c>
      <c r="J1021" s="186" t="s">
        <v>266</v>
      </c>
      <c r="K1021" s="199">
        <v>42909.0</v>
      </c>
      <c r="L1021" s="4"/>
    </row>
    <row r="1022">
      <c r="A1022" s="194"/>
      <c r="B1022" s="185">
        <v>3768060.0</v>
      </c>
      <c r="C1022" s="186" t="s">
        <v>1077</v>
      </c>
      <c r="D1022" s="187">
        <v>42915.0</v>
      </c>
      <c r="E1022" s="195">
        <v>42927.0</v>
      </c>
      <c r="F1022" s="191" t="s">
        <v>1878</v>
      </c>
      <c r="G1022" s="196" t="s">
        <v>189</v>
      </c>
      <c r="H1022" s="198"/>
      <c r="I1022" s="196" t="s">
        <v>26</v>
      </c>
      <c r="J1022" s="186" t="s">
        <v>266</v>
      </c>
      <c r="K1022" s="199">
        <v>42909.0</v>
      </c>
      <c r="L1022" s="4"/>
    </row>
    <row r="1023">
      <c r="A1023" s="194"/>
      <c r="B1023" s="185">
        <v>3768366.0</v>
      </c>
      <c r="C1023" s="186" t="s">
        <v>1457</v>
      </c>
      <c r="D1023" s="187">
        <v>42915.0</v>
      </c>
      <c r="E1023" s="195">
        <v>42927.0</v>
      </c>
      <c r="F1023" s="191" t="s">
        <v>1811</v>
      </c>
      <c r="G1023" s="186" t="s">
        <v>57</v>
      </c>
      <c r="H1023" s="189"/>
      <c r="I1023" s="186" t="s">
        <v>21</v>
      </c>
      <c r="J1023" s="186" t="s">
        <v>266</v>
      </c>
      <c r="K1023" s="199">
        <v>42909.0</v>
      </c>
      <c r="L1023" s="4"/>
    </row>
    <row r="1024">
      <c r="A1024" s="194"/>
      <c r="B1024" s="185">
        <v>3768640.0</v>
      </c>
      <c r="C1024" s="186" t="s">
        <v>222</v>
      </c>
      <c r="D1024" s="187">
        <v>42915.0</v>
      </c>
      <c r="E1024" s="195">
        <v>42927.0</v>
      </c>
      <c r="F1024" s="191" t="s">
        <v>1811</v>
      </c>
      <c r="G1024" s="186" t="s">
        <v>57</v>
      </c>
      <c r="H1024" s="189"/>
      <c r="I1024" s="186" t="s">
        <v>21</v>
      </c>
      <c r="J1024" s="186" t="s">
        <v>266</v>
      </c>
      <c r="K1024" s="199">
        <v>42909.0</v>
      </c>
      <c r="L1024" s="4"/>
    </row>
    <row r="1025">
      <c r="A1025" s="194"/>
      <c r="B1025" s="185">
        <v>3768695.0</v>
      </c>
      <c r="C1025" s="186" t="s">
        <v>939</v>
      </c>
      <c r="D1025" s="187">
        <v>42915.0</v>
      </c>
      <c r="E1025" s="195">
        <v>42927.0</v>
      </c>
      <c r="F1025" s="191" t="s">
        <v>1536</v>
      </c>
      <c r="G1025" s="196" t="s">
        <v>189</v>
      </c>
      <c r="H1025" s="198"/>
      <c r="I1025" s="196" t="s">
        <v>26</v>
      </c>
      <c r="J1025" s="186" t="s">
        <v>266</v>
      </c>
      <c r="K1025" s="199">
        <v>42909.0</v>
      </c>
      <c r="L1025" s="4"/>
    </row>
    <row r="1026">
      <c r="A1026" s="194"/>
      <c r="B1026" s="185">
        <v>3769294.0</v>
      </c>
      <c r="C1026" s="186" t="s">
        <v>194</v>
      </c>
      <c r="D1026" s="187">
        <v>42915.0</v>
      </c>
      <c r="E1026" s="195">
        <v>42927.0</v>
      </c>
      <c r="F1026" s="191" t="s">
        <v>1883</v>
      </c>
      <c r="G1026" s="186" t="s">
        <v>57</v>
      </c>
      <c r="H1026" s="189"/>
      <c r="I1026" s="186" t="s">
        <v>21</v>
      </c>
      <c r="J1026" s="186" t="s">
        <v>266</v>
      </c>
      <c r="K1026" s="199">
        <v>42909.0</v>
      </c>
      <c r="L1026" s="4"/>
    </row>
    <row r="1027">
      <c r="A1027" s="194"/>
      <c r="B1027" s="185">
        <v>3764254.0</v>
      </c>
      <c r="C1027" s="186" t="s">
        <v>265</v>
      </c>
      <c r="D1027" s="187">
        <v>42920.0</v>
      </c>
      <c r="E1027" s="195">
        <v>42922.0</v>
      </c>
      <c r="F1027" s="191" t="s">
        <v>295</v>
      </c>
      <c r="G1027" s="196" t="s">
        <v>189</v>
      </c>
      <c r="H1027" s="198"/>
      <c r="I1027" s="196" t="s">
        <v>26</v>
      </c>
      <c r="J1027" s="186" t="s">
        <v>266</v>
      </c>
      <c r="K1027" s="192">
        <v>42908.0</v>
      </c>
      <c r="L1027" s="193" t="s">
        <v>1884</v>
      </c>
    </row>
    <row r="1028">
      <c r="A1028" s="194"/>
      <c r="B1028" s="185">
        <v>3772141.0</v>
      </c>
      <c r="C1028" s="186" t="s">
        <v>222</v>
      </c>
      <c r="D1028" s="187">
        <v>42920.0</v>
      </c>
      <c r="E1028" s="195">
        <v>42926.0</v>
      </c>
      <c r="F1028" s="191" t="s">
        <v>295</v>
      </c>
      <c r="G1028" s="196" t="s">
        <v>189</v>
      </c>
      <c r="H1028" s="198"/>
      <c r="I1028" s="196" t="s">
        <v>26</v>
      </c>
      <c r="J1028" s="186" t="s">
        <v>50</v>
      </c>
      <c r="K1028" s="192">
        <v>42916.0</v>
      </c>
      <c r="L1028" s="4"/>
    </row>
    <row r="1029">
      <c r="A1029" s="194"/>
      <c r="B1029" s="185">
        <v>3769665.0</v>
      </c>
      <c r="C1029" s="186" t="s">
        <v>1512</v>
      </c>
      <c r="D1029" s="187">
        <v>42920.0</v>
      </c>
      <c r="E1029" s="195">
        <v>42929.0</v>
      </c>
      <c r="F1029" s="191" t="s">
        <v>1886</v>
      </c>
      <c r="G1029" s="186" t="s">
        <v>57</v>
      </c>
      <c r="H1029" s="189"/>
      <c r="I1029" s="186" t="s">
        <v>21</v>
      </c>
      <c r="J1029" s="186" t="s">
        <v>119</v>
      </c>
      <c r="K1029" s="192">
        <v>42914.0</v>
      </c>
      <c r="L1029" s="4"/>
    </row>
    <row r="1030">
      <c r="A1030" s="194"/>
      <c r="B1030" s="185">
        <v>3769727.0</v>
      </c>
      <c r="C1030" s="186" t="s">
        <v>1512</v>
      </c>
      <c r="D1030" s="187">
        <v>42920.0</v>
      </c>
      <c r="E1030" s="195">
        <v>42929.0</v>
      </c>
      <c r="F1030" s="191" t="s">
        <v>1888</v>
      </c>
      <c r="G1030" s="186" t="s">
        <v>57</v>
      </c>
      <c r="H1030" s="189"/>
      <c r="I1030" s="186" t="s">
        <v>21</v>
      </c>
      <c r="J1030" s="186" t="s">
        <v>22</v>
      </c>
      <c r="K1030" s="192">
        <v>42914.0</v>
      </c>
      <c r="L1030" s="4"/>
    </row>
    <row r="1031">
      <c r="A1031" s="194"/>
      <c r="B1031" s="185">
        <v>3769763.0</v>
      </c>
      <c r="C1031" s="186" t="s">
        <v>1680</v>
      </c>
      <c r="D1031" s="187">
        <v>42920.0</v>
      </c>
      <c r="E1031" s="195">
        <v>42929.0</v>
      </c>
      <c r="F1031" s="191" t="s">
        <v>1889</v>
      </c>
      <c r="G1031" s="196" t="s">
        <v>189</v>
      </c>
      <c r="H1031" s="198"/>
      <c r="I1031" s="196" t="s">
        <v>26</v>
      </c>
      <c r="J1031" s="186" t="s">
        <v>1471</v>
      </c>
      <c r="K1031" s="192">
        <v>42914.0</v>
      </c>
      <c r="L1031" s="4"/>
    </row>
    <row r="1032">
      <c r="A1032" s="194"/>
      <c r="B1032" s="185">
        <v>3769895.0</v>
      </c>
      <c r="C1032" s="186" t="s">
        <v>1680</v>
      </c>
      <c r="D1032" s="187">
        <v>42920.0</v>
      </c>
      <c r="E1032" s="195">
        <v>42929.0</v>
      </c>
      <c r="F1032" s="191" t="s">
        <v>1889</v>
      </c>
      <c r="G1032" s="196" t="s">
        <v>189</v>
      </c>
      <c r="H1032" s="198"/>
      <c r="I1032" s="196" t="s">
        <v>26</v>
      </c>
      <c r="J1032" s="186" t="s">
        <v>1471</v>
      </c>
      <c r="K1032" s="192">
        <v>42914.0</v>
      </c>
      <c r="L1032" s="4"/>
    </row>
    <row r="1033">
      <c r="A1033" s="194"/>
      <c r="B1033" s="185">
        <v>3770924.0</v>
      </c>
      <c r="C1033" s="186" t="s">
        <v>1190</v>
      </c>
      <c r="D1033" s="187">
        <v>42920.0</v>
      </c>
      <c r="E1033" s="195">
        <v>42930.0</v>
      </c>
      <c r="F1033" s="191" t="s">
        <v>1892</v>
      </c>
      <c r="G1033" s="196" t="s">
        <v>189</v>
      </c>
      <c r="H1033" s="189"/>
      <c r="I1033" s="196" t="s">
        <v>26</v>
      </c>
      <c r="J1033" s="186" t="s">
        <v>41</v>
      </c>
      <c r="K1033" s="192">
        <v>42915.0</v>
      </c>
      <c r="L1033" s="4"/>
    </row>
    <row r="1034">
      <c r="A1034" s="194"/>
      <c r="B1034" s="185">
        <v>3772507.0</v>
      </c>
      <c r="C1034" s="186" t="s">
        <v>1845</v>
      </c>
      <c r="D1034" s="187">
        <v>42920.0</v>
      </c>
      <c r="E1034" s="195">
        <v>42933.0</v>
      </c>
      <c r="F1034" s="191" t="s">
        <v>1894</v>
      </c>
      <c r="G1034" s="196" t="s">
        <v>189</v>
      </c>
      <c r="H1034" s="198"/>
      <c r="I1034" s="196" t="s">
        <v>26</v>
      </c>
      <c r="J1034" s="186" t="s">
        <v>266</v>
      </c>
      <c r="K1034" s="192">
        <v>42916.0</v>
      </c>
      <c r="L1034" s="4"/>
    </row>
    <row r="1035">
      <c r="A1035" s="194"/>
      <c r="B1035" s="185">
        <v>3772533.0</v>
      </c>
      <c r="C1035" s="186" t="s">
        <v>1190</v>
      </c>
      <c r="D1035" s="187">
        <v>42920.0</v>
      </c>
      <c r="E1035" s="195">
        <v>42933.0</v>
      </c>
      <c r="F1035" s="191" t="s">
        <v>1536</v>
      </c>
      <c r="G1035" s="196" t="s">
        <v>189</v>
      </c>
      <c r="H1035" s="198"/>
      <c r="I1035" s="196" t="s">
        <v>26</v>
      </c>
      <c r="J1035" s="186" t="s">
        <v>50</v>
      </c>
      <c r="K1035" s="192">
        <v>42916.0</v>
      </c>
      <c r="L1035" s="4"/>
    </row>
    <row r="1036">
      <c r="A1036" s="194"/>
      <c r="B1036" s="185">
        <v>3772797.0</v>
      </c>
      <c r="C1036" s="186" t="s">
        <v>1190</v>
      </c>
      <c r="D1036" s="187">
        <v>42920.0</v>
      </c>
      <c r="E1036" s="195">
        <v>42933.0</v>
      </c>
      <c r="F1036" s="191" t="s">
        <v>1470</v>
      </c>
      <c r="G1036" s="196" t="s">
        <v>189</v>
      </c>
      <c r="H1036" s="198"/>
      <c r="I1036" s="196" t="s">
        <v>26</v>
      </c>
      <c r="J1036" s="186" t="s">
        <v>1471</v>
      </c>
      <c r="K1036" s="192">
        <v>42916.0</v>
      </c>
      <c r="L1036" s="4"/>
    </row>
    <row r="1037">
      <c r="A1037" s="194"/>
      <c r="B1037" s="185">
        <v>3774099.0</v>
      </c>
      <c r="C1037" s="186" t="s">
        <v>1190</v>
      </c>
      <c r="D1037" s="187">
        <v>42921.0</v>
      </c>
      <c r="E1037" s="195">
        <v>42934.0</v>
      </c>
      <c r="F1037" s="191" t="s">
        <v>1901</v>
      </c>
      <c r="G1037" s="196" t="s">
        <v>189</v>
      </c>
      <c r="H1037" s="198"/>
      <c r="I1037" s="196" t="s">
        <v>26</v>
      </c>
      <c r="J1037" s="186" t="s">
        <v>266</v>
      </c>
      <c r="K1037" s="192">
        <v>42920.0</v>
      </c>
      <c r="L1037" s="4"/>
    </row>
    <row r="1038">
      <c r="A1038" s="194"/>
      <c r="B1038" s="185">
        <v>3774504.0</v>
      </c>
      <c r="C1038" s="186" t="s">
        <v>1558</v>
      </c>
      <c r="D1038" s="187">
        <v>42921.0</v>
      </c>
      <c r="E1038" s="195">
        <v>42934.0</v>
      </c>
      <c r="F1038" s="190" t="s">
        <v>1903</v>
      </c>
      <c r="G1038" s="196" t="s">
        <v>189</v>
      </c>
      <c r="H1038" s="198"/>
      <c r="I1038" s="196" t="s">
        <v>26</v>
      </c>
      <c r="J1038" s="186" t="s">
        <v>266</v>
      </c>
      <c r="K1038" s="192">
        <v>42920.0</v>
      </c>
      <c r="L1038" s="4"/>
    </row>
    <row r="1039">
      <c r="A1039" s="194"/>
      <c r="B1039" s="185">
        <v>3774701.0</v>
      </c>
      <c r="C1039" s="186" t="s">
        <v>317</v>
      </c>
      <c r="D1039" s="187">
        <v>42921.0</v>
      </c>
      <c r="E1039" s="195">
        <v>42934.0</v>
      </c>
      <c r="F1039" s="190" t="s">
        <v>1906</v>
      </c>
      <c r="G1039" s="196" t="s">
        <v>189</v>
      </c>
      <c r="H1039" s="198"/>
      <c r="I1039" s="196" t="s">
        <v>26</v>
      </c>
      <c r="J1039" s="186" t="s">
        <v>50</v>
      </c>
      <c r="K1039" s="192">
        <v>42920.0</v>
      </c>
      <c r="L1039" s="4"/>
    </row>
    <row r="1040">
      <c r="A1040" s="194"/>
      <c r="B1040" s="185">
        <v>3774788.0</v>
      </c>
      <c r="C1040" s="186" t="s">
        <v>1032</v>
      </c>
      <c r="D1040" s="187">
        <v>42921.0</v>
      </c>
      <c r="E1040" s="195">
        <v>42934.0</v>
      </c>
      <c r="F1040" s="191" t="s">
        <v>1811</v>
      </c>
      <c r="G1040" s="196" t="s">
        <v>189</v>
      </c>
      <c r="H1040" s="198"/>
      <c r="I1040" s="196" t="s">
        <v>26</v>
      </c>
      <c r="J1040" s="186" t="s">
        <v>463</v>
      </c>
      <c r="K1040" s="192">
        <v>42920.0</v>
      </c>
      <c r="L1040" s="4"/>
    </row>
    <row r="1041">
      <c r="A1041" s="194"/>
      <c r="B1041" s="185">
        <v>3775567.0</v>
      </c>
      <c r="C1041" s="186" t="s">
        <v>1847</v>
      </c>
      <c r="D1041" s="187">
        <v>42922.0</v>
      </c>
      <c r="E1041" s="195">
        <v>42966.0</v>
      </c>
      <c r="F1041" s="191" t="s">
        <v>1909</v>
      </c>
      <c r="G1041" s="186" t="s">
        <v>57</v>
      </c>
      <c r="H1041" s="189"/>
      <c r="I1041" s="186" t="s">
        <v>21</v>
      </c>
      <c r="J1041" s="186" t="s">
        <v>266</v>
      </c>
      <c r="K1041" s="192">
        <v>42921.0</v>
      </c>
      <c r="L1041" s="4"/>
    </row>
    <row r="1042">
      <c r="A1042" s="194"/>
      <c r="B1042" s="185">
        <v>3776897.0</v>
      </c>
      <c r="C1042" s="186" t="s">
        <v>317</v>
      </c>
      <c r="D1042" s="187">
        <v>42922.0</v>
      </c>
      <c r="E1042" s="195">
        <v>42966.0</v>
      </c>
      <c r="F1042" s="191" t="s">
        <v>1911</v>
      </c>
      <c r="G1042" s="186" t="s">
        <v>57</v>
      </c>
      <c r="H1042" s="189"/>
      <c r="I1042" s="186" t="s">
        <v>21</v>
      </c>
      <c r="J1042" s="186" t="s">
        <v>266</v>
      </c>
      <c r="K1042" s="192">
        <v>42921.0</v>
      </c>
      <c r="L1042" s="4"/>
    </row>
    <row r="1043">
      <c r="A1043" s="194"/>
      <c r="B1043" s="185">
        <v>3776394.0</v>
      </c>
      <c r="C1043" s="186" t="s">
        <v>267</v>
      </c>
      <c r="D1043" s="187">
        <v>42922.0</v>
      </c>
      <c r="E1043" s="195">
        <v>42966.0</v>
      </c>
      <c r="F1043" s="191" t="s">
        <v>1914</v>
      </c>
      <c r="G1043" s="186" t="s">
        <v>57</v>
      </c>
      <c r="H1043" s="189"/>
      <c r="I1043" s="186" t="s">
        <v>21</v>
      </c>
      <c r="J1043" s="186" t="s">
        <v>266</v>
      </c>
      <c r="K1043" s="192">
        <v>42921.0</v>
      </c>
      <c r="L1043" s="4"/>
    </row>
    <row r="1044">
      <c r="A1044" s="194"/>
      <c r="B1044" s="185">
        <v>3774967.0</v>
      </c>
      <c r="C1044" s="186" t="s">
        <v>1577</v>
      </c>
      <c r="D1044" s="187">
        <v>42923.0</v>
      </c>
      <c r="E1044" s="195">
        <v>42966.0</v>
      </c>
      <c r="F1044" s="191" t="s">
        <v>1811</v>
      </c>
      <c r="G1044" s="186" t="s">
        <v>57</v>
      </c>
      <c r="H1044" s="189"/>
      <c r="I1044" s="186" t="s">
        <v>21</v>
      </c>
      <c r="J1044" s="186" t="s">
        <v>266</v>
      </c>
      <c r="K1044" s="192">
        <v>42921.0</v>
      </c>
      <c r="L1044" s="193" t="s">
        <v>1045</v>
      </c>
    </row>
    <row r="1045">
      <c r="A1045" s="194"/>
      <c r="B1045" s="185">
        <v>3777364.0</v>
      </c>
      <c r="C1045" s="186" t="s">
        <v>1077</v>
      </c>
      <c r="D1045" s="187">
        <v>42923.0</v>
      </c>
      <c r="E1045" s="195">
        <v>42966.0</v>
      </c>
      <c r="F1045" s="191" t="s">
        <v>1916</v>
      </c>
      <c r="G1045" s="196" t="s">
        <v>189</v>
      </c>
      <c r="H1045" s="198"/>
      <c r="I1045" s="196" t="s">
        <v>26</v>
      </c>
      <c r="J1045" s="186" t="s">
        <v>266</v>
      </c>
      <c r="K1045" s="192">
        <v>42921.0</v>
      </c>
      <c r="L1045" s="4"/>
    </row>
    <row r="1046">
      <c r="A1046" s="194"/>
      <c r="B1046" s="185">
        <v>3777502.0</v>
      </c>
      <c r="C1046" s="186" t="s">
        <v>1457</v>
      </c>
      <c r="D1046" s="187">
        <v>42923.0</v>
      </c>
      <c r="E1046" s="190" t="s">
        <v>1918</v>
      </c>
      <c r="F1046" s="190" t="s">
        <v>1919</v>
      </c>
      <c r="G1046" s="186" t="s">
        <v>57</v>
      </c>
      <c r="H1046" s="189"/>
      <c r="I1046" s="186" t="s">
        <v>21</v>
      </c>
      <c r="J1046" s="186" t="s">
        <v>266</v>
      </c>
      <c r="K1046" s="192">
        <v>42921.0</v>
      </c>
      <c r="L1046" s="4"/>
    </row>
    <row r="1047">
      <c r="A1047" s="194"/>
      <c r="B1047" s="185">
        <v>3777191.0</v>
      </c>
      <c r="C1047" s="186" t="s">
        <v>1032</v>
      </c>
      <c r="D1047" s="187">
        <v>42923.0</v>
      </c>
      <c r="E1047" s="190" t="s">
        <v>1918</v>
      </c>
      <c r="F1047" s="191" t="s">
        <v>1921</v>
      </c>
      <c r="G1047" s="196" t="s">
        <v>189</v>
      </c>
      <c r="H1047" s="198"/>
      <c r="I1047" s="196" t="s">
        <v>26</v>
      </c>
      <c r="J1047" s="186" t="s">
        <v>266</v>
      </c>
      <c r="K1047" s="192">
        <v>42921.0</v>
      </c>
      <c r="L1047" s="4"/>
    </row>
    <row r="1048">
      <c r="A1048" s="194"/>
      <c r="B1048" s="185">
        <v>3777922.0</v>
      </c>
      <c r="C1048" s="186" t="s">
        <v>1190</v>
      </c>
      <c r="D1048" s="187">
        <v>42923.0</v>
      </c>
      <c r="E1048" s="190" t="s">
        <v>1918</v>
      </c>
      <c r="F1048" s="191" t="s">
        <v>1923</v>
      </c>
      <c r="G1048" s="196" t="s">
        <v>189</v>
      </c>
      <c r="H1048" s="198"/>
      <c r="I1048" s="196" t="s">
        <v>26</v>
      </c>
      <c r="J1048" s="186" t="s">
        <v>1599</v>
      </c>
      <c r="K1048" s="192">
        <v>42922.0</v>
      </c>
      <c r="L1048" s="4"/>
    </row>
    <row r="1049">
      <c r="A1049" s="194"/>
      <c r="B1049" s="185">
        <v>3778033.0</v>
      </c>
      <c r="C1049" s="186" t="s">
        <v>939</v>
      </c>
      <c r="D1049" s="187">
        <v>42927.0</v>
      </c>
      <c r="E1049" s="195">
        <v>42967.0</v>
      </c>
      <c r="F1049" s="191" t="s">
        <v>1811</v>
      </c>
      <c r="G1049" s="186" t="s">
        <v>57</v>
      </c>
      <c r="H1049" s="189"/>
      <c r="I1049" s="186" t="s">
        <v>1133</v>
      </c>
      <c r="J1049" s="186" t="s">
        <v>266</v>
      </c>
      <c r="K1049" s="192">
        <v>42922.0</v>
      </c>
      <c r="L1049" s="193" t="s">
        <v>1045</v>
      </c>
      <c r="M1049" s="181" t="s">
        <v>1925</v>
      </c>
    </row>
    <row r="1050">
      <c r="A1050" s="194"/>
      <c r="B1050" s="185">
        <v>3778724.0</v>
      </c>
      <c r="C1050" s="186" t="s">
        <v>1927</v>
      </c>
      <c r="D1050" s="187">
        <v>42927.0</v>
      </c>
      <c r="E1050" s="195">
        <v>42971.0</v>
      </c>
      <c r="F1050" s="191" t="s">
        <v>1928</v>
      </c>
      <c r="G1050" s="196" t="s">
        <v>189</v>
      </c>
      <c r="H1050" s="198"/>
      <c r="I1050" s="196" t="s">
        <v>26</v>
      </c>
      <c r="J1050" s="186" t="s">
        <v>266</v>
      </c>
      <c r="K1050" s="192">
        <v>42923.0</v>
      </c>
      <c r="L1050" s="4"/>
    </row>
    <row r="1051">
      <c r="A1051" s="194"/>
      <c r="B1051" s="185">
        <v>3778829.0</v>
      </c>
      <c r="C1051" s="186" t="s">
        <v>1845</v>
      </c>
      <c r="D1051" s="187">
        <v>42927.0</v>
      </c>
      <c r="E1051" s="195">
        <v>42971.0</v>
      </c>
      <c r="F1051" s="191" t="s">
        <v>1930</v>
      </c>
      <c r="G1051" s="196" t="s">
        <v>189</v>
      </c>
      <c r="H1051" s="198"/>
      <c r="I1051" s="196" t="s">
        <v>26</v>
      </c>
      <c r="J1051" s="186" t="s">
        <v>266</v>
      </c>
      <c r="K1051" s="192">
        <v>42923.0</v>
      </c>
      <c r="L1051" s="4"/>
    </row>
    <row r="1052">
      <c r="A1052" s="194"/>
      <c r="B1052" s="185">
        <v>3778832.0</v>
      </c>
      <c r="C1052" s="186" t="s">
        <v>267</v>
      </c>
      <c r="D1052" s="187">
        <v>42927.0</v>
      </c>
      <c r="E1052" s="195">
        <v>42971.0</v>
      </c>
      <c r="F1052" s="191" t="s">
        <v>1930</v>
      </c>
      <c r="G1052" s="196" t="s">
        <v>189</v>
      </c>
      <c r="H1052" s="198"/>
      <c r="I1052" s="196" t="s">
        <v>26</v>
      </c>
      <c r="J1052" s="186" t="s">
        <v>266</v>
      </c>
      <c r="K1052" s="192">
        <v>42923.0</v>
      </c>
      <c r="L1052" s="4"/>
    </row>
    <row r="1053">
      <c r="A1053" s="194"/>
      <c r="B1053" s="185">
        <v>3778833.0</v>
      </c>
      <c r="C1053" s="186" t="s">
        <v>1847</v>
      </c>
      <c r="D1053" s="187">
        <v>42927.0</v>
      </c>
      <c r="E1053" s="195">
        <v>42971.0</v>
      </c>
      <c r="F1053" s="191" t="s">
        <v>1930</v>
      </c>
      <c r="G1053" s="196" t="s">
        <v>189</v>
      </c>
      <c r="H1053" s="198"/>
      <c r="I1053" s="196" t="s">
        <v>26</v>
      </c>
      <c r="J1053" s="186" t="s">
        <v>266</v>
      </c>
      <c r="K1053" s="192">
        <v>42923.0</v>
      </c>
      <c r="L1053" s="4"/>
    </row>
    <row r="1054">
      <c r="A1054" s="194"/>
      <c r="B1054" s="185">
        <v>3778846.0</v>
      </c>
      <c r="C1054" s="186" t="s">
        <v>1934</v>
      </c>
      <c r="D1054" s="187">
        <v>42927.0</v>
      </c>
      <c r="E1054" s="195">
        <v>42971.0</v>
      </c>
      <c r="F1054" s="191" t="s">
        <v>1935</v>
      </c>
      <c r="G1054" s="196" t="s">
        <v>189</v>
      </c>
      <c r="H1054" s="198"/>
      <c r="I1054" s="196" t="s">
        <v>26</v>
      </c>
      <c r="J1054" s="186" t="s">
        <v>266</v>
      </c>
      <c r="K1054" s="192">
        <v>42923.0</v>
      </c>
      <c r="L1054" s="4"/>
    </row>
    <row r="1055">
      <c r="A1055" s="194"/>
      <c r="B1055" s="185">
        <v>3778851.0</v>
      </c>
      <c r="C1055" s="186" t="s">
        <v>1077</v>
      </c>
      <c r="D1055" s="187">
        <v>42927.0</v>
      </c>
      <c r="E1055" s="195">
        <v>42971.0</v>
      </c>
      <c r="F1055" s="191" t="s">
        <v>1935</v>
      </c>
      <c r="G1055" s="196" t="s">
        <v>189</v>
      </c>
      <c r="H1055" s="198"/>
      <c r="I1055" s="196" t="s">
        <v>26</v>
      </c>
      <c r="J1055" s="186" t="s">
        <v>266</v>
      </c>
      <c r="K1055" s="192">
        <v>42923.0</v>
      </c>
      <c r="L1055" s="4"/>
    </row>
    <row r="1056">
      <c r="A1056" s="194"/>
      <c r="B1056" s="185">
        <v>3779493.0</v>
      </c>
      <c r="C1056" s="186" t="s">
        <v>1190</v>
      </c>
      <c r="D1056" s="187">
        <v>42927.0</v>
      </c>
      <c r="E1056" s="195">
        <v>42971.0</v>
      </c>
      <c r="F1056" s="191" t="s">
        <v>1811</v>
      </c>
      <c r="G1056" s="196" t="s">
        <v>189</v>
      </c>
      <c r="H1056" s="198"/>
      <c r="I1056" s="196" t="s">
        <v>26</v>
      </c>
      <c r="J1056" s="186" t="s">
        <v>266</v>
      </c>
      <c r="K1056" s="192">
        <v>42923.0</v>
      </c>
      <c r="L1056" s="4"/>
    </row>
    <row r="1057">
      <c r="A1057" s="194"/>
      <c r="B1057" s="185">
        <v>3779524.0</v>
      </c>
      <c r="C1057" s="186" t="s">
        <v>265</v>
      </c>
      <c r="D1057" s="187">
        <v>42927.0</v>
      </c>
      <c r="E1057" s="195">
        <v>42971.0</v>
      </c>
      <c r="F1057" s="191" t="s">
        <v>1811</v>
      </c>
      <c r="G1057" s="196" t="s">
        <v>57</v>
      </c>
      <c r="H1057" s="198"/>
      <c r="I1057" s="196" t="s">
        <v>21</v>
      </c>
      <c r="J1057" s="186" t="s">
        <v>266</v>
      </c>
      <c r="K1057" s="192">
        <v>42923.0</v>
      </c>
      <c r="L1057" s="4"/>
    </row>
    <row r="1058">
      <c r="A1058" s="194"/>
      <c r="B1058" s="185">
        <v>3779530.0</v>
      </c>
      <c r="C1058" s="186" t="s">
        <v>1190</v>
      </c>
      <c r="D1058" s="187">
        <v>42927.0</v>
      </c>
      <c r="E1058" s="195">
        <v>42971.0</v>
      </c>
      <c r="F1058" s="191" t="s">
        <v>1811</v>
      </c>
      <c r="G1058" s="196" t="s">
        <v>189</v>
      </c>
      <c r="H1058" s="198"/>
      <c r="I1058" s="196" t="s">
        <v>26</v>
      </c>
      <c r="J1058" s="186" t="s">
        <v>119</v>
      </c>
      <c r="K1058" s="192">
        <v>42923.0</v>
      </c>
      <c r="L1058" s="4"/>
    </row>
    <row r="1059">
      <c r="A1059" s="194"/>
      <c r="B1059" s="185">
        <v>3779532.0</v>
      </c>
      <c r="C1059" s="186" t="s">
        <v>1077</v>
      </c>
      <c r="D1059" s="187">
        <v>42927.0</v>
      </c>
      <c r="E1059" s="195">
        <v>42971.0</v>
      </c>
      <c r="F1059" s="191" t="s">
        <v>1811</v>
      </c>
      <c r="G1059" s="196" t="s">
        <v>189</v>
      </c>
      <c r="H1059" s="198"/>
      <c r="I1059" s="196" t="s">
        <v>26</v>
      </c>
      <c r="J1059" s="186" t="s">
        <v>266</v>
      </c>
      <c r="K1059" s="192">
        <v>42923.0</v>
      </c>
      <c r="L1059" s="4"/>
    </row>
    <row r="1060">
      <c r="A1060" s="194"/>
      <c r="B1060" s="185">
        <v>3780105.0</v>
      </c>
      <c r="C1060" s="186" t="s">
        <v>1457</v>
      </c>
      <c r="D1060" s="187">
        <v>42927.0</v>
      </c>
      <c r="E1060" s="195">
        <v>42971.0</v>
      </c>
      <c r="F1060" s="191" t="s">
        <v>1811</v>
      </c>
      <c r="G1060" s="196" t="s">
        <v>189</v>
      </c>
      <c r="H1060" s="198"/>
      <c r="I1060" s="196" t="s">
        <v>26</v>
      </c>
      <c r="J1060" s="186" t="s">
        <v>22</v>
      </c>
      <c r="K1060" s="192">
        <v>42926.0</v>
      </c>
      <c r="L1060" s="4"/>
    </row>
    <row r="1061">
      <c r="A1061" s="194"/>
      <c r="B1061" s="185">
        <v>3780116.0</v>
      </c>
      <c r="C1061" s="186" t="s">
        <v>194</v>
      </c>
      <c r="D1061" s="187">
        <v>42927.0</v>
      </c>
      <c r="E1061" s="195">
        <v>42971.0</v>
      </c>
      <c r="F1061" s="191" t="s">
        <v>1811</v>
      </c>
      <c r="G1061" s="196" t="s">
        <v>189</v>
      </c>
      <c r="H1061" s="198"/>
      <c r="I1061" s="196" t="s">
        <v>26</v>
      </c>
      <c r="J1061" s="186" t="s">
        <v>266</v>
      </c>
      <c r="K1061" s="192">
        <v>42923.0</v>
      </c>
      <c r="L1061" s="4"/>
    </row>
    <row r="1062">
      <c r="A1062" s="194"/>
      <c r="B1062" s="185">
        <v>3780123.0</v>
      </c>
      <c r="C1062" s="186" t="s">
        <v>1845</v>
      </c>
      <c r="D1062" s="187">
        <v>42927.0</v>
      </c>
      <c r="E1062" s="195">
        <v>42972.0</v>
      </c>
      <c r="F1062" s="191" t="s">
        <v>1811</v>
      </c>
      <c r="G1062" s="196" t="s">
        <v>189</v>
      </c>
      <c r="H1062" s="198"/>
      <c r="I1062" s="196" t="s">
        <v>26</v>
      </c>
      <c r="J1062" s="186" t="s">
        <v>266</v>
      </c>
      <c r="K1062" s="192">
        <v>42926.0</v>
      </c>
      <c r="L1062" s="4"/>
    </row>
    <row r="1063">
      <c r="A1063" s="194"/>
      <c r="B1063" s="185">
        <v>3780126.0</v>
      </c>
      <c r="C1063" s="186" t="s">
        <v>905</v>
      </c>
      <c r="D1063" s="187">
        <v>42927.0</v>
      </c>
      <c r="E1063" s="195">
        <v>42972.0</v>
      </c>
      <c r="F1063" s="191" t="s">
        <v>1811</v>
      </c>
      <c r="G1063" s="196" t="s">
        <v>189</v>
      </c>
      <c r="H1063" s="198"/>
      <c r="I1063" s="196" t="s">
        <v>26</v>
      </c>
      <c r="J1063" s="186" t="s">
        <v>266</v>
      </c>
      <c r="K1063" s="192">
        <v>42926.0</v>
      </c>
      <c r="L1063" s="4"/>
    </row>
    <row r="1064">
      <c r="A1064" s="194"/>
      <c r="B1064" s="185">
        <v>3780196.0</v>
      </c>
      <c r="C1064" s="186" t="s">
        <v>1689</v>
      </c>
      <c r="D1064" s="187">
        <v>42927.0</v>
      </c>
      <c r="E1064" s="195">
        <v>42972.0</v>
      </c>
      <c r="F1064" s="191" t="s">
        <v>1690</v>
      </c>
      <c r="G1064" s="196" t="s">
        <v>189</v>
      </c>
      <c r="H1064" s="198"/>
      <c r="I1064" s="196" t="s">
        <v>26</v>
      </c>
      <c r="J1064" s="186" t="s">
        <v>119</v>
      </c>
      <c r="K1064" s="192">
        <v>42926.0</v>
      </c>
      <c r="L1064" s="4"/>
    </row>
    <row r="1065">
      <c r="A1065" s="194"/>
      <c r="B1065" s="185">
        <v>3780412.0</v>
      </c>
      <c r="C1065" s="186" t="s">
        <v>1845</v>
      </c>
      <c r="D1065" s="187">
        <v>42927.0</v>
      </c>
      <c r="E1065" s="195">
        <v>42972.0</v>
      </c>
      <c r="F1065" s="191" t="s">
        <v>1946</v>
      </c>
      <c r="G1065" s="196" t="s">
        <v>189</v>
      </c>
      <c r="H1065" s="198"/>
      <c r="I1065" s="196" t="s">
        <v>26</v>
      </c>
      <c r="J1065" s="186" t="s">
        <v>266</v>
      </c>
      <c r="K1065" s="192">
        <v>42926.0</v>
      </c>
      <c r="L1065" s="4"/>
    </row>
    <row r="1066">
      <c r="A1066" s="194"/>
      <c r="B1066" s="185">
        <v>3781311.0</v>
      </c>
      <c r="C1066" s="186" t="s">
        <v>222</v>
      </c>
      <c r="D1066" s="187">
        <v>42927.0</v>
      </c>
      <c r="E1066" s="195">
        <v>42972.0</v>
      </c>
      <c r="F1066" s="191" t="s">
        <v>1948</v>
      </c>
      <c r="G1066" s="196" t="s">
        <v>189</v>
      </c>
      <c r="H1066" s="198"/>
      <c r="I1066" s="196" t="s">
        <v>26</v>
      </c>
      <c r="J1066" s="186" t="s">
        <v>50</v>
      </c>
      <c r="K1066" s="192">
        <v>42926.0</v>
      </c>
      <c r="L1066" s="4"/>
    </row>
    <row r="1067">
      <c r="A1067" s="194"/>
      <c r="B1067" s="185">
        <v>3781326.0</v>
      </c>
      <c r="C1067" s="186" t="s">
        <v>222</v>
      </c>
      <c r="D1067" s="187">
        <v>42927.0</v>
      </c>
      <c r="E1067" s="195">
        <v>42972.0</v>
      </c>
      <c r="F1067" s="191" t="s">
        <v>1948</v>
      </c>
      <c r="G1067" s="196" t="s">
        <v>189</v>
      </c>
      <c r="H1067" s="198"/>
      <c r="I1067" s="196" t="s">
        <v>26</v>
      </c>
      <c r="J1067" s="186" t="s">
        <v>50</v>
      </c>
      <c r="K1067" s="192">
        <v>42926.0</v>
      </c>
      <c r="L1067" s="4"/>
    </row>
    <row r="1068">
      <c r="A1068" s="194"/>
      <c r="B1068" s="185">
        <v>3781767.0</v>
      </c>
      <c r="C1068" s="186" t="s">
        <v>1077</v>
      </c>
      <c r="D1068" s="187">
        <v>42928.0</v>
      </c>
      <c r="E1068" s="195">
        <v>42966.0</v>
      </c>
      <c r="F1068" s="191" t="s">
        <v>295</v>
      </c>
      <c r="G1068" s="196" t="s">
        <v>189</v>
      </c>
      <c r="H1068" s="198"/>
      <c r="I1068" s="196" t="s">
        <v>26</v>
      </c>
      <c r="J1068" s="186" t="s">
        <v>266</v>
      </c>
      <c r="K1068" s="192">
        <v>42927.0</v>
      </c>
      <c r="L1068" s="193" t="s">
        <v>1949</v>
      </c>
      <c r="M1068" s="181" t="s">
        <v>1950</v>
      </c>
    </row>
    <row r="1069">
      <c r="A1069" s="194"/>
      <c r="B1069" s="185">
        <v>3781773.0</v>
      </c>
      <c r="C1069" s="186" t="s">
        <v>194</v>
      </c>
      <c r="D1069" s="187">
        <v>42928.0</v>
      </c>
      <c r="E1069" s="195">
        <v>42966.0</v>
      </c>
      <c r="F1069" s="191" t="s">
        <v>295</v>
      </c>
      <c r="G1069" s="196" t="s">
        <v>189</v>
      </c>
      <c r="H1069" s="198"/>
      <c r="I1069" s="196" t="s">
        <v>26</v>
      </c>
      <c r="J1069" s="186" t="s">
        <v>266</v>
      </c>
      <c r="K1069" s="192">
        <v>42927.0</v>
      </c>
      <c r="L1069" s="193" t="s">
        <v>1955</v>
      </c>
    </row>
    <row r="1070">
      <c r="A1070" s="194"/>
      <c r="B1070" s="185">
        <v>3781786.0</v>
      </c>
      <c r="C1070" s="186" t="s">
        <v>1190</v>
      </c>
      <c r="D1070" s="187">
        <v>42928.0</v>
      </c>
      <c r="E1070" s="195">
        <v>42966.0</v>
      </c>
      <c r="F1070" s="191" t="s">
        <v>295</v>
      </c>
      <c r="G1070" s="196" t="s">
        <v>189</v>
      </c>
      <c r="H1070" s="198"/>
      <c r="I1070" s="196" t="s">
        <v>26</v>
      </c>
      <c r="J1070" s="186" t="s">
        <v>266</v>
      </c>
      <c r="K1070" s="192">
        <v>42927.0</v>
      </c>
      <c r="L1070" s="193" t="s">
        <v>1957</v>
      </c>
    </row>
    <row r="1071">
      <c r="A1071" s="194"/>
      <c r="B1071" s="185">
        <v>3716445.0</v>
      </c>
      <c r="C1071" s="186" t="s">
        <v>1577</v>
      </c>
      <c r="D1071" s="187">
        <v>42928.0</v>
      </c>
      <c r="E1071" s="190" t="s">
        <v>280</v>
      </c>
      <c r="F1071" s="191" t="s">
        <v>1959</v>
      </c>
      <c r="G1071" s="196" t="s">
        <v>189</v>
      </c>
      <c r="H1071" s="198"/>
      <c r="I1071" s="196" t="s">
        <v>26</v>
      </c>
      <c r="J1071" s="186" t="s">
        <v>266</v>
      </c>
      <c r="K1071" s="192">
        <v>42853.0</v>
      </c>
      <c r="L1071" s="4"/>
    </row>
    <row r="1072">
      <c r="A1072" s="194"/>
      <c r="B1072" s="185">
        <v>3782652.0</v>
      </c>
      <c r="C1072" s="186" t="s">
        <v>1512</v>
      </c>
      <c r="D1072" s="187">
        <v>42928.0</v>
      </c>
      <c r="E1072" s="195">
        <v>42942.0</v>
      </c>
      <c r="F1072" s="191" t="s">
        <v>1962</v>
      </c>
      <c r="G1072" s="196" t="s">
        <v>189</v>
      </c>
      <c r="H1072" s="198"/>
      <c r="I1072" s="196" t="s">
        <v>26</v>
      </c>
      <c r="J1072" s="186" t="s">
        <v>27</v>
      </c>
      <c r="K1072" s="192">
        <v>42927.0</v>
      </c>
      <c r="L1072" s="4"/>
    </row>
    <row r="1073">
      <c r="A1073" s="194"/>
      <c r="B1073" s="185">
        <v>3782930.0</v>
      </c>
      <c r="C1073" s="186" t="s">
        <v>1538</v>
      </c>
      <c r="D1073" s="187">
        <v>42929.0</v>
      </c>
      <c r="E1073" s="195">
        <v>42942.0</v>
      </c>
      <c r="F1073" s="191" t="s">
        <v>1964</v>
      </c>
      <c r="G1073" s="186" t="s">
        <v>30</v>
      </c>
      <c r="H1073" s="189"/>
      <c r="I1073" s="186" t="s">
        <v>1133</v>
      </c>
      <c r="J1073" s="186" t="s">
        <v>463</v>
      </c>
      <c r="K1073" s="192">
        <v>42927.0</v>
      </c>
      <c r="L1073" s="4"/>
    </row>
    <row r="1074">
      <c r="A1074" s="194"/>
      <c r="B1074" s="185">
        <v>3783423.0</v>
      </c>
      <c r="C1074" s="186" t="s">
        <v>745</v>
      </c>
      <c r="D1074" s="187">
        <v>42928.0</v>
      </c>
      <c r="E1074" s="195">
        <v>42943.0</v>
      </c>
      <c r="F1074" s="191" t="s">
        <v>1966</v>
      </c>
      <c r="G1074" s="196" t="s">
        <v>189</v>
      </c>
      <c r="H1074" s="198"/>
      <c r="I1074" s="196" t="s">
        <v>26</v>
      </c>
      <c r="J1074" s="186" t="s">
        <v>266</v>
      </c>
      <c r="K1074" s="192">
        <v>42928.0</v>
      </c>
      <c r="L1074" s="4"/>
    </row>
    <row r="1075">
      <c r="A1075" s="194"/>
      <c r="B1075" s="185">
        <v>3784116.0</v>
      </c>
      <c r="C1075" s="186" t="s">
        <v>1968</v>
      </c>
      <c r="D1075" s="187">
        <v>42929.0</v>
      </c>
      <c r="E1075" s="195">
        <v>42943.0</v>
      </c>
      <c r="F1075" s="191" t="s">
        <v>1811</v>
      </c>
      <c r="G1075" s="186" t="s">
        <v>57</v>
      </c>
      <c r="H1075" s="189"/>
      <c r="I1075" s="186" t="s">
        <v>21</v>
      </c>
      <c r="J1075" s="186" t="s">
        <v>119</v>
      </c>
      <c r="K1075" s="192">
        <v>42928.0</v>
      </c>
      <c r="L1075" s="4"/>
    </row>
    <row r="1076">
      <c r="A1076" s="194"/>
      <c r="B1076" s="185">
        <v>3784122.0</v>
      </c>
      <c r="C1076" s="186" t="s">
        <v>1971</v>
      </c>
      <c r="D1076" s="187">
        <v>42929.0</v>
      </c>
      <c r="E1076" s="195">
        <v>42943.0</v>
      </c>
      <c r="F1076" s="191" t="s">
        <v>1342</v>
      </c>
      <c r="G1076" s="186" t="s">
        <v>57</v>
      </c>
      <c r="H1076" s="189"/>
      <c r="I1076" s="186" t="s">
        <v>21</v>
      </c>
      <c r="J1076" s="186" t="s">
        <v>266</v>
      </c>
      <c r="K1076" s="192">
        <v>42928.0</v>
      </c>
      <c r="L1076" s="4"/>
    </row>
    <row r="1077">
      <c r="A1077" s="194"/>
      <c r="B1077" s="185">
        <v>3784385.0</v>
      </c>
      <c r="C1077" s="186" t="s">
        <v>1190</v>
      </c>
      <c r="D1077" s="187">
        <v>42929.0</v>
      </c>
      <c r="E1077" s="195">
        <v>42943.0</v>
      </c>
      <c r="F1077" s="191" t="s">
        <v>1634</v>
      </c>
      <c r="G1077" s="196" t="s">
        <v>189</v>
      </c>
      <c r="H1077" s="198"/>
      <c r="I1077" s="196" t="s">
        <v>26</v>
      </c>
      <c r="J1077" s="186" t="s">
        <v>119</v>
      </c>
      <c r="K1077" s="192">
        <v>42928.0</v>
      </c>
      <c r="L1077" s="4"/>
    </row>
    <row r="1078">
      <c r="A1078" s="194"/>
      <c r="B1078" s="185">
        <v>3784779.0</v>
      </c>
      <c r="C1078" s="186" t="s">
        <v>194</v>
      </c>
      <c r="D1078" s="187">
        <v>42929.0</v>
      </c>
      <c r="E1078" s="195">
        <v>42943.0</v>
      </c>
      <c r="F1078" s="190" t="s">
        <v>1974</v>
      </c>
      <c r="G1078" s="186" t="s">
        <v>57</v>
      </c>
      <c r="H1078" s="189"/>
      <c r="I1078" s="186" t="s">
        <v>21</v>
      </c>
      <c r="J1078" s="186" t="s">
        <v>266</v>
      </c>
      <c r="K1078" s="192">
        <v>42928.0</v>
      </c>
      <c r="L1078" s="4"/>
    </row>
    <row r="1079">
      <c r="A1079" s="194"/>
      <c r="B1079" s="185">
        <v>3784964.0</v>
      </c>
      <c r="C1079" s="186" t="s">
        <v>267</v>
      </c>
      <c r="D1079" s="187">
        <v>42930.0</v>
      </c>
      <c r="E1079" s="195">
        <v>42942.0</v>
      </c>
      <c r="F1079" s="191" t="s">
        <v>1811</v>
      </c>
      <c r="G1079" s="196" t="s">
        <v>189</v>
      </c>
      <c r="H1079" s="198"/>
      <c r="I1079" s="196" t="s">
        <v>26</v>
      </c>
      <c r="J1079" s="186" t="s">
        <v>266</v>
      </c>
      <c r="K1079" s="192">
        <v>42929.0</v>
      </c>
      <c r="L1079" s="4"/>
    </row>
    <row r="1080">
      <c r="A1080" s="194"/>
      <c r="B1080" s="185">
        <v>3784988.0</v>
      </c>
      <c r="C1080" s="186" t="s">
        <v>745</v>
      </c>
      <c r="D1080" s="187">
        <v>42930.0</v>
      </c>
      <c r="E1080" s="195">
        <v>42944.0</v>
      </c>
      <c r="F1080" s="191" t="s">
        <v>1811</v>
      </c>
      <c r="G1080" s="196" t="s">
        <v>189</v>
      </c>
      <c r="H1080" s="198"/>
      <c r="I1080" s="196" t="s">
        <v>26</v>
      </c>
      <c r="J1080" s="186" t="s">
        <v>266</v>
      </c>
      <c r="K1080" s="192">
        <v>42929.0</v>
      </c>
      <c r="L1080" s="4"/>
    </row>
    <row r="1081">
      <c r="A1081" s="194"/>
      <c r="B1081" s="185">
        <v>3785110.0</v>
      </c>
      <c r="C1081" s="186" t="s">
        <v>939</v>
      </c>
      <c r="D1081" s="187">
        <v>42930.0</v>
      </c>
      <c r="E1081" s="195">
        <v>42944.0</v>
      </c>
      <c r="F1081" s="191" t="s">
        <v>1811</v>
      </c>
      <c r="G1081" s="196" t="s">
        <v>189</v>
      </c>
      <c r="H1081" s="198"/>
      <c r="I1081" s="196" t="s">
        <v>26</v>
      </c>
      <c r="J1081" s="186" t="s">
        <v>266</v>
      </c>
      <c r="K1081" s="192">
        <v>42929.0</v>
      </c>
      <c r="L1081" s="4"/>
    </row>
    <row r="1082">
      <c r="A1082" s="194"/>
      <c r="B1082" s="185">
        <v>3785175.0</v>
      </c>
      <c r="C1082" s="186" t="s">
        <v>1512</v>
      </c>
      <c r="D1082" s="187">
        <v>42930.0</v>
      </c>
      <c r="E1082" s="195">
        <v>42944.0</v>
      </c>
      <c r="F1082" s="191" t="s">
        <v>1811</v>
      </c>
      <c r="G1082" s="196" t="s">
        <v>189</v>
      </c>
      <c r="H1082" s="198"/>
      <c r="I1082" s="196" t="s">
        <v>26</v>
      </c>
      <c r="J1082" s="186" t="s">
        <v>192</v>
      </c>
      <c r="K1082" s="192">
        <v>42929.0</v>
      </c>
      <c r="L1082" s="4"/>
    </row>
    <row r="1083">
      <c r="A1083" s="194"/>
      <c r="B1083" s="185">
        <v>3785722.0</v>
      </c>
      <c r="C1083" s="186" t="s">
        <v>1457</v>
      </c>
      <c r="D1083" s="187">
        <v>42930.0</v>
      </c>
      <c r="E1083" s="195">
        <v>42944.0</v>
      </c>
      <c r="F1083" s="191" t="s">
        <v>1977</v>
      </c>
      <c r="G1083" s="196" t="s">
        <v>189</v>
      </c>
      <c r="H1083" s="198"/>
      <c r="I1083" s="196" t="s">
        <v>26</v>
      </c>
      <c r="J1083" s="186" t="s">
        <v>22</v>
      </c>
      <c r="K1083" s="192">
        <v>42929.0</v>
      </c>
      <c r="L1083" s="4"/>
    </row>
    <row r="1084">
      <c r="A1084" s="194"/>
      <c r="B1084" s="185">
        <v>3785750.0</v>
      </c>
      <c r="C1084" s="186" t="s">
        <v>1845</v>
      </c>
      <c r="D1084" s="187">
        <v>42930.0</v>
      </c>
      <c r="E1084" s="195">
        <v>42944.0</v>
      </c>
      <c r="F1084" s="191" t="s">
        <v>1979</v>
      </c>
      <c r="G1084" s="196" t="s">
        <v>189</v>
      </c>
      <c r="H1084" s="198"/>
      <c r="I1084" s="196" t="s">
        <v>26</v>
      </c>
      <c r="J1084" s="186" t="s">
        <v>266</v>
      </c>
      <c r="K1084" s="192">
        <v>42929.0</v>
      </c>
      <c r="L1084" s="4"/>
    </row>
    <row r="1085">
      <c r="A1085" s="194"/>
      <c r="B1085" s="185">
        <v>3781804.0</v>
      </c>
      <c r="C1085" s="186" t="s">
        <v>1190</v>
      </c>
      <c r="D1085" s="187">
        <v>42930.0</v>
      </c>
      <c r="E1085" s="195">
        <v>42935.0</v>
      </c>
      <c r="F1085" s="207" t="s">
        <v>295</v>
      </c>
      <c r="G1085" s="196" t="s">
        <v>189</v>
      </c>
      <c r="H1085" s="198"/>
      <c r="I1085" s="196" t="s">
        <v>26</v>
      </c>
      <c r="J1085" s="186" t="s">
        <v>266</v>
      </c>
      <c r="K1085" s="192">
        <v>42927.0</v>
      </c>
      <c r="L1085" s="193" t="s">
        <v>1981</v>
      </c>
    </row>
    <row r="1086">
      <c r="A1086" s="194"/>
      <c r="B1086" s="185">
        <v>3781799.0</v>
      </c>
      <c r="C1086" s="186" t="s">
        <v>1190</v>
      </c>
      <c r="D1086" s="187">
        <v>42930.0</v>
      </c>
      <c r="E1086" s="195">
        <v>42935.0</v>
      </c>
      <c r="F1086" s="207" t="s">
        <v>295</v>
      </c>
      <c r="G1086" s="196" t="s">
        <v>189</v>
      </c>
      <c r="H1086" s="198"/>
      <c r="I1086" s="196" t="s">
        <v>26</v>
      </c>
      <c r="J1086" s="186" t="s">
        <v>266</v>
      </c>
      <c r="K1086" s="192">
        <v>42927.0</v>
      </c>
      <c r="L1086" s="193" t="s">
        <v>1982</v>
      </c>
    </row>
    <row r="1087">
      <c r="A1087" s="194"/>
      <c r="B1087" s="185">
        <v>3786304.0</v>
      </c>
      <c r="C1087" s="186" t="s">
        <v>939</v>
      </c>
      <c r="D1087" s="187">
        <v>42933.0</v>
      </c>
      <c r="E1087" s="195">
        <v>42948.0</v>
      </c>
      <c r="F1087" s="191" t="s">
        <v>1983</v>
      </c>
      <c r="G1087" s="196" t="s">
        <v>189</v>
      </c>
      <c r="H1087" s="198"/>
      <c r="I1087" s="196" t="s">
        <v>26</v>
      </c>
      <c r="J1087" s="186" t="s">
        <v>266</v>
      </c>
      <c r="K1087" s="192">
        <v>42930.0</v>
      </c>
      <c r="L1087" s="4"/>
    </row>
    <row r="1088">
      <c r="A1088" s="194"/>
      <c r="B1088" s="185">
        <v>3787811.0</v>
      </c>
      <c r="C1088" s="186" t="s">
        <v>419</v>
      </c>
      <c r="D1088" s="187">
        <v>42933.0</v>
      </c>
      <c r="E1088" s="195">
        <v>42948.0</v>
      </c>
      <c r="F1088" s="191" t="s">
        <v>1756</v>
      </c>
      <c r="G1088" s="186" t="s">
        <v>30</v>
      </c>
      <c r="H1088" s="189"/>
      <c r="I1088" s="186" t="s">
        <v>21</v>
      </c>
      <c r="J1088" s="186" t="s">
        <v>1471</v>
      </c>
      <c r="K1088" s="192">
        <v>42933.0</v>
      </c>
      <c r="L1088" s="4"/>
    </row>
    <row r="1089">
      <c r="A1089" s="194"/>
      <c r="B1089" s="185">
        <v>3787914.0</v>
      </c>
      <c r="C1089" s="186" t="s">
        <v>1032</v>
      </c>
      <c r="D1089" s="187">
        <v>42933.0</v>
      </c>
      <c r="E1089" s="195">
        <v>42948.0</v>
      </c>
      <c r="F1089" s="191" t="s">
        <v>1811</v>
      </c>
      <c r="G1089" s="186" t="s">
        <v>30</v>
      </c>
      <c r="H1089" s="189"/>
      <c r="I1089" s="186" t="s">
        <v>21</v>
      </c>
      <c r="J1089" s="186" t="s">
        <v>266</v>
      </c>
      <c r="K1089" s="192">
        <v>42933.0</v>
      </c>
      <c r="L1089" s="193" t="s">
        <v>1045</v>
      </c>
    </row>
    <row r="1090">
      <c r="A1090" s="194"/>
      <c r="B1090" s="185">
        <v>3787980.0</v>
      </c>
      <c r="C1090" s="186" t="s">
        <v>1934</v>
      </c>
      <c r="D1090" s="187">
        <v>42933.0</v>
      </c>
      <c r="E1090" s="195">
        <v>42948.0</v>
      </c>
      <c r="F1090" s="191" t="s">
        <v>1811</v>
      </c>
      <c r="G1090" s="186" t="s">
        <v>30</v>
      </c>
      <c r="H1090" s="189"/>
      <c r="I1090" s="186" t="s">
        <v>21</v>
      </c>
      <c r="J1090" s="186" t="s">
        <v>266</v>
      </c>
      <c r="K1090" s="192">
        <v>42933.0</v>
      </c>
      <c r="L1090" s="4"/>
    </row>
    <row r="1091">
      <c r="A1091" s="194"/>
      <c r="B1091" s="185">
        <v>3788274.0</v>
      </c>
      <c r="C1091" s="186" t="s">
        <v>1971</v>
      </c>
      <c r="D1091" s="187">
        <v>42934.0</v>
      </c>
      <c r="E1091" s="195">
        <v>42949.0</v>
      </c>
      <c r="F1091" s="191" t="s">
        <v>1857</v>
      </c>
      <c r="G1091" s="186" t="s">
        <v>30</v>
      </c>
      <c r="H1091" s="189"/>
      <c r="I1091" s="186" t="s">
        <v>21</v>
      </c>
      <c r="J1091" s="186" t="s">
        <v>266</v>
      </c>
      <c r="K1091" s="192">
        <v>42933.0</v>
      </c>
      <c r="L1091" s="193" t="s">
        <v>783</v>
      </c>
    </row>
    <row r="1092">
      <c r="A1092" s="194"/>
      <c r="B1092" s="185">
        <v>3788540.0</v>
      </c>
      <c r="C1092" s="186" t="s">
        <v>1558</v>
      </c>
      <c r="D1092" s="187">
        <v>42934.0</v>
      </c>
      <c r="E1092" s="195">
        <v>42949.0</v>
      </c>
      <c r="F1092" s="191" t="s">
        <v>1988</v>
      </c>
      <c r="G1092" s="196" t="s">
        <v>189</v>
      </c>
      <c r="H1092" s="198"/>
      <c r="I1092" s="196" t="s">
        <v>26</v>
      </c>
      <c r="J1092" s="186" t="s">
        <v>266</v>
      </c>
      <c r="K1092" s="192">
        <v>42933.0</v>
      </c>
      <c r="L1092" s="4"/>
    </row>
    <row r="1093">
      <c r="A1093" s="194"/>
      <c r="B1093" s="185">
        <v>3788558.0</v>
      </c>
      <c r="C1093" s="186" t="s">
        <v>1989</v>
      </c>
      <c r="D1093" s="187">
        <v>42934.0</v>
      </c>
      <c r="E1093" s="195">
        <v>42949.0</v>
      </c>
      <c r="F1093" s="191" t="s">
        <v>1990</v>
      </c>
      <c r="G1093" s="196" t="s">
        <v>189</v>
      </c>
      <c r="H1093" s="198"/>
      <c r="I1093" s="196" t="s">
        <v>26</v>
      </c>
      <c r="J1093" s="186" t="s">
        <v>266</v>
      </c>
      <c r="K1093" s="192">
        <v>42933.0</v>
      </c>
      <c r="L1093" s="4"/>
    </row>
    <row r="1094">
      <c r="A1094" s="194"/>
      <c r="B1094" s="185">
        <v>3789614.0</v>
      </c>
      <c r="C1094" s="186" t="s">
        <v>1991</v>
      </c>
      <c r="D1094" s="187">
        <v>42935.0</v>
      </c>
      <c r="E1094" s="195">
        <v>42950.0</v>
      </c>
      <c r="F1094" s="191" t="s">
        <v>1992</v>
      </c>
      <c r="G1094" s="196" t="s">
        <v>189</v>
      </c>
      <c r="H1094" s="198"/>
      <c r="I1094" s="196" t="s">
        <v>26</v>
      </c>
      <c r="J1094" s="186" t="s">
        <v>266</v>
      </c>
      <c r="K1094" s="192">
        <v>42933.0</v>
      </c>
      <c r="L1094" s="4"/>
    </row>
    <row r="1095">
      <c r="A1095" s="194"/>
      <c r="B1095" s="185">
        <v>3789794.0</v>
      </c>
      <c r="C1095" s="186" t="s">
        <v>1457</v>
      </c>
      <c r="D1095" s="187">
        <v>42940.0</v>
      </c>
      <c r="E1095" s="195">
        <v>42944.0</v>
      </c>
      <c r="F1095" s="191" t="s">
        <v>1993</v>
      </c>
      <c r="G1095" s="196" t="s">
        <v>189</v>
      </c>
      <c r="H1095" s="198"/>
      <c r="I1095" s="196" t="s">
        <v>26</v>
      </c>
      <c r="J1095" s="186" t="s">
        <v>22</v>
      </c>
      <c r="K1095" s="192">
        <v>42934.0</v>
      </c>
      <c r="L1095" s="193" t="s">
        <v>1995</v>
      </c>
    </row>
    <row r="1096">
      <c r="A1096" s="194"/>
      <c r="B1096" s="185">
        <v>3793050.0</v>
      </c>
      <c r="C1096" s="186" t="s">
        <v>1991</v>
      </c>
      <c r="D1096" s="187">
        <v>42940.0</v>
      </c>
      <c r="E1096" s="195">
        <v>42948.0</v>
      </c>
      <c r="F1096" s="191" t="s">
        <v>1993</v>
      </c>
      <c r="G1096" s="196" t="s">
        <v>189</v>
      </c>
      <c r="H1096" s="198"/>
      <c r="I1096" s="196" t="s">
        <v>26</v>
      </c>
      <c r="J1096" s="186" t="s">
        <v>119</v>
      </c>
      <c r="K1096" s="192">
        <v>42937.0</v>
      </c>
      <c r="L1096" s="4"/>
    </row>
    <row r="1097">
      <c r="A1097" s="194"/>
      <c r="B1097" s="185">
        <v>3791515.0</v>
      </c>
      <c r="C1097" s="186" t="s">
        <v>745</v>
      </c>
      <c r="D1097" s="187">
        <v>42940.0</v>
      </c>
      <c r="E1097" s="195">
        <v>42951.0</v>
      </c>
      <c r="F1097" s="191" t="s">
        <v>1811</v>
      </c>
      <c r="G1097" s="186" t="s">
        <v>57</v>
      </c>
      <c r="H1097" s="189"/>
      <c r="I1097" s="186" t="s">
        <v>21</v>
      </c>
      <c r="J1097" s="186" t="s">
        <v>266</v>
      </c>
      <c r="K1097" s="192">
        <v>42935.0</v>
      </c>
      <c r="L1097" s="4"/>
    </row>
    <row r="1098">
      <c r="A1098" s="194"/>
      <c r="B1098" s="185">
        <v>3792039.0</v>
      </c>
      <c r="C1098" s="186" t="s">
        <v>1538</v>
      </c>
      <c r="D1098" s="187">
        <v>42940.0</v>
      </c>
      <c r="E1098" s="195">
        <v>42951.0</v>
      </c>
      <c r="F1098" s="191" t="s">
        <v>1811</v>
      </c>
      <c r="G1098" s="186" t="s">
        <v>57</v>
      </c>
      <c r="H1098" s="189"/>
      <c r="I1098" s="186" t="s">
        <v>21</v>
      </c>
      <c r="J1098" s="186" t="s">
        <v>266</v>
      </c>
      <c r="K1098" s="192">
        <v>42935.0</v>
      </c>
      <c r="L1098" s="4"/>
    </row>
    <row r="1099">
      <c r="A1099" s="194"/>
      <c r="B1099" s="191">
        <v>3792748.0</v>
      </c>
      <c r="C1099" s="186" t="s">
        <v>1845</v>
      </c>
      <c r="D1099" s="187">
        <v>42940.0</v>
      </c>
      <c r="E1099" s="195">
        <v>42955.0</v>
      </c>
      <c r="F1099" s="191" t="s">
        <v>1811</v>
      </c>
      <c r="G1099" s="186" t="s">
        <v>57</v>
      </c>
      <c r="H1099" s="189"/>
      <c r="I1099" s="186" t="s">
        <v>21</v>
      </c>
      <c r="J1099" s="186" t="s">
        <v>266</v>
      </c>
      <c r="K1099" s="192">
        <v>42935.0</v>
      </c>
      <c r="L1099" s="4"/>
    </row>
    <row r="1100">
      <c r="A1100" s="194"/>
      <c r="B1100" s="185">
        <v>3792790.0</v>
      </c>
      <c r="C1100" s="186" t="s">
        <v>1457</v>
      </c>
      <c r="D1100" s="187">
        <v>42940.0</v>
      </c>
      <c r="E1100" s="195">
        <v>42955.0</v>
      </c>
      <c r="F1100" s="191" t="s">
        <v>1811</v>
      </c>
      <c r="G1100" s="186" t="s">
        <v>57</v>
      </c>
      <c r="H1100" s="189"/>
      <c r="I1100" s="186" t="s">
        <v>21</v>
      </c>
      <c r="J1100" s="186" t="s">
        <v>266</v>
      </c>
      <c r="K1100" s="192">
        <v>42935.0</v>
      </c>
      <c r="L1100" s="4"/>
    </row>
    <row r="1101">
      <c r="A1101" s="194"/>
      <c r="B1101" s="185">
        <v>3792892.0</v>
      </c>
      <c r="C1101" s="186" t="s">
        <v>194</v>
      </c>
      <c r="D1101" s="187">
        <v>42940.0</v>
      </c>
      <c r="E1101" s="195">
        <v>42955.0</v>
      </c>
      <c r="F1101" s="191" t="s">
        <v>1579</v>
      </c>
      <c r="G1101" s="186" t="s">
        <v>57</v>
      </c>
      <c r="H1101" s="189"/>
      <c r="I1101" s="186" t="s">
        <v>21</v>
      </c>
      <c r="J1101" s="186" t="s">
        <v>266</v>
      </c>
      <c r="K1101" s="192">
        <v>42935.0</v>
      </c>
      <c r="L1101" s="4"/>
    </row>
    <row r="1102">
      <c r="A1102" s="194"/>
      <c r="B1102" s="185">
        <v>3793219.0</v>
      </c>
      <c r="C1102" s="186" t="s">
        <v>1190</v>
      </c>
      <c r="D1102" s="187">
        <v>42940.0</v>
      </c>
      <c r="E1102" s="195">
        <v>42955.0</v>
      </c>
      <c r="F1102" s="191" t="s">
        <v>1441</v>
      </c>
      <c r="G1102" s="196" t="s">
        <v>189</v>
      </c>
      <c r="H1102" s="198"/>
      <c r="I1102" s="196" t="s">
        <v>26</v>
      </c>
      <c r="J1102" s="186" t="s">
        <v>119</v>
      </c>
      <c r="K1102" s="192">
        <v>42937.0</v>
      </c>
      <c r="L1102" s="4"/>
    </row>
    <row r="1103">
      <c r="A1103" s="194"/>
      <c r="B1103" s="185">
        <v>3793416.0</v>
      </c>
      <c r="C1103" s="186" t="s">
        <v>1190</v>
      </c>
      <c r="D1103" s="187">
        <v>42940.0</v>
      </c>
      <c r="E1103" s="195">
        <v>42955.0</v>
      </c>
      <c r="F1103" s="191" t="s">
        <v>1811</v>
      </c>
      <c r="G1103" s="196" t="s">
        <v>189</v>
      </c>
      <c r="H1103" s="198"/>
      <c r="I1103" s="196" t="s">
        <v>26</v>
      </c>
      <c r="J1103" s="186" t="s">
        <v>582</v>
      </c>
      <c r="K1103" s="192">
        <v>42937.0</v>
      </c>
      <c r="L1103" s="4"/>
    </row>
    <row r="1104">
      <c r="A1104" s="194"/>
      <c r="B1104" s="185">
        <v>3793428.0</v>
      </c>
      <c r="C1104" s="186" t="s">
        <v>1971</v>
      </c>
      <c r="D1104" s="187">
        <v>42940.0</v>
      </c>
      <c r="E1104" s="195">
        <v>42955.0</v>
      </c>
      <c r="F1104" s="191" t="s">
        <v>1811</v>
      </c>
      <c r="G1104" s="196" t="s">
        <v>189</v>
      </c>
      <c r="H1104" s="198"/>
      <c r="I1104" s="196" t="s">
        <v>26</v>
      </c>
      <c r="J1104" s="186" t="s">
        <v>266</v>
      </c>
      <c r="K1104" s="192">
        <v>42935.0</v>
      </c>
      <c r="L1104" s="4"/>
    </row>
    <row r="1105">
      <c r="A1105" s="194"/>
      <c r="B1105" s="185">
        <v>3793475.0</v>
      </c>
      <c r="C1105" s="186" t="s">
        <v>1077</v>
      </c>
      <c r="D1105" s="187">
        <v>42940.0</v>
      </c>
      <c r="E1105" s="195">
        <v>42955.0</v>
      </c>
      <c r="F1105" s="191" t="s">
        <v>1811</v>
      </c>
      <c r="G1105" s="196" t="s">
        <v>189</v>
      </c>
      <c r="H1105" s="198"/>
      <c r="I1105" s="196" t="s">
        <v>26</v>
      </c>
      <c r="J1105" s="186" t="s">
        <v>266</v>
      </c>
      <c r="K1105" s="192">
        <v>42935.0</v>
      </c>
      <c r="L1105" s="4"/>
    </row>
    <row r="1106">
      <c r="A1106" s="194"/>
      <c r="B1106" s="185">
        <v>3793526.0</v>
      </c>
      <c r="C1106" s="186" t="s">
        <v>267</v>
      </c>
      <c r="D1106" s="187">
        <v>42940.0</v>
      </c>
      <c r="E1106" s="195">
        <v>42955.0</v>
      </c>
      <c r="F1106" s="191" t="s">
        <v>1428</v>
      </c>
      <c r="G1106" s="186" t="s">
        <v>57</v>
      </c>
      <c r="H1106" s="189"/>
      <c r="I1106" s="186" t="s">
        <v>21</v>
      </c>
      <c r="J1106" s="186" t="s">
        <v>266</v>
      </c>
      <c r="K1106" s="192">
        <v>42935.0</v>
      </c>
      <c r="L1106" s="4"/>
    </row>
    <row r="1107">
      <c r="A1107" s="194"/>
      <c r="B1107" s="185">
        <v>3793704.0</v>
      </c>
      <c r="C1107" s="186" t="s">
        <v>1032</v>
      </c>
      <c r="D1107" s="187">
        <v>42940.0</v>
      </c>
      <c r="E1107" s="195">
        <v>42955.0</v>
      </c>
      <c r="F1107" s="191" t="s">
        <v>1811</v>
      </c>
      <c r="G1107" s="196" t="s">
        <v>189</v>
      </c>
      <c r="H1107" s="198"/>
      <c r="I1107" s="196" t="s">
        <v>26</v>
      </c>
      <c r="J1107" s="186" t="s">
        <v>266</v>
      </c>
      <c r="K1107" s="192">
        <v>42935.0</v>
      </c>
      <c r="L1107" s="4"/>
    </row>
    <row r="1108">
      <c r="A1108" s="194"/>
      <c r="B1108" s="185">
        <v>3793713.0</v>
      </c>
      <c r="C1108" s="186" t="s">
        <v>1845</v>
      </c>
      <c r="D1108" s="187">
        <v>42940.0</v>
      </c>
      <c r="E1108" s="195">
        <v>42955.0</v>
      </c>
      <c r="F1108" s="191" t="s">
        <v>1811</v>
      </c>
      <c r="G1108" s="196" t="s">
        <v>189</v>
      </c>
      <c r="H1108" s="198"/>
      <c r="I1108" s="196" t="s">
        <v>26</v>
      </c>
      <c r="J1108" s="186" t="s">
        <v>266</v>
      </c>
      <c r="K1108" s="192">
        <v>42935.0</v>
      </c>
      <c r="L1108" s="4"/>
    </row>
    <row r="1109">
      <c r="A1109" s="194"/>
      <c r="B1109" s="185">
        <v>3793729.0</v>
      </c>
      <c r="C1109" s="186" t="s">
        <v>1538</v>
      </c>
      <c r="D1109" s="187">
        <v>42940.0</v>
      </c>
      <c r="E1109" s="195">
        <v>42955.0</v>
      </c>
      <c r="F1109" s="191" t="s">
        <v>1811</v>
      </c>
      <c r="G1109" s="196" t="s">
        <v>189</v>
      </c>
      <c r="H1109" s="198"/>
      <c r="I1109" s="196" t="s">
        <v>26</v>
      </c>
      <c r="J1109" s="186" t="s">
        <v>266</v>
      </c>
      <c r="K1109" s="192">
        <v>42935.0</v>
      </c>
      <c r="L1109" s="4"/>
    </row>
    <row r="1110">
      <c r="A1110" s="194"/>
      <c r="B1110" s="185">
        <v>3793738.0</v>
      </c>
      <c r="C1110" s="186" t="s">
        <v>1512</v>
      </c>
      <c r="D1110" s="187">
        <v>42940.0</v>
      </c>
      <c r="E1110" s="195">
        <v>42955.0</v>
      </c>
      <c r="F1110" s="191" t="s">
        <v>1811</v>
      </c>
      <c r="G1110" s="196" t="s">
        <v>189</v>
      </c>
      <c r="H1110" s="198"/>
      <c r="I1110" s="196" t="s">
        <v>26</v>
      </c>
      <c r="J1110" s="186" t="s">
        <v>119</v>
      </c>
      <c r="K1110" s="192">
        <v>42937.0</v>
      </c>
      <c r="L1110" s="4"/>
    </row>
    <row r="1111">
      <c r="A1111" s="194"/>
      <c r="B1111" s="185">
        <v>3793785.0</v>
      </c>
      <c r="C1111" s="186" t="s">
        <v>267</v>
      </c>
      <c r="D1111" s="187">
        <v>42940.0</v>
      </c>
      <c r="E1111" s="195">
        <v>42955.0</v>
      </c>
      <c r="F1111" s="191" t="s">
        <v>1811</v>
      </c>
      <c r="G1111" s="196" t="s">
        <v>189</v>
      </c>
      <c r="H1111" s="198"/>
      <c r="I1111" s="196" t="s">
        <v>26</v>
      </c>
      <c r="J1111" s="186" t="s">
        <v>266</v>
      </c>
      <c r="K1111" s="192">
        <v>42937.0</v>
      </c>
      <c r="L1111" s="4"/>
    </row>
    <row r="1112">
      <c r="A1112" s="194"/>
      <c r="B1112" s="185">
        <v>3793894.0</v>
      </c>
      <c r="C1112" s="186" t="s">
        <v>1457</v>
      </c>
      <c r="D1112" s="187">
        <v>42940.0</v>
      </c>
      <c r="E1112" s="195">
        <v>42955.0</v>
      </c>
      <c r="F1112" s="191" t="s">
        <v>1811</v>
      </c>
      <c r="G1112" s="196" t="s">
        <v>189</v>
      </c>
      <c r="H1112" s="198"/>
      <c r="I1112" s="196" t="s">
        <v>26</v>
      </c>
      <c r="J1112" s="186" t="s">
        <v>22</v>
      </c>
      <c r="K1112" s="192">
        <v>42937.0</v>
      </c>
      <c r="L1112" s="4"/>
    </row>
    <row r="1113">
      <c r="A1113" s="194"/>
      <c r="B1113" s="185">
        <v>3793899.0</v>
      </c>
      <c r="C1113" s="186" t="s">
        <v>1457</v>
      </c>
      <c r="D1113" s="187">
        <v>42940.0</v>
      </c>
      <c r="E1113" s="195">
        <v>42955.0</v>
      </c>
      <c r="F1113" s="191" t="s">
        <v>1811</v>
      </c>
      <c r="G1113" s="196" t="s">
        <v>189</v>
      </c>
      <c r="H1113" s="198"/>
      <c r="I1113" s="196" t="s">
        <v>26</v>
      </c>
      <c r="J1113" s="186" t="s">
        <v>22</v>
      </c>
      <c r="K1113" s="192">
        <v>42937.0</v>
      </c>
      <c r="L1113" s="4"/>
    </row>
    <row r="1114">
      <c r="A1114" s="194"/>
      <c r="B1114" s="191">
        <v>3793920.0</v>
      </c>
      <c r="C1114" s="186" t="s">
        <v>1512</v>
      </c>
      <c r="D1114" s="187">
        <v>42940.0</v>
      </c>
      <c r="E1114" s="195">
        <v>42955.0</v>
      </c>
      <c r="F1114" s="191" t="s">
        <v>1811</v>
      </c>
      <c r="G1114" s="196" t="s">
        <v>189</v>
      </c>
      <c r="H1114" s="198"/>
      <c r="I1114" s="196" t="s">
        <v>26</v>
      </c>
      <c r="J1114" s="186" t="s">
        <v>119</v>
      </c>
      <c r="K1114" s="192">
        <v>42937.0</v>
      </c>
      <c r="L1114" s="4"/>
    </row>
    <row r="1115">
      <c r="A1115" s="194"/>
      <c r="B1115" s="185">
        <v>3793927.0</v>
      </c>
      <c r="C1115" s="186" t="s">
        <v>1997</v>
      </c>
      <c r="D1115" s="187">
        <v>42940.0</v>
      </c>
      <c r="E1115" s="195">
        <v>42955.0</v>
      </c>
      <c r="F1115" s="191" t="s">
        <v>1811</v>
      </c>
      <c r="G1115" s="196" t="s">
        <v>189</v>
      </c>
      <c r="H1115" s="198"/>
      <c r="I1115" s="196" t="s">
        <v>26</v>
      </c>
      <c r="J1115" s="186" t="s">
        <v>22</v>
      </c>
      <c r="K1115" s="192">
        <v>42937.0</v>
      </c>
      <c r="L1115" s="4"/>
    </row>
    <row r="1116">
      <c r="A1116" s="194"/>
      <c r="B1116" s="185">
        <v>3793947.0</v>
      </c>
      <c r="C1116" s="186" t="s">
        <v>317</v>
      </c>
      <c r="D1116" s="187">
        <v>42940.0</v>
      </c>
      <c r="E1116" s="195">
        <v>42955.0</v>
      </c>
      <c r="F1116" s="191" t="s">
        <v>1811</v>
      </c>
      <c r="G1116" s="196" t="s">
        <v>189</v>
      </c>
      <c r="H1116" s="198"/>
      <c r="I1116" s="196" t="s">
        <v>26</v>
      </c>
      <c r="J1116" s="186" t="s">
        <v>266</v>
      </c>
      <c r="K1116" s="192">
        <v>42937.0</v>
      </c>
      <c r="L1116" s="4"/>
    </row>
    <row r="1117">
      <c r="A1117" s="194"/>
      <c r="B1117" s="185">
        <v>3793953.0</v>
      </c>
      <c r="C1117" s="186" t="s">
        <v>267</v>
      </c>
      <c r="D1117" s="187">
        <v>42940.0</v>
      </c>
      <c r="E1117" s="195">
        <v>42955.0</v>
      </c>
      <c r="F1117" s="191" t="s">
        <v>1811</v>
      </c>
      <c r="G1117" s="196" t="s">
        <v>189</v>
      </c>
      <c r="H1117" s="198"/>
      <c r="I1117" s="196" t="s">
        <v>26</v>
      </c>
      <c r="J1117" s="186" t="s">
        <v>266</v>
      </c>
      <c r="K1117" s="192">
        <v>42937.0</v>
      </c>
      <c r="L1117" s="4"/>
    </row>
    <row r="1118">
      <c r="A1118" s="194"/>
      <c r="B1118" s="185">
        <v>3794546.0</v>
      </c>
      <c r="C1118" s="186" t="s">
        <v>939</v>
      </c>
      <c r="D1118" s="187">
        <v>42940.0</v>
      </c>
      <c r="E1118" s="195">
        <v>42955.0</v>
      </c>
      <c r="F1118" s="191" t="s">
        <v>1811</v>
      </c>
      <c r="G1118" s="196" t="s">
        <v>189</v>
      </c>
      <c r="H1118" s="198"/>
      <c r="I1118" s="196" t="s">
        <v>26</v>
      </c>
      <c r="J1118" s="186" t="s">
        <v>266</v>
      </c>
      <c r="K1118" s="192">
        <v>42937.0</v>
      </c>
      <c r="L1118" s="4"/>
    </row>
    <row r="1119">
      <c r="A1119" s="194"/>
      <c r="B1119" s="185">
        <v>3794616.0</v>
      </c>
      <c r="C1119" s="186" t="s">
        <v>267</v>
      </c>
      <c r="D1119" s="187">
        <v>42940.0</v>
      </c>
      <c r="E1119" s="195">
        <v>42955.0</v>
      </c>
      <c r="F1119" s="191" t="s">
        <v>1811</v>
      </c>
      <c r="G1119" s="196" t="s">
        <v>189</v>
      </c>
      <c r="H1119" s="198"/>
      <c r="I1119" s="196" t="s">
        <v>26</v>
      </c>
      <c r="J1119" s="186" t="s">
        <v>266</v>
      </c>
      <c r="K1119" s="192">
        <v>42937.0</v>
      </c>
      <c r="L1119" s="4"/>
    </row>
    <row r="1120">
      <c r="A1120" s="194"/>
      <c r="B1120" s="185">
        <v>3794622.0</v>
      </c>
      <c r="C1120" s="186" t="s">
        <v>745</v>
      </c>
      <c r="D1120" s="187">
        <v>42940.0</v>
      </c>
      <c r="E1120" s="195">
        <v>42955.0</v>
      </c>
      <c r="F1120" s="191" t="s">
        <v>1811</v>
      </c>
      <c r="G1120" s="196" t="s">
        <v>189</v>
      </c>
      <c r="H1120" s="198"/>
      <c r="I1120" s="196" t="s">
        <v>26</v>
      </c>
      <c r="J1120" s="186" t="s">
        <v>266</v>
      </c>
      <c r="K1120" s="192">
        <v>42937.0</v>
      </c>
      <c r="L1120" s="4"/>
    </row>
    <row r="1121">
      <c r="A1121" s="194"/>
      <c r="B1121" s="185">
        <v>3794633.0</v>
      </c>
      <c r="C1121" s="186" t="s">
        <v>939</v>
      </c>
      <c r="D1121" s="187">
        <v>42940.0</v>
      </c>
      <c r="E1121" s="195">
        <v>42955.0</v>
      </c>
      <c r="F1121" s="191" t="s">
        <v>1811</v>
      </c>
      <c r="G1121" s="196" t="s">
        <v>189</v>
      </c>
      <c r="H1121" s="198"/>
      <c r="I1121" s="196" t="s">
        <v>26</v>
      </c>
      <c r="J1121" s="186" t="s">
        <v>266</v>
      </c>
      <c r="K1121" s="192">
        <v>42937.0</v>
      </c>
      <c r="L1121" s="4"/>
    </row>
    <row r="1122">
      <c r="A1122" s="194"/>
      <c r="B1122" s="185">
        <v>3794641.0</v>
      </c>
      <c r="C1122" s="186" t="s">
        <v>745</v>
      </c>
      <c r="D1122" s="187">
        <v>42940.0</v>
      </c>
      <c r="E1122" s="195">
        <v>42955.0</v>
      </c>
      <c r="F1122" s="191" t="s">
        <v>1811</v>
      </c>
      <c r="G1122" s="196" t="s">
        <v>189</v>
      </c>
      <c r="H1122" s="198"/>
      <c r="I1122" s="196" t="s">
        <v>26</v>
      </c>
      <c r="J1122" s="186" t="s">
        <v>266</v>
      </c>
      <c r="K1122" s="192">
        <v>42937.0</v>
      </c>
      <c r="L1122" s="4"/>
    </row>
    <row r="1123">
      <c r="A1123" s="194"/>
      <c r="B1123" s="191">
        <v>3794644.0</v>
      </c>
      <c r="C1123" s="186" t="s">
        <v>939</v>
      </c>
      <c r="D1123" s="187">
        <v>42940.0</v>
      </c>
      <c r="E1123" s="195">
        <v>42955.0</v>
      </c>
      <c r="F1123" s="191" t="s">
        <v>1811</v>
      </c>
      <c r="G1123" s="196" t="s">
        <v>189</v>
      </c>
      <c r="H1123" s="198"/>
      <c r="I1123" s="196" t="s">
        <v>26</v>
      </c>
      <c r="J1123" s="186" t="s">
        <v>266</v>
      </c>
      <c r="K1123" s="192">
        <v>42937.0</v>
      </c>
      <c r="L1123" s="4"/>
    </row>
    <row r="1124">
      <c r="A1124" s="194"/>
      <c r="B1124" s="185">
        <v>3794764.0</v>
      </c>
      <c r="C1124" s="186" t="s">
        <v>1968</v>
      </c>
      <c r="D1124" s="187">
        <v>42940.0</v>
      </c>
      <c r="E1124" s="195">
        <v>42955.0</v>
      </c>
      <c r="F1124" s="191" t="s">
        <v>1811</v>
      </c>
      <c r="G1124" s="196" t="s">
        <v>189</v>
      </c>
      <c r="H1124" s="198"/>
      <c r="I1124" s="196" t="s">
        <v>26</v>
      </c>
      <c r="J1124" s="186" t="s">
        <v>27</v>
      </c>
      <c r="K1124" s="192">
        <v>42937.0</v>
      </c>
      <c r="L1124" s="4"/>
    </row>
    <row r="1125">
      <c r="A1125" s="194"/>
      <c r="B1125" s="191">
        <v>3794769.0</v>
      </c>
      <c r="C1125" s="186" t="s">
        <v>1968</v>
      </c>
      <c r="D1125" s="187">
        <v>42941.0</v>
      </c>
      <c r="E1125" s="195">
        <v>42955.0</v>
      </c>
      <c r="F1125" s="191" t="s">
        <v>1998</v>
      </c>
      <c r="G1125" s="196" t="s">
        <v>189</v>
      </c>
      <c r="H1125" s="198"/>
      <c r="I1125" s="196" t="s">
        <v>26</v>
      </c>
      <c r="J1125" s="186" t="s">
        <v>27</v>
      </c>
      <c r="K1125" s="192">
        <v>42937.0</v>
      </c>
      <c r="L1125" s="4"/>
    </row>
    <row r="1126">
      <c r="A1126" s="194"/>
      <c r="B1126" s="185">
        <v>3794779.0</v>
      </c>
      <c r="C1126" s="186" t="s">
        <v>194</v>
      </c>
      <c r="D1126" s="187">
        <v>42941.0</v>
      </c>
      <c r="E1126" s="195">
        <v>42955.0</v>
      </c>
      <c r="F1126" s="191" t="s">
        <v>1999</v>
      </c>
      <c r="G1126" s="196" t="s">
        <v>189</v>
      </c>
      <c r="H1126" s="198"/>
      <c r="I1126" s="196" t="s">
        <v>26</v>
      </c>
      <c r="J1126" s="186" t="s">
        <v>266</v>
      </c>
      <c r="K1126" s="192">
        <v>42940.0</v>
      </c>
      <c r="L1126" s="4"/>
    </row>
    <row r="1127">
      <c r="A1127" s="194"/>
      <c r="B1127" s="185">
        <v>3794924.0</v>
      </c>
      <c r="C1127" s="189"/>
      <c r="D1127" s="187"/>
      <c r="E1127" s="195"/>
      <c r="F1127" s="191"/>
      <c r="G1127" s="186"/>
      <c r="H1127" s="189"/>
      <c r="I1127" s="186"/>
      <c r="J1127" s="186"/>
      <c r="K1127" s="192"/>
      <c r="L1127" s="4"/>
    </row>
    <row r="1128">
      <c r="A1128" s="194"/>
      <c r="B1128" s="185">
        <v>3795081.0</v>
      </c>
      <c r="C1128" s="186" t="s">
        <v>1845</v>
      </c>
      <c r="D1128" s="187">
        <v>42941.0</v>
      </c>
      <c r="E1128" s="195">
        <v>42956.0</v>
      </c>
      <c r="F1128" s="191" t="s">
        <v>1811</v>
      </c>
      <c r="G1128" s="186" t="s">
        <v>57</v>
      </c>
      <c r="H1128" s="189"/>
      <c r="I1128" s="186" t="s">
        <v>21</v>
      </c>
      <c r="J1128" s="186" t="s">
        <v>266</v>
      </c>
      <c r="K1128" s="192">
        <v>42940.0</v>
      </c>
      <c r="L1128" s="4"/>
    </row>
    <row r="1129">
      <c r="A1129" s="194"/>
      <c r="B1129" s="185">
        <v>3795186.0</v>
      </c>
      <c r="C1129" s="186" t="s">
        <v>267</v>
      </c>
      <c r="D1129" s="187">
        <v>42941.0</v>
      </c>
      <c r="E1129" s="195">
        <v>42956.0</v>
      </c>
      <c r="F1129" s="191" t="s">
        <v>1811</v>
      </c>
      <c r="G1129" s="186" t="s">
        <v>57</v>
      </c>
      <c r="H1129" s="189"/>
      <c r="I1129" s="186" t="s">
        <v>21</v>
      </c>
      <c r="J1129" s="186" t="s">
        <v>266</v>
      </c>
      <c r="K1129" s="192">
        <v>42940.0</v>
      </c>
      <c r="L1129" s="4"/>
    </row>
    <row r="1130">
      <c r="A1130" s="194"/>
      <c r="B1130" s="185">
        <v>3795382.0</v>
      </c>
      <c r="C1130" s="186" t="s">
        <v>1457</v>
      </c>
      <c r="D1130" s="187">
        <v>42941.0</v>
      </c>
      <c r="E1130" s="195">
        <v>42956.0</v>
      </c>
      <c r="F1130" s="191" t="s">
        <v>1811</v>
      </c>
      <c r="G1130" s="186" t="s">
        <v>57</v>
      </c>
      <c r="H1130" s="189"/>
      <c r="I1130" s="186" t="s">
        <v>21</v>
      </c>
      <c r="J1130" s="186" t="s">
        <v>266</v>
      </c>
      <c r="K1130" s="192">
        <v>42940.0</v>
      </c>
      <c r="L1130" s="4"/>
    </row>
    <row r="1131">
      <c r="A1131" s="194"/>
      <c r="B1131" s="185">
        <v>3795393.0</v>
      </c>
      <c r="C1131" s="186" t="s">
        <v>1971</v>
      </c>
      <c r="D1131" s="187">
        <v>42941.0</v>
      </c>
      <c r="E1131" s="195">
        <v>42956.0</v>
      </c>
      <c r="F1131" s="191" t="s">
        <v>1811</v>
      </c>
      <c r="G1131" s="186" t="s">
        <v>57</v>
      </c>
      <c r="H1131" s="189"/>
      <c r="I1131" s="186" t="s">
        <v>21</v>
      </c>
      <c r="J1131" s="186" t="s">
        <v>266</v>
      </c>
      <c r="K1131" s="192">
        <v>42940.0</v>
      </c>
      <c r="L1131" s="4"/>
    </row>
    <row r="1132">
      <c r="A1132" s="194"/>
      <c r="B1132" s="185">
        <v>3795597.0</v>
      </c>
      <c r="C1132" s="186" t="s">
        <v>1538</v>
      </c>
      <c r="D1132" s="187">
        <v>42941.0</v>
      </c>
      <c r="E1132" s="195">
        <v>42956.0</v>
      </c>
      <c r="F1132" s="191" t="s">
        <v>1811</v>
      </c>
      <c r="G1132" s="186" t="s">
        <v>57</v>
      </c>
      <c r="H1132" s="189"/>
      <c r="I1132" s="186" t="s">
        <v>21</v>
      </c>
      <c r="J1132" s="186" t="s">
        <v>266</v>
      </c>
      <c r="K1132" s="192">
        <v>42940.0</v>
      </c>
      <c r="L1132" s="4"/>
    </row>
    <row r="1133">
      <c r="A1133" s="194"/>
      <c r="B1133" s="185">
        <v>3795618.0</v>
      </c>
      <c r="C1133" s="186" t="s">
        <v>194</v>
      </c>
      <c r="D1133" s="187">
        <v>42941.0</v>
      </c>
      <c r="E1133" s="195">
        <v>42956.0</v>
      </c>
      <c r="F1133" s="191" t="s">
        <v>1811</v>
      </c>
      <c r="G1133" s="186" t="s">
        <v>57</v>
      </c>
      <c r="H1133" s="189"/>
      <c r="I1133" s="186" t="s">
        <v>21</v>
      </c>
      <c r="J1133" s="186" t="s">
        <v>266</v>
      </c>
      <c r="K1133" s="192">
        <v>42940.0</v>
      </c>
      <c r="L1133" s="4"/>
    </row>
    <row r="1134">
      <c r="A1134" s="194"/>
      <c r="B1134" s="185">
        <v>3795648.0</v>
      </c>
      <c r="C1134" s="186" t="s">
        <v>1845</v>
      </c>
      <c r="D1134" s="187">
        <v>42941.0</v>
      </c>
      <c r="E1134" s="195">
        <v>42956.0</v>
      </c>
      <c r="F1134" s="191" t="s">
        <v>1811</v>
      </c>
      <c r="G1134" s="186" t="s">
        <v>57</v>
      </c>
      <c r="H1134" s="189"/>
      <c r="I1134" s="186" t="s">
        <v>21</v>
      </c>
      <c r="J1134" s="186" t="s">
        <v>266</v>
      </c>
      <c r="K1134" s="192">
        <v>42940.0</v>
      </c>
      <c r="L1134" s="4"/>
    </row>
    <row r="1135">
      <c r="A1135" s="194"/>
      <c r="B1135" s="185">
        <v>3795666.0</v>
      </c>
      <c r="C1135" s="186" t="s">
        <v>1077</v>
      </c>
      <c r="D1135" s="187">
        <v>42941.0</v>
      </c>
      <c r="E1135" s="195">
        <v>42956.0</v>
      </c>
      <c r="F1135" s="191" t="s">
        <v>1811</v>
      </c>
      <c r="G1135" s="186" t="s">
        <v>57</v>
      </c>
      <c r="H1135" s="189"/>
      <c r="I1135" s="186" t="s">
        <v>21</v>
      </c>
      <c r="J1135" s="186" t="s">
        <v>266</v>
      </c>
      <c r="K1135" s="192">
        <v>42940.0</v>
      </c>
      <c r="L1135" s="193" t="s">
        <v>1045</v>
      </c>
    </row>
    <row r="1136">
      <c r="A1136" s="194"/>
      <c r="B1136" s="185">
        <v>3795719.0</v>
      </c>
      <c r="C1136" s="186" t="s">
        <v>1538</v>
      </c>
      <c r="D1136" s="187">
        <v>42941.0</v>
      </c>
      <c r="E1136" s="195">
        <v>42956.0</v>
      </c>
      <c r="F1136" s="191" t="s">
        <v>1811</v>
      </c>
      <c r="G1136" s="186" t="s">
        <v>57</v>
      </c>
      <c r="H1136" s="189"/>
      <c r="I1136" s="186" t="s">
        <v>21</v>
      </c>
      <c r="J1136" s="186" t="s">
        <v>266</v>
      </c>
      <c r="K1136" s="192">
        <v>42940.0</v>
      </c>
      <c r="L1136" s="4"/>
    </row>
    <row r="1137">
      <c r="A1137" s="194"/>
      <c r="B1137" s="185">
        <v>3795733.0</v>
      </c>
      <c r="C1137" s="186" t="s">
        <v>194</v>
      </c>
      <c r="D1137" s="187">
        <v>42941.0</v>
      </c>
      <c r="E1137" s="195">
        <v>42956.0</v>
      </c>
      <c r="F1137" s="191" t="s">
        <v>1811</v>
      </c>
      <c r="G1137" s="186" t="s">
        <v>57</v>
      </c>
      <c r="H1137" s="189"/>
      <c r="I1137" s="186" t="s">
        <v>21</v>
      </c>
      <c r="J1137" s="186" t="s">
        <v>266</v>
      </c>
      <c r="K1137" s="192">
        <v>42940.0</v>
      </c>
      <c r="L1137" s="4"/>
    </row>
    <row r="1138">
      <c r="A1138" s="194"/>
      <c r="B1138" s="185">
        <v>3795747.0</v>
      </c>
      <c r="C1138" s="186" t="s">
        <v>222</v>
      </c>
      <c r="D1138" s="187">
        <v>42941.0</v>
      </c>
      <c r="E1138" s="195">
        <v>42956.0</v>
      </c>
      <c r="F1138" s="191" t="s">
        <v>1811</v>
      </c>
      <c r="G1138" s="186" t="s">
        <v>57</v>
      </c>
      <c r="H1138" s="189"/>
      <c r="I1138" s="186" t="s">
        <v>21</v>
      </c>
      <c r="J1138" s="186" t="s">
        <v>266</v>
      </c>
      <c r="K1138" s="192">
        <v>42940.0</v>
      </c>
      <c r="L1138" s="4"/>
    </row>
    <row r="1139">
      <c r="A1139" s="194"/>
      <c r="B1139" s="185">
        <v>3795784.0</v>
      </c>
      <c r="C1139" s="186" t="s">
        <v>1457</v>
      </c>
      <c r="D1139" s="187">
        <v>42941.0</v>
      </c>
      <c r="E1139" s="195">
        <v>42956.0</v>
      </c>
      <c r="F1139" s="191" t="s">
        <v>1811</v>
      </c>
      <c r="G1139" s="186" t="s">
        <v>57</v>
      </c>
      <c r="H1139" s="189"/>
      <c r="I1139" s="186" t="s">
        <v>21</v>
      </c>
      <c r="J1139" s="186" t="s">
        <v>266</v>
      </c>
      <c r="K1139" s="192">
        <v>42940.0</v>
      </c>
      <c r="L1139" s="4"/>
    </row>
    <row r="1140">
      <c r="A1140" s="194"/>
      <c r="B1140" s="185">
        <v>3795830.0</v>
      </c>
      <c r="C1140" s="186" t="s">
        <v>1971</v>
      </c>
      <c r="D1140" s="187">
        <v>42941.0</v>
      </c>
      <c r="E1140" s="195">
        <v>42956.0</v>
      </c>
      <c r="F1140" s="191" t="s">
        <v>1811</v>
      </c>
      <c r="G1140" s="186" t="s">
        <v>57</v>
      </c>
      <c r="H1140" s="189"/>
      <c r="I1140" s="186" t="s">
        <v>21</v>
      </c>
      <c r="J1140" s="186" t="s">
        <v>266</v>
      </c>
      <c r="K1140" s="192">
        <v>42940.0</v>
      </c>
      <c r="L1140" s="4"/>
    </row>
    <row r="1141">
      <c r="A1141" s="194"/>
      <c r="B1141" s="185">
        <v>3795910.0</v>
      </c>
      <c r="C1141" s="186" t="s">
        <v>194</v>
      </c>
      <c r="D1141" s="187">
        <v>42941.0</v>
      </c>
      <c r="E1141" s="195">
        <v>42956.0</v>
      </c>
      <c r="F1141" s="191" t="s">
        <v>1811</v>
      </c>
      <c r="G1141" s="186" t="s">
        <v>57</v>
      </c>
      <c r="H1141" s="189"/>
      <c r="I1141" s="186" t="s">
        <v>21</v>
      </c>
      <c r="J1141" s="186" t="s">
        <v>266</v>
      </c>
      <c r="K1141" s="192">
        <v>42940.0</v>
      </c>
      <c r="L1141" s="4"/>
    </row>
    <row r="1142">
      <c r="A1142" s="194"/>
      <c r="B1142" s="185">
        <v>3795930.0</v>
      </c>
      <c r="C1142" s="186" t="s">
        <v>939</v>
      </c>
      <c r="D1142" s="187">
        <v>42941.0</v>
      </c>
      <c r="E1142" s="195">
        <v>42956.0</v>
      </c>
      <c r="F1142" s="191" t="s">
        <v>1811</v>
      </c>
      <c r="G1142" s="186" t="s">
        <v>57</v>
      </c>
      <c r="H1142" s="189"/>
      <c r="I1142" s="186" t="s">
        <v>21</v>
      </c>
      <c r="J1142" s="186" t="s">
        <v>266</v>
      </c>
      <c r="K1142" s="192">
        <v>42940.0</v>
      </c>
      <c r="L1142" s="4"/>
    </row>
    <row r="1143">
      <c r="A1143" s="194"/>
      <c r="B1143" s="185">
        <v>3795955.0</v>
      </c>
      <c r="C1143" s="186" t="s">
        <v>939</v>
      </c>
      <c r="D1143" s="187">
        <v>42941.0</v>
      </c>
      <c r="E1143" s="195">
        <v>42956.0</v>
      </c>
      <c r="F1143" s="191" t="s">
        <v>1811</v>
      </c>
      <c r="G1143" s="186" t="s">
        <v>57</v>
      </c>
      <c r="H1143" s="189"/>
      <c r="I1143" s="186" t="s">
        <v>21</v>
      </c>
      <c r="J1143" s="186" t="s">
        <v>266</v>
      </c>
      <c r="K1143" s="192">
        <v>42940.0</v>
      </c>
      <c r="L1143" s="4"/>
    </row>
    <row r="1144">
      <c r="A1144" s="194"/>
      <c r="B1144" s="191">
        <v>3795972.0</v>
      </c>
      <c r="C1144" s="186" t="s">
        <v>939</v>
      </c>
      <c r="D1144" s="187">
        <v>42941.0</v>
      </c>
      <c r="E1144" s="195">
        <v>42956.0</v>
      </c>
      <c r="F1144" s="191" t="s">
        <v>1811</v>
      </c>
      <c r="G1144" s="186" t="s">
        <v>57</v>
      </c>
      <c r="H1144" s="189"/>
      <c r="I1144" s="186" t="s">
        <v>21</v>
      </c>
      <c r="J1144" s="186" t="s">
        <v>266</v>
      </c>
      <c r="K1144" s="192">
        <v>42940.0</v>
      </c>
      <c r="L1144" s="4"/>
    </row>
    <row r="1145">
      <c r="A1145" s="194"/>
      <c r="B1145" s="185">
        <v>3796330.0</v>
      </c>
      <c r="C1145" s="186" t="s">
        <v>1680</v>
      </c>
      <c r="D1145" s="187">
        <v>42941.0</v>
      </c>
      <c r="E1145" s="195">
        <v>42956.0</v>
      </c>
      <c r="F1145" s="191" t="s">
        <v>1811</v>
      </c>
      <c r="G1145" s="186" t="s">
        <v>16</v>
      </c>
      <c r="H1145" s="189"/>
      <c r="I1145" s="186" t="s">
        <v>67</v>
      </c>
      <c r="J1145" s="186" t="s">
        <v>2000</v>
      </c>
      <c r="K1145" s="192">
        <v>42940.0</v>
      </c>
      <c r="L1145" s="4"/>
    </row>
    <row r="1146">
      <c r="A1146" s="194"/>
      <c r="B1146" s="185">
        <v>3796409.0</v>
      </c>
      <c r="C1146" s="186" t="s">
        <v>1680</v>
      </c>
      <c r="D1146" s="187">
        <v>42941.0</v>
      </c>
      <c r="E1146" s="195">
        <v>42956.0</v>
      </c>
      <c r="F1146" s="191" t="s">
        <v>1811</v>
      </c>
      <c r="G1146" s="186" t="s">
        <v>16</v>
      </c>
      <c r="H1146" s="189"/>
      <c r="I1146" s="186" t="s">
        <v>67</v>
      </c>
      <c r="J1146" s="186" t="s">
        <v>2000</v>
      </c>
      <c r="K1146" s="192">
        <v>42940.0</v>
      </c>
      <c r="L1146" s="4"/>
    </row>
    <row r="1147">
      <c r="A1147" s="194"/>
      <c r="B1147" s="185">
        <v>3796354.0</v>
      </c>
      <c r="C1147" s="186" t="s">
        <v>267</v>
      </c>
      <c r="D1147" s="187">
        <v>42941.0</v>
      </c>
      <c r="E1147" s="195">
        <v>42956.0</v>
      </c>
      <c r="F1147" s="191" t="s">
        <v>2001</v>
      </c>
      <c r="G1147" s="186" t="s">
        <v>57</v>
      </c>
      <c r="H1147" s="189"/>
      <c r="I1147" s="186" t="s">
        <v>21</v>
      </c>
      <c r="J1147" s="186" t="s">
        <v>266</v>
      </c>
      <c r="K1147" s="192">
        <v>42940.0</v>
      </c>
      <c r="L1147" s="4"/>
    </row>
    <row r="1148">
      <c r="A1148" s="194"/>
      <c r="B1148" s="185">
        <v>3796358.0</v>
      </c>
      <c r="C1148" s="186" t="s">
        <v>2002</v>
      </c>
      <c r="D1148" s="187">
        <v>42941.0</v>
      </c>
      <c r="E1148" s="195">
        <v>42956.0</v>
      </c>
      <c r="F1148" s="191" t="s">
        <v>1811</v>
      </c>
      <c r="G1148" s="186" t="s">
        <v>16</v>
      </c>
      <c r="H1148" s="189"/>
      <c r="I1148" s="186" t="s">
        <v>67</v>
      </c>
      <c r="J1148" s="186" t="s">
        <v>266</v>
      </c>
      <c r="K1148" s="192">
        <v>42940.0</v>
      </c>
      <c r="L1148" s="4"/>
    </row>
    <row r="1149">
      <c r="A1149" s="194"/>
      <c r="B1149" s="185">
        <v>3796429.0</v>
      </c>
      <c r="C1149" s="186" t="s">
        <v>1457</v>
      </c>
      <c r="D1149" s="187">
        <v>42941.0</v>
      </c>
      <c r="E1149" s="195">
        <v>42956.0</v>
      </c>
      <c r="F1149" s="191" t="s">
        <v>2001</v>
      </c>
      <c r="G1149" s="186" t="s">
        <v>57</v>
      </c>
      <c r="H1149" s="189"/>
      <c r="I1149" s="186" t="s">
        <v>21</v>
      </c>
      <c r="J1149" s="186" t="s">
        <v>22</v>
      </c>
      <c r="K1149" s="192">
        <v>42940.0</v>
      </c>
      <c r="L1149" s="4"/>
    </row>
    <row r="1150">
      <c r="A1150" s="194"/>
      <c r="B1150" s="185">
        <v>3796457.0</v>
      </c>
      <c r="C1150" s="186" t="s">
        <v>1971</v>
      </c>
      <c r="D1150" s="187">
        <v>42941.0</v>
      </c>
      <c r="E1150" s="195">
        <v>42956.0</v>
      </c>
      <c r="F1150" s="191" t="s">
        <v>1811</v>
      </c>
      <c r="G1150" s="186" t="s">
        <v>16</v>
      </c>
      <c r="H1150" s="189"/>
      <c r="I1150" s="186" t="s">
        <v>67</v>
      </c>
      <c r="J1150" s="186" t="s">
        <v>266</v>
      </c>
      <c r="K1150" s="192">
        <v>42940.0</v>
      </c>
      <c r="L1150" s="4"/>
    </row>
    <row r="1151">
      <c r="A1151" s="194"/>
      <c r="B1151" s="185">
        <v>3796512.0</v>
      </c>
      <c r="C1151" s="186" t="s">
        <v>1538</v>
      </c>
      <c r="D1151" s="187">
        <v>42941.0</v>
      </c>
      <c r="E1151" s="195">
        <v>42956.0</v>
      </c>
      <c r="F1151" s="191" t="s">
        <v>1811</v>
      </c>
      <c r="G1151" s="186" t="s">
        <v>16</v>
      </c>
      <c r="H1151" s="189"/>
      <c r="I1151" s="186" t="s">
        <v>67</v>
      </c>
      <c r="J1151" s="186" t="s">
        <v>266</v>
      </c>
      <c r="K1151" s="192">
        <v>42940.0</v>
      </c>
      <c r="L1151" s="4"/>
    </row>
    <row r="1152">
      <c r="A1152" s="194"/>
      <c r="B1152" s="191">
        <v>3796520.0</v>
      </c>
      <c r="C1152" s="186" t="s">
        <v>1845</v>
      </c>
      <c r="D1152" s="187">
        <v>42941.0</v>
      </c>
      <c r="E1152" s="195">
        <v>42956.0</v>
      </c>
      <c r="F1152" s="191" t="s">
        <v>1811</v>
      </c>
      <c r="G1152" s="186" t="s">
        <v>16</v>
      </c>
      <c r="H1152" s="189"/>
      <c r="I1152" s="186" t="s">
        <v>67</v>
      </c>
      <c r="J1152" s="186" t="s">
        <v>266</v>
      </c>
      <c r="K1152" s="192">
        <v>42940.0</v>
      </c>
      <c r="L1152" s="4"/>
    </row>
    <row r="1153">
      <c r="A1153" s="194"/>
      <c r="B1153" s="185">
        <v>3796559.0</v>
      </c>
      <c r="C1153" s="186" t="s">
        <v>222</v>
      </c>
      <c r="D1153" s="187">
        <v>42941.0</v>
      </c>
      <c r="E1153" s="195">
        <v>42956.0</v>
      </c>
      <c r="F1153" s="191" t="s">
        <v>1811</v>
      </c>
      <c r="G1153" s="186" t="s">
        <v>16</v>
      </c>
      <c r="H1153" s="189"/>
      <c r="I1153" s="186" t="s">
        <v>67</v>
      </c>
      <c r="J1153" s="186" t="s">
        <v>266</v>
      </c>
      <c r="K1153" s="192">
        <v>42940.0</v>
      </c>
      <c r="L1153" s="4"/>
    </row>
    <row r="1154">
      <c r="A1154" s="194"/>
      <c r="B1154" s="185">
        <v>3797248.0</v>
      </c>
      <c r="C1154" s="186" t="s">
        <v>194</v>
      </c>
      <c r="D1154" s="187">
        <v>42942.0</v>
      </c>
      <c r="E1154" s="195">
        <v>42957.0</v>
      </c>
      <c r="F1154" s="191" t="s">
        <v>2003</v>
      </c>
      <c r="G1154" s="186" t="s">
        <v>16</v>
      </c>
      <c r="H1154" s="189"/>
      <c r="I1154" s="186" t="s">
        <v>67</v>
      </c>
      <c r="J1154" s="186" t="s">
        <v>266</v>
      </c>
      <c r="K1154" s="192">
        <v>42940.0</v>
      </c>
      <c r="L1154" s="4"/>
    </row>
    <row r="1155">
      <c r="A1155" s="194"/>
      <c r="B1155" s="185">
        <v>3797113.0</v>
      </c>
      <c r="C1155" s="186" t="s">
        <v>267</v>
      </c>
      <c r="D1155" s="187">
        <v>42942.0</v>
      </c>
      <c r="E1155" s="195">
        <v>42957.0</v>
      </c>
      <c r="F1155" s="191" t="s">
        <v>2004</v>
      </c>
      <c r="G1155" s="186" t="s">
        <v>16</v>
      </c>
      <c r="H1155" s="189"/>
      <c r="I1155" s="186" t="s">
        <v>67</v>
      </c>
      <c r="J1155" s="186" t="s">
        <v>1029</v>
      </c>
      <c r="K1155" s="192">
        <v>42940.0</v>
      </c>
      <c r="L1155" s="4"/>
    </row>
    <row r="1156">
      <c r="A1156" s="6"/>
      <c r="B1156" s="148">
        <v>3797502.0</v>
      </c>
      <c r="C1156" s="123" t="s">
        <v>2005</v>
      </c>
      <c r="D1156" s="214">
        <v>42943.0</v>
      </c>
      <c r="E1156" s="195">
        <v>42957.0</v>
      </c>
      <c r="F1156" s="215" t="s">
        <v>1998</v>
      </c>
      <c r="G1156" s="186" t="s">
        <v>16</v>
      </c>
      <c r="H1156" s="189"/>
      <c r="I1156" s="186" t="s">
        <v>67</v>
      </c>
      <c r="J1156" s="123" t="s">
        <v>119</v>
      </c>
      <c r="K1156" s="216">
        <v>42941.0</v>
      </c>
      <c r="L1156" s="217"/>
    </row>
    <row r="1157">
      <c r="A1157" s="6"/>
      <c r="B1157" s="148">
        <v>3797617.0</v>
      </c>
      <c r="C1157" s="123" t="s">
        <v>1538</v>
      </c>
      <c r="D1157" s="214">
        <v>42943.0</v>
      </c>
      <c r="E1157" s="195">
        <v>42957.0</v>
      </c>
      <c r="F1157" s="215" t="s">
        <v>1811</v>
      </c>
      <c r="G1157" s="14" t="s">
        <v>57</v>
      </c>
      <c r="H1157" s="21"/>
      <c r="I1157" s="14" t="s">
        <v>21</v>
      </c>
      <c r="J1157" s="186" t="s">
        <v>266</v>
      </c>
      <c r="K1157" s="216">
        <v>42941.0</v>
      </c>
      <c r="L1157" s="217"/>
    </row>
    <row r="1158">
      <c r="A1158" s="6"/>
      <c r="B1158" s="148">
        <v>3798007.0</v>
      </c>
      <c r="C1158" s="123" t="s">
        <v>939</v>
      </c>
      <c r="D1158" s="214">
        <v>42943.0</v>
      </c>
      <c r="E1158" s="195">
        <v>42957.0</v>
      </c>
      <c r="F1158" s="215" t="s">
        <v>1811</v>
      </c>
      <c r="G1158" s="14" t="s">
        <v>57</v>
      </c>
      <c r="H1158" s="21"/>
      <c r="I1158" s="14" t="s">
        <v>21</v>
      </c>
      <c r="J1158" s="186" t="s">
        <v>266</v>
      </c>
      <c r="K1158" s="216">
        <v>42941.0</v>
      </c>
      <c r="L1158" s="123" t="s">
        <v>1045</v>
      </c>
    </row>
    <row r="1159">
      <c r="A1159" s="6"/>
      <c r="B1159" s="148">
        <v>3798022.0</v>
      </c>
      <c r="C1159" s="123" t="s">
        <v>1971</v>
      </c>
      <c r="D1159" s="214">
        <v>42943.0</v>
      </c>
      <c r="E1159" s="195">
        <v>42957.0</v>
      </c>
      <c r="F1159" s="215" t="s">
        <v>2006</v>
      </c>
      <c r="G1159" s="186" t="s">
        <v>16</v>
      </c>
      <c r="H1159" s="189"/>
      <c r="I1159" s="186" t="s">
        <v>67</v>
      </c>
      <c r="J1159" s="186" t="s">
        <v>266</v>
      </c>
      <c r="K1159" s="216">
        <v>42941.0</v>
      </c>
      <c r="L1159" s="217"/>
    </row>
    <row r="1160">
      <c r="A1160" s="6"/>
      <c r="B1160" s="148">
        <v>3798249.0</v>
      </c>
      <c r="C1160" s="123" t="s">
        <v>2007</v>
      </c>
      <c r="D1160" s="214">
        <v>42943.0</v>
      </c>
      <c r="E1160" s="195">
        <v>42957.0</v>
      </c>
      <c r="F1160" s="215" t="s">
        <v>2008</v>
      </c>
      <c r="G1160" s="186" t="s">
        <v>16</v>
      </c>
      <c r="H1160" s="189"/>
      <c r="I1160" s="186" t="s">
        <v>67</v>
      </c>
      <c r="J1160" s="186" t="s">
        <v>266</v>
      </c>
      <c r="K1160" s="216">
        <v>42941.0</v>
      </c>
      <c r="L1160" s="217"/>
    </row>
    <row r="1161">
      <c r="A1161" s="6"/>
      <c r="B1161" s="148">
        <v>3798260.0</v>
      </c>
      <c r="C1161" s="123" t="s">
        <v>2009</v>
      </c>
      <c r="D1161" s="214">
        <v>42943.0</v>
      </c>
      <c r="E1161" s="195">
        <v>42957.0</v>
      </c>
      <c r="F1161" s="149" t="s">
        <v>2010</v>
      </c>
      <c r="G1161" s="14" t="s">
        <v>57</v>
      </c>
      <c r="H1161" s="21"/>
      <c r="I1161" s="14" t="s">
        <v>21</v>
      </c>
      <c r="J1161" s="123" t="s">
        <v>463</v>
      </c>
      <c r="K1161" s="216">
        <v>42942.0</v>
      </c>
      <c r="L1161" s="217"/>
    </row>
    <row r="1162">
      <c r="A1162" s="6"/>
      <c r="B1162" s="148">
        <v>3798333.0</v>
      </c>
      <c r="C1162" s="123" t="s">
        <v>1077</v>
      </c>
      <c r="D1162" s="214">
        <v>42943.0</v>
      </c>
      <c r="E1162" s="195">
        <v>42957.0</v>
      </c>
      <c r="F1162" s="215" t="s">
        <v>1811</v>
      </c>
      <c r="G1162" s="14" t="s">
        <v>57</v>
      </c>
      <c r="H1162" s="21"/>
      <c r="I1162" s="14" t="s">
        <v>21</v>
      </c>
      <c r="J1162" s="186" t="s">
        <v>266</v>
      </c>
      <c r="K1162" s="216">
        <v>42941.0</v>
      </c>
      <c r="L1162" s="217"/>
    </row>
    <row r="1163">
      <c r="A1163" s="6"/>
      <c r="B1163" s="148">
        <v>3798774.0</v>
      </c>
      <c r="C1163" s="123" t="s">
        <v>194</v>
      </c>
      <c r="D1163" s="214">
        <v>42943.0</v>
      </c>
      <c r="E1163" s="195">
        <v>42957.0</v>
      </c>
      <c r="F1163" s="215" t="s">
        <v>1811</v>
      </c>
      <c r="G1163" s="14" t="s">
        <v>57</v>
      </c>
      <c r="H1163" s="21"/>
      <c r="I1163" s="14" t="s">
        <v>21</v>
      </c>
      <c r="J1163" s="186" t="s">
        <v>266</v>
      </c>
      <c r="K1163" s="216">
        <v>42941.0</v>
      </c>
      <c r="L1163" s="217"/>
    </row>
    <row r="1164">
      <c r="A1164" s="6"/>
      <c r="B1164" s="148">
        <v>3799203.0</v>
      </c>
      <c r="C1164" s="123" t="s">
        <v>267</v>
      </c>
      <c r="D1164" s="214">
        <v>42943.0</v>
      </c>
      <c r="E1164" s="195">
        <v>42957.0</v>
      </c>
      <c r="F1164" s="215" t="s">
        <v>1811</v>
      </c>
      <c r="G1164" s="14" t="s">
        <v>57</v>
      </c>
      <c r="H1164" s="21"/>
      <c r="I1164" s="14" t="s">
        <v>21</v>
      </c>
      <c r="J1164" s="186" t="s">
        <v>266</v>
      </c>
      <c r="K1164" s="216">
        <v>42941.0</v>
      </c>
      <c r="L1164" s="217"/>
    </row>
    <row r="1165">
      <c r="A1165" s="6"/>
      <c r="B1165" s="148">
        <v>3798643.0</v>
      </c>
      <c r="C1165" s="123" t="s">
        <v>222</v>
      </c>
      <c r="D1165" s="214">
        <v>42943.0</v>
      </c>
      <c r="E1165" s="195">
        <v>42957.0</v>
      </c>
      <c r="F1165" s="215" t="s">
        <v>1811</v>
      </c>
      <c r="G1165" s="14" t="s">
        <v>57</v>
      </c>
      <c r="H1165" s="21"/>
      <c r="I1165" s="14" t="s">
        <v>21</v>
      </c>
      <c r="J1165" s="186" t="s">
        <v>266</v>
      </c>
      <c r="K1165" s="216">
        <v>42941.0</v>
      </c>
      <c r="L1165" s="217"/>
    </row>
    <row r="1166">
      <c r="A1166" s="6"/>
      <c r="B1166" s="148">
        <v>3800109.0</v>
      </c>
      <c r="C1166" s="123" t="s">
        <v>1971</v>
      </c>
      <c r="D1166" s="214">
        <v>42944.0</v>
      </c>
      <c r="E1166" s="218">
        <v>42961.0</v>
      </c>
      <c r="F1166" s="215" t="s">
        <v>1811</v>
      </c>
      <c r="G1166" s="14" t="s">
        <v>57</v>
      </c>
      <c r="H1166" s="21"/>
      <c r="I1166" s="14" t="s">
        <v>21</v>
      </c>
      <c r="J1166" s="186" t="s">
        <v>266</v>
      </c>
      <c r="K1166" s="216">
        <v>42943.0</v>
      </c>
      <c r="L1166" s="217"/>
    </row>
    <row r="1167">
      <c r="A1167" s="6"/>
      <c r="B1167" s="148">
        <v>3800195.0</v>
      </c>
      <c r="C1167" s="123" t="s">
        <v>1457</v>
      </c>
      <c r="D1167" s="214">
        <v>42944.0</v>
      </c>
      <c r="E1167" s="218">
        <v>42961.0</v>
      </c>
      <c r="F1167" s="215" t="s">
        <v>2011</v>
      </c>
      <c r="G1167" s="186" t="s">
        <v>16</v>
      </c>
      <c r="H1167" s="189"/>
      <c r="I1167" s="186" t="s">
        <v>67</v>
      </c>
      <c r="J1167" s="186" t="s">
        <v>266</v>
      </c>
      <c r="K1167" s="216">
        <v>42943.0</v>
      </c>
      <c r="L1167" s="217"/>
    </row>
    <row r="1168">
      <c r="A1168" s="6"/>
      <c r="B1168" s="148">
        <v>3800206.0</v>
      </c>
      <c r="C1168" s="123" t="s">
        <v>194</v>
      </c>
      <c r="D1168" s="214">
        <v>42944.0</v>
      </c>
      <c r="E1168" s="218">
        <v>42961.0</v>
      </c>
      <c r="F1168" s="215" t="s">
        <v>1811</v>
      </c>
      <c r="G1168" s="14" t="s">
        <v>57</v>
      </c>
      <c r="H1168" s="21"/>
      <c r="I1168" s="14" t="s">
        <v>21</v>
      </c>
      <c r="J1168" s="186" t="s">
        <v>266</v>
      </c>
      <c r="K1168" s="216">
        <v>42943.0</v>
      </c>
      <c r="L1168" s="217"/>
    </row>
    <row r="1169">
      <c r="A1169" s="6"/>
      <c r="B1169" s="148">
        <v>3800300.0</v>
      </c>
      <c r="C1169" s="123" t="s">
        <v>939</v>
      </c>
      <c r="D1169" s="214">
        <v>42944.0</v>
      </c>
      <c r="E1169" s="218">
        <v>42961.0</v>
      </c>
      <c r="F1169" s="215" t="s">
        <v>1811</v>
      </c>
      <c r="G1169" s="14" t="s">
        <v>57</v>
      </c>
      <c r="H1169" s="21"/>
      <c r="I1169" s="14" t="s">
        <v>21</v>
      </c>
      <c r="J1169" s="186" t="s">
        <v>266</v>
      </c>
      <c r="K1169" s="216">
        <v>42943.0</v>
      </c>
      <c r="L1169" s="217"/>
    </row>
    <row r="1170">
      <c r="A1170" s="6"/>
      <c r="B1170" s="148">
        <v>3800467.0</v>
      </c>
      <c r="C1170" s="123" t="s">
        <v>194</v>
      </c>
      <c r="D1170" s="214">
        <v>42944.0</v>
      </c>
      <c r="E1170" s="218">
        <v>42961.0</v>
      </c>
      <c r="F1170" s="215" t="s">
        <v>1811</v>
      </c>
      <c r="G1170" s="14" t="s">
        <v>57</v>
      </c>
      <c r="H1170" s="21"/>
      <c r="I1170" s="14" t="s">
        <v>21</v>
      </c>
      <c r="J1170" s="186" t="s">
        <v>266</v>
      </c>
      <c r="K1170" s="216">
        <v>42943.0</v>
      </c>
      <c r="L1170" s="217"/>
    </row>
    <row r="1171">
      <c r="A1171" s="6"/>
      <c r="B1171" s="148">
        <v>3799583.0</v>
      </c>
      <c r="C1171" s="123" t="s">
        <v>2012</v>
      </c>
      <c r="D1171" s="214">
        <v>42944.0</v>
      </c>
      <c r="E1171" s="218">
        <v>42961.0</v>
      </c>
      <c r="F1171" s="215" t="s">
        <v>1811</v>
      </c>
      <c r="G1171" s="14" t="s">
        <v>57</v>
      </c>
      <c r="H1171" s="21"/>
      <c r="I1171" s="14" t="s">
        <v>21</v>
      </c>
      <c r="J1171" s="186" t="s">
        <v>266</v>
      </c>
      <c r="K1171" s="216">
        <v>42943.0</v>
      </c>
      <c r="L1171" s="217"/>
    </row>
    <row r="1172">
      <c r="A1172" s="6"/>
      <c r="B1172" s="148">
        <v>3799584.0</v>
      </c>
      <c r="C1172" s="123" t="s">
        <v>2012</v>
      </c>
      <c r="D1172" s="214">
        <v>42944.0</v>
      </c>
      <c r="E1172" s="218">
        <v>42961.0</v>
      </c>
      <c r="F1172" s="215" t="s">
        <v>1811</v>
      </c>
      <c r="G1172" s="14" t="s">
        <v>57</v>
      </c>
      <c r="H1172" s="21"/>
      <c r="I1172" s="14" t="s">
        <v>21</v>
      </c>
      <c r="J1172" s="186" t="s">
        <v>266</v>
      </c>
      <c r="K1172" s="216">
        <v>42943.0</v>
      </c>
      <c r="L1172" s="217"/>
    </row>
    <row r="1173">
      <c r="A1173" s="6"/>
      <c r="B1173" s="219">
        <v>3799592.0</v>
      </c>
      <c r="C1173" s="123" t="s">
        <v>2012</v>
      </c>
      <c r="D1173" s="214">
        <v>42944.0</v>
      </c>
      <c r="E1173" s="218">
        <v>42961.0</v>
      </c>
      <c r="F1173" s="215" t="s">
        <v>1811</v>
      </c>
      <c r="G1173" s="14" t="s">
        <v>57</v>
      </c>
      <c r="H1173" s="21"/>
      <c r="I1173" s="14" t="s">
        <v>21</v>
      </c>
      <c r="J1173" s="186" t="s">
        <v>266</v>
      </c>
      <c r="K1173" s="216">
        <v>42943.0</v>
      </c>
      <c r="L1173" s="217"/>
    </row>
    <row r="1174">
      <c r="A1174" s="6"/>
      <c r="B1174" s="148">
        <v>3799626.0</v>
      </c>
      <c r="C1174" s="123" t="s">
        <v>2012</v>
      </c>
      <c r="D1174" s="214">
        <v>42944.0</v>
      </c>
      <c r="E1174" s="218">
        <v>42961.0</v>
      </c>
      <c r="F1174" s="215" t="s">
        <v>1811</v>
      </c>
      <c r="G1174" s="14" t="s">
        <v>57</v>
      </c>
      <c r="H1174" s="21"/>
      <c r="I1174" s="14" t="s">
        <v>21</v>
      </c>
      <c r="J1174" s="186" t="s">
        <v>266</v>
      </c>
      <c r="K1174" s="216">
        <v>42943.0</v>
      </c>
      <c r="L1174" s="217"/>
    </row>
    <row r="1175">
      <c r="A1175" s="6"/>
      <c r="B1175" s="219">
        <v>3799637.0</v>
      </c>
      <c r="C1175" s="123" t="s">
        <v>2012</v>
      </c>
      <c r="D1175" s="214">
        <v>42944.0</v>
      </c>
      <c r="E1175" s="218">
        <v>42961.0</v>
      </c>
      <c r="F1175" s="215" t="s">
        <v>1811</v>
      </c>
      <c r="G1175" s="14" t="s">
        <v>57</v>
      </c>
      <c r="H1175" s="21"/>
      <c r="I1175" s="14" t="s">
        <v>21</v>
      </c>
      <c r="J1175" s="186" t="s">
        <v>266</v>
      </c>
      <c r="K1175" s="216">
        <v>42943.0</v>
      </c>
      <c r="L1175" s="217"/>
    </row>
    <row r="1176">
      <c r="A1176" s="6"/>
      <c r="B1176" s="219">
        <v>3799653.0</v>
      </c>
      <c r="C1176" s="123" t="s">
        <v>2012</v>
      </c>
      <c r="D1176" s="214">
        <v>42944.0</v>
      </c>
      <c r="E1176" s="218">
        <v>42961.0</v>
      </c>
      <c r="F1176" s="215" t="s">
        <v>1811</v>
      </c>
      <c r="G1176" s="14" t="s">
        <v>57</v>
      </c>
      <c r="H1176" s="21"/>
      <c r="I1176" s="14" t="s">
        <v>21</v>
      </c>
      <c r="J1176" s="186" t="s">
        <v>266</v>
      </c>
      <c r="K1176" s="216">
        <v>42943.0</v>
      </c>
      <c r="L1176" s="217"/>
    </row>
    <row r="1177">
      <c r="A1177" s="6"/>
      <c r="B1177" s="219">
        <v>3799663.0</v>
      </c>
      <c r="C1177" s="123" t="s">
        <v>2012</v>
      </c>
      <c r="D1177" s="214">
        <v>42944.0</v>
      </c>
      <c r="E1177" s="218">
        <v>42961.0</v>
      </c>
      <c r="F1177" s="215" t="s">
        <v>1811</v>
      </c>
      <c r="G1177" s="14" t="s">
        <v>57</v>
      </c>
      <c r="H1177" s="21"/>
      <c r="I1177" s="14" t="s">
        <v>21</v>
      </c>
      <c r="J1177" s="186" t="s">
        <v>266</v>
      </c>
      <c r="K1177" s="216">
        <v>42943.0</v>
      </c>
      <c r="L1177" s="217"/>
    </row>
    <row r="1178">
      <c r="A1178" s="6"/>
      <c r="B1178" s="148">
        <v>3799671.0</v>
      </c>
      <c r="C1178" s="123" t="s">
        <v>2012</v>
      </c>
      <c r="D1178" s="214">
        <v>42944.0</v>
      </c>
      <c r="E1178" s="218">
        <v>42961.0</v>
      </c>
      <c r="F1178" s="215" t="s">
        <v>1811</v>
      </c>
      <c r="G1178" s="14" t="s">
        <v>57</v>
      </c>
      <c r="H1178" s="21"/>
      <c r="I1178" s="14" t="s">
        <v>21</v>
      </c>
      <c r="J1178" s="186" t="s">
        <v>266</v>
      </c>
      <c r="K1178" s="216">
        <v>42943.0</v>
      </c>
      <c r="L1178" s="217"/>
    </row>
    <row r="1179">
      <c r="A1179" s="6"/>
      <c r="B1179" s="148">
        <v>3799678.0</v>
      </c>
      <c r="C1179" s="123" t="s">
        <v>2012</v>
      </c>
      <c r="D1179" s="214">
        <v>42944.0</v>
      </c>
      <c r="E1179" s="218">
        <v>42961.0</v>
      </c>
      <c r="F1179" s="215" t="s">
        <v>1811</v>
      </c>
      <c r="G1179" s="14" t="s">
        <v>57</v>
      </c>
      <c r="H1179" s="21"/>
      <c r="I1179" s="14" t="s">
        <v>21</v>
      </c>
      <c r="J1179" s="186" t="s">
        <v>266</v>
      </c>
      <c r="K1179" s="216">
        <v>42943.0</v>
      </c>
      <c r="L1179" s="217"/>
    </row>
    <row r="1180">
      <c r="A1180" s="6"/>
      <c r="B1180" s="219">
        <v>3799707.0</v>
      </c>
      <c r="C1180" s="123" t="s">
        <v>2012</v>
      </c>
      <c r="D1180" s="214">
        <v>42944.0</v>
      </c>
      <c r="E1180" s="218">
        <v>42961.0</v>
      </c>
      <c r="F1180" s="215" t="s">
        <v>1811</v>
      </c>
      <c r="G1180" s="14" t="s">
        <v>57</v>
      </c>
      <c r="H1180" s="21"/>
      <c r="I1180" s="14" t="s">
        <v>21</v>
      </c>
      <c r="J1180" s="186" t="s">
        <v>266</v>
      </c>
      <c r="K1180" s="216">
        <v>42943.0</v>
      </c>
      <c r="L1180" s="217"/>
    </row>
    <row r="1181">
      <c r="A1181" s="6"/>
      <c r="B1181" s="148">
        <v>3799775.0</v>
      </c>
      <c r="C1181" s="123" t="s">
        <v>194</v>
      </c>
      <c r="D1181" s="214">
        <v>42944.0</v>
      </c>
      <c r="E1181" s="218">
        <v>42961.0</v>
      </c>
      <c r="F1181" s="215" t="s">
        <v>1811</v>
      </c>
      <c r="G1181" s="14" t="s">
        <v>57</v>
      </c>
      <c r="H1181" s="21"/>
      <c r="I1181" s="14" t="s">
        <v>21</v>
      </c>
      <c r="J1181" s="186" t="s">
        <v>266</v>
      </c>
      <c r="K1181" s="216">
        <v>42943.0</v>
      </c>
      <c r="L1181" s="217"/>
    </row>
    <row r="1182">
      <c r="A1182" s="6"/>
      <c r="B1182" s="148">
        <v>3799860.0</v>
      </c>
      <c r="C1182" s="123" t="s">
        <v>2012</v>
      </c>
      <c r="D1182" s="214">
        <v>42944.0</v>
      </c>
      <c r="E1182" s="218">
        <v>42961.0</v>
      </c>
      <c r="F1182" s="215" t="s">
        <v>1811</v>
      </c>
      <c r="G1182" s="14" t="s">
        <v>57</v>
      </c>
      <c r="H1182" s="21"/>
      <c r="I1182" s="14" t="s">
        <v>21</v>
      </c>
      <c r="J1182" s="186" t="s">
        <v>266</v>
      </c>
      <c r="K1182" s="216">
        <v>42943.0</v>
      </c>
      <c r="L1182" s="217"/>
    </row>
    <row r="1183">
      <c r="A1183" s="6"/>
      <c r="B1183" s="219">
        <v>3800541.0</v>
      </c>
      <c r="C1183" s="123" t="s">
        <v>1538</v>
      </c>
      <c r="D1183" s="214">
        <v>42944.0</v>
      </c>
      <c r="E1183" s="218">
        <v>42961.0</v>
      </c>
      <c r="F1183" s="215" t="s">
        <v>1811</v>
      </c>
      <c r="G1183" s="14" t="s">
        <v>57</v>
      </c>
      <c r="H1183" s="21"/>
      <c r="I1183" s="14" t="s">
        <v>21</v>
      </c>
      <c r="J1183" s="186" t="s">
        <v>266</v>
      </c>
      <c r="K1183" s="216">
        <v>42943.0</v>
      </c>
      <c r="L1183" s="217"/>
    </row>
    <row r="1184">
      <c r="A1184" s="6"/>
      <c r="B1184" s="148">
        <v>3800564.0</v>
      </c>
      <c r="C1184" s="123" t="s">
        <v>1538</v>
      </c>
      <c r="D1184" s="214">
        <v>42944.0</v>
      </c>
      <c r="E1184" s="218">
        <v>42961.0</v>
      </c>
      <c r="F1184" s="215" t="s">
        <v>1811</v>
      </c>
      <c r="G1184" s="14" t="s">
        <v>57</v>
      </c>
      <c r="H1184" s="21"/>
      <c r="I1184" s="14" t="s">
        <v>21</v>
      </c>
      <c r="J1184" s="186" t="s">
        <v>266</v>
      </c>
      <c r="K1184" s="216">
        <v>42943.0</v>
      </c>
      <c r="L1184" s="217"/>
    </row>
    <row r="1185">
      <c r="A1185" s="6"/>
      <c r="B1185" s="148">
        <v>3800596.0</v>
      </c>
      <c r="C1185" s="123" t="s">
        <v>1538</v>
      </c>
      <c r="D1185" s="214">
        <v>42944.0</v>
      </c>
      <c r="E1185" s="218">
        <v>42961.0</v>
      </c>
      <c r="F1185" s="215" t="s">
        <v>1811</v>
      </c>
      <c r="G1185" s="14" t="s">
        <v>57</v>
      </c>
      <c r="H1185" s="21"/>
      <c r="I1185" s="14" t="s">
        <v>21</v>
      </c>
      <c r="J1185" s="186" t="s">
        <v>266</v>
      </c>
      <c r="K1185" s="216">
        <v>42943.0</v>
      </c>
      <c r="L1185" s="217"/>
    </row>
    <row r="1186">
      <c r="A1186" s="6"/>
      <c r="B1186" s="148">
        <v>3801334.0</v>
      </c>
      <c r="C1186" s="123" t="s">
        <v>1971</v>
      </c>
      <c r="D1186" s="214">
        <v>42944.0</v>
      </c>
      <c r="E1186" s="218">
        <v>42961.0</v>
      </c>
      <c r="F1186" s="215" t="s">
        <v>1811</v>
      </c>
      <c r="G1186" s="14" t="s">
        <v>57</v>
      </c>
      <c r="H1186" s="21"/>
      <c r="I1186" s="14" t="s">
        <v>21</v>
      </c>
      <c r="J1186" s="186" t="s">
        <v>266</v>
      </c>
      <c r="K1186" s="216">
        <v>42943.0</v>
      </c>
      <c r="L1186" s="217"/>
    </row>
    <row r="1187">
      <c r="A1187" s="6"/>
      <c r="B1187" s="148">
        <v>3801336.0</v>
      </c>
      <c r="C1187" s="123" t="s">
        <v>1558</v>
      </c>
      <c r="D1187" s="214">
        <v>42944.0</v>
      </c>
      <c r="E1187" s="218">
        <v>42961.0</v>
      </c>
      <c r="F1187" s="215" t="s">
        <v>2013</v>
      </c>
      <c r="G1187" s="14" t="s">
        <v>16</v>
      </c>
      <c r="H1187" s="21"/>
      <c r="I1187" s="14" t="s">
        <v>67</v>
      </c>
      <c r="J1187" s="123" t="s">
        <v>50</v>
      </c>
      <c r="K1187" s="216">
        <v>42944.0</v>
      </c>
      <c r="L1187" s="217"/>
    </row>
    <row r="1188">
      <c r="A1188" s="6"/>
      <c r="B1188" s="148">
        <v>3801371.0</v>
      </c>
      <c r="C1188" s="123" t="s">
        <v>1845</v>
      </c>
      <c r="D1188" s="214">
        <v>42944.0</v>
      </c>
      <c r="E1188" s="218">
        <v>42962.0</v>
      </c>
      <c r="F1188" s="215" t="s">
        <v>1811</v>
      </c>
      <c r="G1188" s="14" t="s">
        <v>57</v>
      </c>
      <c r="H1188" s="21"/>
      <c r="I1188" s="14" t="s">
        <v>21</v>
      </c>
      <c r="J1188" s="186" t="s">
        <v>266</v>
      </c>
      <c r="K1188" s="216">
        <v>42944.0</v>
      </c>
      <c r="L1188" s="217"/>
    </row>
    <row r="1189">
      <c r="A1189" s="6"/>
      <c r="B1189" s="148">
        <v>3801391.0</v>
      </c>
      <c r="C1189" s="123" t="s">
        <v>2012</v>
      </c>
      <c r="D1189" s="214">
        <v>42944.0</v>
      </c>
      <c r="E1189" s="218">
        <v>42962.0</v>
      </c>
      <c r="F1189" s="215" t="s">
        <v>1811</v>
      </c>
      <c r="G1189" s="14" t="s">
        <v>57</v>
      </c>
      <c r="H1189" s="21"/>
      <c r="I1189" s="14" t="s">
        <v>21</v>
      </c>
      <c r="J1189" s="186" t="s">
        <v>266</v>
      </c>
      <c r="K1189" s="216">
        <v>42944.0</v>
      </c>
      <c r="L1189" s="217"/>
    </row>
    <row r="1190">
      <c r="A1190" s="6"/>
      <c r="B1190" s="148">
        <v>3801756.0</v>
      </c>
      <c r="C1190" s="123" t="s">
        <v>939</v>
      </c>
      <c r="D1190" s="214">
        <v>42944.0</v>
      </c>
      <c r="E1190" s="218">
        <v>42962.0</v>
      </c>
      <c r="F1190" s="215" t="s">
        <v>1811</v>
      </c>
      <c r="G1190" s="14" t="s">
        <v>57</v>
      </c>
      <c r="H1190" s="21"/>
      <c r="I1190" s="14" t="s">
        <v>21</v>
      </c>
      <c r="J1190" s="186" t="s">
        <v>266</v>
      </c>
      <c r="K1190" s="216">
        <v>42944.0</v>
      </c>
      <c r="L1190" s="217"/>
    </row>
    <row r="1191">
      <c r="A1191" s="6"/>
      <c r="B1191" s="148">
        <v>3801840.0</v>
      </c>
      <c r="C1191" s="123" t="s">
        <v>267</v>
      </c>
      <c r="D1191" s="214">
        <v>42944.0</v>
      </c>
      <c r="E1191" s="218">
        <v>42962.0</v>
      </c>
      <c r="F1191" s="215" t="s">
        <v>2014</v>
      </c>
      <c r="G1191" s="14" t="s">
        <v>16</v>
      </c>
      <c r="H1191" s="21"/>
      <c r="I1191" s="14" t="s">
        <v>67</v>
      </c>
      <c r="J1191" s="186" t="s">
        <v>266</v>
      </c>
      <c r="K1191" s="216">
        <v>42944.0</v>
      </c>
      <c r="L1191" s="217"/>
    </row>
    <row r="1192">
      <c r="A1192" s="6"/>
      <c r="B1192" s="148">
        <v>3801899.0</v>
      </c>
      <c r="C1192" s="123" t="s">
        <v>1538</v>
      </c>
      <c r="D1192" s="214">
        <v>42944.0</v>
      </c>
      <c r="E1192" s="218">
        <v>42962.0</v>
      </c>
      <c r="F1192" s="215" t="s">
        <v>1441</v>
      </c>
      <c r="G1192" s="14" t="s">
        <v>57</v>
      </c>
      <c r="H1192" s="21"/>
      <c r="I1192" s="14" t="s">
        <v>21</v>
      </c>
      <c r="J1192" s="186" t="s">
        <v>266</v>
      </c>
      <c r="K1192" s="216">
        <v>42944.0</v>
      </c>
      <c r="L1192" s="217"/>
    </row>
    <row r="1193">
      <c r="A1193" s="6"/>
      <c r="B1193" s="219">
        <v>3801980.0</v>
      </c>
      <c r="C1193" s="123" t="s">
        <v>1845</v>
      </c>
      <c r="D1193" s="214">
        <v>42944.0</v>
      </c>
      <c r="E1193" s="218">
        <v>42962.0</v>
      </c>
      <c r="F1193" s="215" t="s">
        <v>1811</v>
      </c>
      <c r="G1193" s="14" t="s">
        <v>57</v>
      </c>
      <c r="H1193" s="21"/>
      <c r="I1193" s="14" t="s">
        <v>21</v>
      </c>
      <c r="J1193" s="186" t="s">
        <v>266</v>
      </c>
      <c r="K1193" s="216">
        <v>42944.0</v>
      </c>
      <c r="L1193" s="217"/>
    </row>
    <row r="1194">
      <c r="A1194" s="6"/>
      <c r="B1194" s="219">
        <v>3802010.0</v>
      </c>
      <c r="C1194" s="123" t="s">
        <v>267</v>
      </c>
      <c r="D1194" s="214">
        <v>42944.0</v>
      </c>
      <c r="E1194" s="218">
        <v>42962.0</v>
      </c>
      <c r="F1194" s="215" t="s">
        <v>1811</v>
      </c>
      <c r="G1194" s="14" t="s">
        <v>57</v>
      </c>
      <c r="H1194" s="21"/>
      <c r="I1194" s="14" t="s">
        <v>21</v>
      </c>
      <c r="J1194" s="186" t="s">
        <v>266</v>
      </c>
      <c r="K1194" s="216">
        <v>42944.0</v>
      </c>
      <c r="L1194" s="217"/>
    </row>
    <row r="1195">
      <c r="A1195" s="6"/>
      <c r="B1195" s="148">
        <v>3802033.0</v>
      </c>
      <c r="C1195" s="123" t="s">
        <v>194</v>
      </c>
      <c r="D1195" s="214">
        <v>42944.0</v>
      </c>
      <c r="E1195" s="218">
        <v>42962.0</v>
      </c>
      <c r="F1195" s="215" t="s">
        <v>1811</v>
      </c>
      <c r="G1195" s="14" t="s">
        <v>57</v>
      </c>
      <c r="H1195" s="21"/>
      <c r="I1195" s="14" t="s">
        <v>21</v>
      </c>
      <c r="J1195" s="186" t="s">
        <v>266</v>
      </c>
      <c r="K1195" s="216">
        <v>42944.0</v>
      </c>
      <c r="L1195" s="217"/>
    </row>
    <row r="1196">
      <c r="A1196" s="6"/>
      <c r="B1196" s="148">
        <v>3802083.0</v>
      </c>
      <c r="C1196" s="123" t="s">
        <v>1457</v>
      </c>
      <c r="D1196" s="214">
        <v>42944.0</v>
      </c>
      <c r="E1196" s="218">
        <v>42962.0</v>
      </c>
      <c r="F1196" s="215" t="s">
        <v>1811</v>
      </c>
      <c r="G1196" s="14" t="s">
        <v>57</v>
      </c>
      <c r="H1196" s="21"/>
      <c r="I1196" s="14" t="s">
        <v>21</v>
      </c>
      <c r="J1196" s="186" t="s">
        <v>266</v>
      </c>
      <c r="K1196" s="216">
        <v>42944.0</v>
      </c>
      <c r="L1196" s="217"/>
    </row>
    <row r="1197">
      <c r="A1197" s="6"/>
      <c r="B1197" s="148">
        <v>3802058.0</v>
      </c>
      <c r="C1197" s="123" t="s">
        <v>222</v>
      </c>
      <c r="D1197" s="214">
        <v>42947.0</v>
      </c>
      <c r="E1197" s="218">
        <v>42962.0</v>
      </c>
      <c r="F1197" s="215" t="s">
        <v>2015</v>
      </c>
      <c r="G1197" s="14" t="s">
        <v>57</v>
      </c>
      <c r="H1197" s="21"/>
      <c r="I1197" s="14" t="s">
        <v>21</v>
      </c>
      <c r="J1197" s="186" t="s">
        <v>266</v>
      </c>
      <c r="K1197" s="216">
        <v>42944.0</v>
      </c>
      <c r="L1197" s="217"/>
    </row>
    <row r="1198">
      <c r="A1198" s="6"/>
      <c r="B1198" s="148">
        <v>3802126.0</v>
      </c>
      <c r="C1198" s="123" t="s">
        <v>1971</v>
      </c>
      <c r="D1198" s="214">
        <v>42947.0</v>
      </c>
      <c r="E1198" s="218">
        <v>42962.0</v>
      </c>
      <c r="F1198" s="215" t="s">
        <v>1811</v>
      </c>
      <c r="G1198" s="14" t="s">
        <v>57</v>
      </c>
      <c r="H1198" s="21"/>
      <c r="I1198" s="14" t="s">
        <v>21</v>
      </c>
      <c r="J1198" s="186" t="s">
        <v>266</v>
      </c>
      <c r="K1198" s="216">
        <v>42944.0</v>
      </c>
      <c r="L1198" s="217"/>
    </row>
    <row r="1199">
      <c r="A1199" s="6"/>
      <c r="B1199" s="219">
        <v>3802159.0</v>
      </c>
      <c r="C1199" s="123" t="s">
        <v>1845</v>
      </c>
      <c r="D1199" s="214">
        <v>42947.0</v>
      </c>
      <c r="E1199" s="218">
        <v>42962.0</v>
      </c>
      <c r="F1199" s="215" t="s">
        <v>1811</v>
      </c>
      <c r="G1199" s="14" t="s">
        <v>57</v>
      </c>
      <c r="H1199" s="21"/>
      <c r="I1199" s="14" t="s">
        <v>21</v>
      </c>
      <c r="J1199" s="186" t="s">
        <v>266</v>
      </c>
      <c r="K1199" s="216">
        <v>42944.0</v>
      </c>
      <c r="L1199" s="217"/>
    </row>
    <row r="1200">
      <c r="A1200" s="6"/>
      <c r="B1200" s="148">
        <v>3802443.0</v>
      </c>
      <c r="C1200" s="123" t="s">
        <v>1845</v>
      </c>
      <c r="D1200" s="214">
        <v>42947.0</v>
      </c>
      <c r="E1200" s="218">
        <v>42962.0</v>
      </c>
      <c r="F1200" s="215" t="s">
        <v>1811</v>
      </c>
      <c r="G1200" s="14" t="s">
        <v>57</v>
      </c>
      <c r="H1200" s="21"/>
      <c r="I1200" s="14" t="s">
        <v>21</v>
      </c>
      <c r="J1200" s="186" t="s">
        <v>266</v>
      </c>
      <c r="K1200" s="216">
        <v>42944.0</v>
      </c>
      <c r="L1200" s="217"/>
    </row>
    <row r="1201">
      <c r="A1201" s="6"/>
      <c r="B1201" s="148">
        <v>3802454.0</v>
      </c>
      <c r="C1201" s="123" t="s">
        <v>939</v>
      </c>
      <c r="D1201" s="214">
        <v>42947.0</v>
      </c>
      <c r="E1201" s="218">
        <v>42962.0</v>
      </c>
      <c r="F1201" s="215" t="s">
        <v>1811</v>
      </c>
      <c r="G1201" s="14" t="s">
        <v>57</v>
      </c>
      <c r="H1201" s="21"/>
      <c r="I1201" s="14" t="s">
        <v>21</v>
      </c>
      <c r="J1201" s="186" t="s">
        <v>266</v>
      </c>
      <c r="K1201" s="216">
        <v>42944.0</v>
      </c>
      <c r="L1201" s="217"/>
    </row>
    <row r="1202">
      <c r="A1202" s="6"/>
      <c r="B1202" s="148">
        <v>3802470.0</v>
      </c>
      <c r="C1202" s="123" t="s">
        <v>1457</v>
      </c>
      <c r="D1202" s="214">
        <v>42947.0</v>
      </c>
      <c r="E1202" s="218">
        <v>42962.0</v>
      </c>
      <c r="F1202" s="215" t="s">
        <v>1811</v>
      </c>
      <c r="G1202" s="14" t="s">
        <v>57</v>
      </c>
      <c r="H1202" s="21"/>
      <c r="I1202" s="14" t="s">
        <v>21</v>
      </c>
      <c r="J1202" s="186" t="s">
        <v>266</v>
      </c>
      <c r="K1202" s="216">
        <v>42944.0</v>
      </c>
      <c r="L1202" s="217"/>
    </row>
    <row r="1203">
      <c r="A1203" s="6"/>
      <c r="B1203" s="148">
        <v>3802478.0</v>
      </c>
      <c r="C1203" s="123" t="s">
        <v>1845</v>
      </c>
      <c r="D1203" s="214">
        <v>42947.0</v>
      </c>
      <c r="E1203" s="218">
        <v>42962.0</v>
      </c>
      <c r="F1203" s="215" t="s">
        <v>1811</v>
      </c>
      <c r="G1203" s="14" t="s">
        <v>57</v>
      </c>
      <c r="H1203" s="21"/>
      <c r="I1203" s="14" t="s">
        <v>21</v>
      </c>
      <c r="J1203" s="186" t="s">
        <v>266</v>
      </c>
      <c r="K1203" s="216">
        <v>42944.0</v>
      </c>
      <c r="L1203" s="217"/>
    </row>
    <row r="1204">
      <c r="A1204" s="6"/>
      <c r="B1204" s="148">
        <v>3802499.0</v>
      </c>
      <c r="C1204" s="123" t="s">
        <v>267</v>
      </c>
      <c r="D1204" s="214">
        <v>42947.0</v>
      </c>
      <c r="E1204" s="218">
        <v>42962.0</v>
      </c>
      <c r="F1204" s="215" t="s">
        <v>1811</v>
      </c>
      <c r="G1204" s="14" t="s">
        <v>57</v>
      </c>
      <c r="H1204" s="21"/>
      <c r="I1204" s="14" t="s">
        <v>21</v>
      </c>
      <c r="J1204" s="186" t="s">
        <v>266</v>
      </c>
      <c r="K1204" s="216">
        <v>42944.0</v>
      </c>
      <c r="L1204" s="217"/>
    </row>
    <row r="1205">
      <c r="A1205" s="6"/>
      <c r="B1205" s="148">
        <v>3802506.0</v>
      </c>
      <c r="C1205" s="123" t="s">
        <v>1457</v>
      </c>
      <c r="D1205" s="214">
        <v>42947.0</v>
      </c>
      <c r="E1205" s="218">
        <v>42962.0</v>
      </c>
      <c r="F1205" s="215" t="s">
        <v>1811</v>
      </c>
      <c r="G1205" s="14" t="s">
        <v>57</v>
      </c>
      <c r="H1205" s="21"/>
      <c r="I1205" s="14" t="s">
        <v>21</v>
      </c>
      <c r="J1205" s="186" t="s">
        <v>266</v>
      </c>
      <c r="K1205" s="216">
        <v>42944.0</v>
      </c>
      <c r="L1205" s="217"/>
    </row>
    <row r="1206">
      <c r="A1206" s="6"/>
      <c r="B1206" s="148">
        <v>3802515.0</v>
      </c>
      <c r="C1206" s="123" t="s">
        <v>267</v>
      </c>
      <c r="D1206" s="214">
        <v>42947.0</v>
      </c>
      <c r="E1206" s="218">
        <v>42962.0</v>
      </c>
      <c r="F1206" s="215" t="s">
        <v>1811</v>
      </c>
      <c r="G1206" s="14" t="s">
        <v>57</v>
      </c>
      <c r="H1206" s="21"/>
      <c r="I1206" s="14" t="s">
        <v>21</v>
      </c>
      <c r="J1206" s="186" t="s">
        <v>266</v>
      </c>
      <c r="K1206" s="216">
        <v>42944.0</v>
      </c>
      <c r="L1206" s="217"/>
    </row>
    <row r="1207">
      <c r="A1207" s="6"/>
      <c r="B1207" s="148">
        <v>3802519.0</v>
      </c>
      <c r="C1207" s="123" t="s">
        <v>267</v>
      </c>
      <c r="D1207" s="214">
        <v>42947.0</v>
      </c>
      <c r="E1207" s="218">
        <v>42962.0</v>
      </c>
      <c r="F1207" s="215" t="s">
        <v>1811</v>
      </c>
      <c r="G1207" s="14" t="s">
        <v>57</v>
      </c>
      <c r="H1207" s="21"/>
      <c r="I1207" s="14" t="s">
        <v>21</v>
      </c>
      <c r="J1207" s="186" t="s">
        <v>266</v>
      </c>
      <c r="K1207" s="216">
        <v>42944.0</v>
      </c>
      <c r="L1207" s="217"/>
    </row>
    <row r="1208">
      <c r="A1208" s="6"/>
      <c r="B1208" s="148">
        <v>3802528.0</v>
      </c>
      <c r="C1208" s="123" t="s">
        <v>1971</v>
      </c>
      <c r="D1208" s="214">
        <v>42947.0</v>
      </c>
      <c r="E1208" s="218">
        <v>42962.0</v>
      </c>
      <c r="F1208" s="215" t="s">
        <v>1811</v>
      </c>
      <c r="G1208" s="14" t="s">
        <v>57</v>
      </c>
      <c r="H1208" s="21"/>
      <c r="I1208" s="14" t="s">
        <v>21</v>
      </c>
      <c r="J1208" s="186" t="s">
        <v>266</v>
      </c>
      <c r="K1208" s="216">
        <v>42944.0</v>
      </c>
      <c r="L1208" s="217"/>
    </row>
    <row r="1209">
      <c r="A1209" s="6"/>
      <c r="B1209" s="148">
        <v>3802529.0</v>
      </c>
      <c r="C1209" s="123" t="s">
        <v>1457</v>
      </c>
      <c r="D1209" s="214">
        <v>42947.0</v>
      </c>
      <c r="E1209" s="218">
        <v>42962.0</v>
      </c>
      <c r="F1209" s="215" t="s">
        <v>1811</v>
      </c>
      <c r="G1209" s="14" t="s">
        <v>57</v>
      </c>
      <c r="H1209" s="21"/>
      <c r="I1209" s="14" t="s">
        <v>21</v>
      </c>
      <c r="J1209" s="186" t="s">
        <v>266</v>
      </c>
      <c r="K1209" s="216">
        <v>42944.0</v>
      </c>
      <c r="L1209" s="217"/>
    </row>
    <row r="1210">
      <c r="A1210" s="6"/>
      <c r="B1210" s="148">
        <v>3802534.0</v>
      </c>
      <c r="C1210" s="123" t="s">
        <v>194</v>
      </c>
      <c r="D1210" s="214">
        <v>42947.0</v>
      </c>
      <c r="E1210" s="218">
        <v>42962.0</v>
      </c>
      <c r="F1210" s="215" t="s">
        <v>1811</v>
      </c>
      <c r="G1210" s="14" t="s">
        <v>57</v>
      </c>
      <c r="H1210" s="21"/>
      <c r="I1210" s="14" t="s">
        <v>21</v>
      </c>
      <c r="J1210" s="186" t="s">
        <v>266</v>
      </c>
      <c r="K1210" s="216">
        <v>42944.0</v>
      </c>
      <c r="L1210" s="217"/>
    </row>
    <row r="1211">
      <c r="A1211" s="6"/>
      <c r="B1211" s="148">
        <v>3803185.0</v>
      </c>
      <c r="C1211" s="123" t="s">
        <v>194</v>
      </c>
      <c r="D1211" s="214">
        <v>42947.0</v>
      </c>
      <c r="E1211" s="218">
        <v>42962.0</v>
      </c>
      <c r="F1211" s="215" t="s">
        <v>1811</v>
      </c>
      <c r="G1211" s="14" t="s">
        <v>57</v>
      </c>
      <c r="H1211" s="21"/>
      <c r="I1211" s="14" t="s">
        <v>21</v>
      </c>
      <c r="J1211" s="186" t="s">
        <v>266</v>
      </c>
      <c r="K1211" s="216">
        <v>42944.0</v>
      </c>
      <c r="L1211" s="217"/>
    </row>
    <row r="1212">
      <c r="A1212" s="6"/>
      <c r="B1212" s="148">
        <v>3803375.0</v>
      </c>
      <c r="C1212" s="123" t="s">
        <v>194</v>
      </c>
      <c r="D1212" s="214">
        <v>42947.0</v>
      </c>
      <c r="E1212" s="218">
        <v>42962.0</v>
      </c>
      <c r="F1212" s="215" t="s">
        <v>1811</v>
      </c>
      <c r="G1212" s="14" t="s">
        <v>57</v>
      </c>
      <c r="H1212" s="21"/>
      <c r="I1212" s="14" t="s">
        <v>21</v>
      </c>
      <c r="J1212" s="186" t="s">
        <v>266</v>
      </c>
      <c r="K1212" s="216">
        <v>42944.0</v>
      </c>
      <c r="L1212" s="217"/>
    </row>
    <row r="1213">
      <c r="A1213" s="6"/>
      <c r="B1213" s="148">
        <v>3803391.0</v>
      </c>
      <c r="C1213" s="123" t="s">
        <v>1971</v>
      </c>
      <c r="D1213" s="214">
        <v>42947.0</v>
      </c>
      <c r="E1213" s="218">
        <v>42962.0</v>
      </c>
      <c r="F1213" s="215" t="s">
        <v>1811</v>
      </c>
      <c r="G1213" s="14" t="s">
        <v>57</v>
      </c>
      <c r="H1213" s="21"/>
      <c r="I1213" s="14" t="s">
        <v>21</v>
      </c>
      <c r="J1213" s="186" t="s">
        <v>266</v>
      </c>
      <c r="K1213" s="216">
        <v>42944.0</v>
      </c>
      <c r="L1213" s="217"/>
    </row>
    <row r="1214">
      <c r="A1214" s="6"/>
      <c r="B1214" s="148">
        <v>3803697.0</v>
      </c>
      <c r="C1214" s="123" t="s">
        <v>2012</v>
      </c>
      <c r="D1214" s="214">
        <v>42947.0</v>
      </c>
      <c r="E1214" s="218">
        <v>42962.0</v>
      </c>
      <c r="F1214" s="215" t="s">
        <v>1811</v>
      </c>
      <c r="G1214" s="14" t="s">
        <v>57</v>
      </c>
      <c r="H1214" s="21"/>
      <c r="I1214" s="14" t="s">
        <v>21</v>
      </c>
      <c r="J1214" s="186" t="s">
        <v>266</v>
      </c>
      <c r="K1214" s="216">
        <v>42944.0</v>
      </c>
      <c r="L1214" s="217"/>
    </row>
    <row r="1215">
      <c r="A1215" s="6"/>
      <c r="B1215" s="148">
        <v>3803825.0</v>
      </c>
      <c r="C1215" s="123" t="s">
        <v>2012</v>
      </c>
      <c r="D1215" s="214">
        <v>42947.0</v>
      </c>
      <c r="E1215" s="218">
        <v>42962.0</v>
      </c>
      <c r="F1215" s="215" t="s">
        <v>1811</v>
      </c>
      <c r="G1215" s="14" t="s">
        <v>57</v>
      </c>
      <c r="H1215" s="21"/>
      <c r="I1215" s="14" t="s">
        <v>21</v>
      </c>
      <c r="J1215" s="186" t="s">
        <v>266</v>
      </c>
      <c r="K1215" s="216">
        <v>42944.0</v>
      </c>
      <c r="L1215" s="217"/>
    </row>
    <row r="1216">
      <c r="A1216" s="6"/>
      <c r="B1216" s="148">
        <v>3804618.0</v>
      </c>
      <c r="C1216" s="123" t="s">
        <v>2012</v>
      </c>
      <c r="D1216" s="214">
        <v>42948.0</v>
      </c>
      <c r="E1216" s="218">
        <v>42963.0</v>
      </c>
      <c r="F1216" s="215" t="s">
        <v>1811</v>
      </c>
      <c r="G1216" s="14" t="s">
        <v>57</v>
      </c>
      <c r="H1216" s="21"/>
      <c r="I1216" s="14" t="s">
        <v>21</v>
      </c>
      <c r="J1216" s="186" t="s">
        <v>266</v>
      </c>
      <c r="K1216" s="216">
        <v>42947.0</v>
      </c>
      <c r="L1216" s="217"/>
    </row>
    <row r="1217">
      <c r="A1217" s="6"/>
      <c r="B1217" s="220">
        <v>3804704.0</v>
      </c>
      <c r="C1217" s="123" t="s">
        <v>1971</v>
      </c>
      <c r="D1217" s="214">
        <v>42949.0</v>
      </c>
      <c r="E1217" s="218">
        <v>42963.0</v>
      </c>
      <c r="F1217" s="215" t="s">
        <v>1811</v>
      </c>
      <c r="G1217" s="14" t="s">
        <v>57</v>
      </c>
      <c r="H1217" s="21"/>
      <c r="I1217" s="14" t="s">
        <v>21</v>
      </c>
      <c r="J1217" s="186" t="s">
        <v>266</v>
      </c>
      <c r="K1217" s="216">
        <v>42947.0</v>
      </c>
      <c r="L1217" s="217"/>
    </row>
    <row r="1218">
      <c r="A1218" s="6"/>
      <c r="B1218" s="171">
        <v>3804719.0</v>
      </c>
      <c r="C1218" s="123" t="s">
        <v>1845</v>
      </c>
      <c r="D1218" s="214">
        <v>42949.0</v>
      </c>
      <c r="E1218" s="218">
        <v>42963.0</v>
      </c>
      <c r="F1218" s="215" t="s">
        <v>1811</v>
      </c>
      <c r="G1218" s="14" t="s">
        <v>57</v>
      </c>
      <c r="H1218" s="21"/>
      <c r="I1218" s="14" t="s">
        <v>21</v>
      </c>
      <c r="J1218" s="186" t="s">
        <v>266</v>
      </c>
      <c r="K1218" s="216">
        <v>42947.0</v>
      </c>
      <c r="L1218" s="123" t="s">
        <v>2016</v>
      </c>
    </row>
    <row r="1219">
      <c r="A1219" s="6"/>
      <c r="B1219" s="220">
        <v>3804758.0</v>
      </c>
      <c r="C1219" s="221" t="s">
        <v>1077</v>
      </c>
      <c r="D1219" s="214">
        <v>42949.0</v>
      </c>
      <c r="E1219" s="218">
        <v>42963.0</v>
      </c>
      <c r="F1219" s="215" t="s">
        <v>1811</v>
      </c>
      <c r="G1219" s="14" t="s">
        <v>57</v>
      </c>
      <c r="H1219" s="21"/>
      <c r="I1219" s="14" t="s">
        <v>21</v>
      </c>
      <c r="J1219" s="186" t="s">
        <v>266</v>
      </c>
      <c r="K1219" s="216">
        <v>42947.0</v>
      </c>
      <c r="L1219" s="222"/>
    </row>
    <row r="1220">
      <c r="A1220" s="6"/>
      <c r="B1220" s="171">
        <v>3804103.0</v>
      </c>
      <c r="C1220" s="221" t="s">
        <v>194</v>
      </c>
      <c r="D1220" s="214">
        <v>42949.0</v>
      </c>
      <c r="E1220" s="218">
        <v>42963.0</v>
      </c>
      <c r="F1220" s="215" t="s">
        <v>1811</v>
      </c>
      <c r="G1220" s="14" t="s">
        <v>57</v>
      </c>
      <c r="H1220" s="21"/>
      <c r="I1220" s="14" t="s">
        <v>21</v>
      </c>
      <c r="J1220" s="186" t="s">
        <v>266</v>
      </c>
      <c r="K1220" s="216">
        <v>42947.0</v>
      </c>
      <c r="L1220" s="222"/>
    </row>
    <row r="1221">
      <c r="A1221" s="6"/>
      <c r="B1221" s="220">
        <v>3805210.0</v>
      </c>
      <c r="C1221" s="221" t="s">
        <v>1457</v>
      </c>
      <c r="D1221" s="214">
        <v>42949.0</v>
      </c>
      <c r="E1221" s="218">
        <v>42963.0</v>
      </c>
      <c r="F1221" s="215" t="s">
        <v>1811</v>
      </c>
      <c r="G1221" s="14" t="s">
        <v>57</v>
      </c>
      <c r="H1221" s="21"/>
      <c r="I1221" s="14" t="s">
        <v>21</v>
      </c>
      <c r="J1221" s="186" t="s">
        <v>266</v>
      </c>
      <c r="K1221" s="216">
        <v>42947.0</v>
      </c>
      <c r="L1221" s="222"/>
    </row>
    <row r="1222">
      <c r="A1222" s="6"/>
      <c r="B1222" s="171">
        <v>3805406.0</v>
      </c>
      <c r="C1222" s="221" t="s">
        <v>1190</v>
      </c>
      <c r="D1222" s="214">
        <v>42949.0</v>
      </c>
      <c r="E1222" s="218">
        <v>42963.0</v>
      </c>
      <c r="F1222" s="183" t="s">
        <v>2017</v>
      </c>
      <c r="G1222" s="14" t="s">
        <v>16</v>
      </c>
      <c r="H1222" s="21"/>
      <c r="I1222" s="14" t="s">
        <v>67</v>
      </c>
      <c r="J1222" s="186" t="s">
        <v>266</v>
      </c>
      <c r="K1222" s="216">
        <v>42947.0</v>
      </c>
      <c r="L1222" s="222"/>
    </row>
    <row r="1223">
      <c r="A1223" s="6"/>
      <c r="B1223" s="171">
        <v>3788101.0</v>
      </c>
      <c r="C1223" s="221" t="s">
        <v>1680</v>
      </c>
      <c r="D1223" s="223">
        <v>42949.0</v>
      </c>
      <c r="E1223" s="121" t="s">
        <v>2018</v>
      </c>
      <c r="F1223" s="183" t="s">
        <v>2019</v>
      </c>
      <c r="G1223" s="14" t="s">
        <v>57</v>
      </c>
      <c r="H1223" s="21"/>
      <c r="I1223" s="14" t="s">
        <v>21</v>
      </c>
      <c r="J1223" s="186" t="s">
        <v>266</v>
      </c>
      <c r="K1223" s="224">
        <v>42933.0</v>
      </c>
      <c r="L1223" s="221" t="s">
        <v>2020</v>
      </c>
    </row>
    <row r="1224">
      <c r="A1224" s="6"/>
      <c r="B1224" s="171">
        <v>3803303.0</v>
      </c>
      <c r="C1224" s="221" t="s">
        <v>1190</v>
      </c>
      <c r="D1224" s="214">
        <v>42949.0</v>
      </c>
      <c r="E1224" s="225">
        <v>42958.0</v>
      </c>
      <c r="F1224" s="183" t="s">
        <v>295</v>
      </c>
      <c r="G1224" s="14" t="s">
        <v>16</v>
      </c>
      <c r="H1224" s="21"/>
      <c r="I1224" s="14" t="s">
        <v>67</v>
      </c>
      <c r="J1224" s="186" t="s">
        <v>266</v>
      </c>
      <c r="K1224" s="216">
        <v>42947.0</v>
      </c>
      <c r="L1224" s="221" t="s">
        <v>2021</v>
      </c>
    </row>
    <row r="1225">
      <c r="A1225" s="6"/>
      <c r="B1225" s="171">
        <v>3806827.0</v>
      </c>
      <c r="C1225" s="221" t="s">
        <v>1190</v>
      </c>
      <c r="D1225" s="223">
        <v>42950.0</v>
      </c>
      <c r="E1225" s="225">
        <v>42965.0</v>
      </c>
      <c r="F1225" s="183" t="s">
        <v>1395</v>
      </c>
      <c r="G1225" s="14" t="s">
        <v>16</v>
      </c>
      <c r="H1225" s="21"/>
      <c r="I1225" s="14" t="s">
        <v>67</v>
      </c>
      <c r="J1225" s="186" t="s">
        <v>266</v>
      </c>
      <c r="K1225" s="224">
        <v>42949.0</v>
      </c>
      <c r="L1225" s="222"/>
    </row>
    <row r="1226">
      <c r="A1226" s="6"/>
      <c r="B1226" s="171">
        <v>3807117.0</v>
      </c>
      <c r="C1226" s="221" t="s">
        <v>2012</v>
      </c>
      <c r="D1226" s="223">
        <v>42950.0</v>
      </c>
      <c r="E1226" s="225">
        <v>42965.0</v>
      </c>
      <c r="F1226" s="142" t="s">
        <v>1811</v>
      </c>
      <c r="G1226" s="14" t="s">
        <v>57</v>
      </c>
      <c r="H1226" s="21"/>
      <c r="I1226" s="14" t="s">
        <v>21</v>
      </c>
      <c r="J1226" s="186" t="s">
        <v>266</v>
      </c>
      <c r="K1226" s="224">
        <v>42949.0</v>
      </c>
      <c r="L1226" s="222"/>
    </row>
    <row r="1227">
      <c r="A1227" s="6"/>
      <c r="B1227" s="171">
        <v>3807195.0</v>
      </c>
      <c r="C1227" s="221" t="s">
        <v>194</v>
      </c>
      <c r="D1227" s="223">
        <v>42950.0</v>
      </c>
      <c r="E1227" s="225">
        <v>42965.0</v>
      </c>
      <c r="F1227" s="142" t="s">
        <v>1811</v>
      </c>
      <c r="G1227" s="14" t="s">
        <v>57</v>
      </c>
      <c r="H1227" s="21"/>
      <c r="I1227" s="14" t="s">
        <v>21</v>
      </c>
      <c r="J1227" s="186" t="s">
        <v>266</v>
      </c>
      <c r="K1227" s="224">
        <v>42949.0</v>
      </c>
      <c r="L1227" s="222"/>
    </row>
    <row r="1228">
      <c r="A1228" s="6"/>
      <c r="B1228" s="171">
        <v>3807215.0</v>
      </c>
      <c r="C1228" s="221" t="s">
        <v>194</v>
      </c>
      <c r="D1228" s="223">
        <v>42950.0</v>
      </c>
      <c r="E1228" s="225">
        <v>42965.0</v>
      </c>
      <c r="F1228" s="142" t="s">
        <v>1811</v>
      </c>
      <c r="G1228" s="14" t="s">
        <v>57</v>
      </c>
      <c r="H1228" s="21"/>
      <c r="I1228" s="14" t="s">
        <v>21</v>
      </c>
      <c r="J1228" s="186" t="s">
        <v>266</v>
      </c>
      <c r="K1228" s="224">
        <v>42949.0</v>
      </c>
      <c r="L1228" s="222"/>
    </row>
    <row r="1229">
      <c r="A1229" s="6"/>
      <c r="B1229" s="220">
        <v>3807286.0</v>
      </c>
      <c r="C1229" s="221" t="s">
        <v>1077</v>
      </c>
      <c r="D1229" s="223">
        <v>42950.0</v>
      </c>
      <c r="E1229" s="225">
        <v>42965.0</v>
      </c>
      <c r="F1229" s="142" t="s">
        <v>1811</v>
      </c>
      <c r="G1229" s="14" t="s">
        <v>57</v>
      </c>
      <c r="H1229" s="21"/>
      <c r="I1229" s="14" t="s">
        <v>21</v>
      </c>
      <c r="J1229" s="186" t="s">
        <v>266</v>
      </c>
      <c r="K1229" s="224">
        <v>42949.0</v>
      </c>
      <c r="L1229" s="222"/>
    </row>
    <row r="1230">
      <c r="A1230" s="6"/>
      <c r="B1230" s="171">
        <v>3808172.0</v>
      </c>
      <c r="C1230" s="221" t="s">
        <v>2007</v>
      </c>
      <c r="D1230" s="223">
        <v>42951.0</v>
      </c>
      <c r="E1230" s="225">
        <v>42965.0</v>
      </c>
      <c r="F1230" s="181" t="s">
        <v>2022</v>
      </c>
      <c r="G1230" s="14" t="s">
        <v>16</v>
      </c>
      <c r="H1230" s="21"/>
      <c r="I1230" s="14" t="s">
        <v>67</v>
      </c>
      <c r="J1230" s="221" t="s">
        <v>1863</v>
      </c>
      <c r="K1230" s="224">
        <v>42950.0</v>
      </c>
      <c r="L1230" s="222"/>
    </row>
    <row r="1231">
      <c r="A1231" s="6"/>
      <c r="B1231" s="171">
        <v>3808272.0</v>
      </c>
      <c r="C1231" s="221" t="s">
        <v>1680</v>
      </c>
      <c r="D1231" s="223">
        <v>42951.0</v>
      </c>
      <c r="E1231" s="225">
        <v>42965.0</v>
      </c>
      <c r="F1231" s="181" t="s">
        <v>1733</v>
      </c>
      <c r="G1231" s="14" t="s">
        <v>57</v>
      </c>
      <c r="H1231" s="21"/>
      <c r="I1231" s="14" t="s">
        <v>21</v>
      </c>
      <c r="J1231" s="186" t="s">
        <v>266</v>
      </c>
      <c r="K1231" s="224">
        <v>42950.0</v>
      </c>
      <c r="L1231" s="222"/>
    </row>
    <row r="1232">
      <c r="A1232" s="6"/>
      <c r="B1232" s="171">
        <v>3808721.0</v>
      </c>
      <c r="C1232" s="221" t="s">
        <v>1680</v>
      </c>
      <c r="D1232" s="223">
        <v>42951.0</v>
      </c>
      <c r="E1232" s="225">
        <v>42965.0</v>
      </c>
      <c r="F1232" s="183" t="s">
        <v>2023</v>
      </c>
      <c r="G1232" s="14" t="s">
        <v>16</v>
      </c>
      <c r="H1232" s="21"/>
      <c r="I1232" s="14" t="s">
        <v>67</v>
      </c>
      <c r="J1232" s="186" t="s">
        <v>266</v>
      </c>
      <c r="K1232" s="224">
        <v>42950.0</v>
      </c>
      <c r="L1232" s="222"/>
    </row>
    <row r="1233">
      <c r="A1233" s="6"/>
      <c r="B1233" s="171">
        <v>3808874.0</v>
      </c>
      <c r="C1233" s="221" t="s">
        <v>2007</v>
      </c>
      <c r="D1233" s="223">
        <v>42951.0</v>
      </c>
      <c r="E1233" s="225">
        <v>42965.0</v>
      </c>
      <c r="F1233" s="183" t="s">
        <v>2024</v>
      </c>
      <c r="G1233" s="14" t="s">
        <v>16</v>
      </c>
      <c r="H1233" s="21"/>
      <c r="I1233" s="14" t="s">
        <v>67</v>
      </c>
      <c r="J1233" s="186" t="s">
        <v>266</v>
      </c>
      <c r="K1233" s="224">
        <v>42950.0</v>
      </c>
      <c r="L1233" s="222"/>
    </row>
    <row r="1234">
      <c r="A1234" s="6"/>
      <c r="B1234" s="171">
        <v>3808139.0</v>
      </c>
      <c r="C1234" s="221" t="s">
        <v>1558</v>
      </c>
      <c r="D1234" s="223">
        <v>42951.0</v>
      </c>
      <c r="E1234" s="225">
        <v>42965.0</v>
      </c>
      <c r="F1234" s="183" t="s">
        <v>2025</v>
      </c>
      <c r="G1234" s="14" t="s">
        <v>16</v>
      </c>
      <c r="H1234" s="21"/>
      <c r="I1234" s="14" t="s">
        <v>67</v>
      </c>
      <c r="J1234" s="186" t="s">
        <v>266</v>
      </c>
      <c r="K1234" s="224">
        <v>42950.0</v>
      </c>
      <c r="L1234" s="222"/>
    </row>
    <row r="1235">
      <c r="A1235" s="6"/>
      <c r="B1235" s="220">
        <v>3809299.0</v>
      </c>
      <c r="C1235" s="221" t="s">
        <v>1512</v>
      </c>
      <c r="D1235" s="223">
        <v>42951.0</v>
      </c>
      <c r="E1235" s="225">
        <v>42965.0</v>
      </c>
      <c r="F1235" s="183" t="s">
        <v>1634</v>
      </c>
      <c r="G1235" s="14" t="s">
        <v>16</v>
      </c>
      <c r="H1235" s="21"/>
      <c r="I1235" s="14" t="s">
        <v>67</v>
      </c>
      <c r="J1235" s="221" t="s">
        <v>119</v>
      </c>
      <c r="K1235" s="224">
        <v>42950.0</v>
      </c>
      <c r="L1235" s="222"/>
    </row>
    <row r="1236">
      <c r="A1236" s="6"/>
      <c r="B1236" s="171">
        <v>3809862.0</v>
      </c>
      <c r="C1236" s="221" t="s">
        <v>1558</v>
      </c>
      <c r="D1236" s="223">
        <v>42951.0</v>
      </c>
      <c r="E1236" s="225">
        <v>42965.0</v>
      </c>
      <c r="F1236" s="142" t="s">
        <v>2026</v>
      </c>
      <c r="G1236" s="14" t="s">
        <v>16</v>
      </c>
      <c r="H1236" s="21"/>
      <c r="I1236" s="14" t="s">
        <v>67</v>
      </c>
      <c r="J1236" s="186" t="s">
        <v>266</v>
      </c>
      <c r="K1236" s="224">
        <v>42950.0</v>
      </c>
      <c r="L1236" s="222"/>
    </row>
    <row r="1237">
      <c r="A1237" s="6"/>
      <c r="B1237" s="171">
        <v>3809980.0</v>
      </c>
      <c r="C1237" s="221" t="s">
        <v>194</v>
      </c>
      <c r="D1237" s="223">
        <v>42951.0</v>
      </c>
      <c r="E1237" s="225">
        <v>42965.0</v>
      </c>
      <c r="F1237" s="183" t="s">
        <v>2027</v>
      </c>
      <c r="G1237" s="14" t="s">
        <v>57</v>
      </c>
      <c r="H1237" s="21"/>
      <c r="I1237" s="14" t="s">
        <v>21</v>
      </c>
      <c r="J1237" s="186" t="s">
        <v>266</v>
      </c>
      <c r="K1237" s="224">
        <v>42950.0</v>
      </c>
      <c r="L1237" s="222"/>
    </row>
    <row r="1238">
      <c r="A1238" s="6"/>
      <c r="B1238" s="171">
        <v>3810092.0</v>
      </c>
      <c r="C1238" s="221" t="s">
        <v>1558</v>
      </c>
      <c r="D1238" s="223">
        <v>42951.0</v>
      </c>
      <c r="E1238" s="225">
        <v>42965.0</v>
      </c>
      <c r="F1238" s="183" t="s">
        <v>2028</v>
      </c>
      <c r="G1238" s="14" t="s">
        <v>16</v>
      </c>
      <c r="H1238" s="21"/>
      <c r="I1238" s="14" t="s">
        <v>67</v>
      </c>
      <c r="J1238" s="186" t="s">
        <v>266</v>
      </c>
      <c r="K1238" s="224">
        <v>42950.0</v>
      </c>
      <c r="L1238" s="222"/>
    </row>
    <row r="1239">
      <c r="A1239" s="6"/>
      <c r="B1239" s="171">
        <v>3810135.0</v>
      </c>
      <c r="C1239" s="221" t="s">
        <v>267</v>
      </c>
      <c r="D1239" s="223">
        <v>42951.0</v>
      </c>
      <c r="E1239" s="225">
        <v>42965.0</v>
      </c>
      <c r="F1239" s="142" t="s">
        <v>1811</v>
      </c>
      <c r="G1239" s="14" t="s">
        <v>16</v>
      </c>
      <c r="H1239" s="21"/>
      <c r="I1239" s="14" t="s">
        <v>67</v>
      </c>
      <c r="J1239" s="186" t="s">
        <v>266</v>
      </c>
      <c r="K1239" s="224">
        <v>42950.0</v>
      </c>
      <c r="L1239" s="222"/>
    </row>
    <row r="1240">
      <c r="A1240" s="6"/>
      <c r="B1240" s="220">
        <v>3810145.0</v>
      </c>
      <c r="C1240" s="221" t="s">
        <v>1457</v>
      </c>
      <c r="D1240" s="223">
        <v>42951.0</v>
      </c>
      <c r="E1240" s="225">
        <v>42965.0</v>
      </c>
      <c r="F1240" s="142" t="s">
        <v>1811</v>
      </c>
      <c r="G1240" s="14" t="s">
        <v>16</v>
      </c>
      <c r="H1240" s="21"/>
      <c r="I1240" s="14" t="s">
        <v>67</v>
      </c>
      <c r="J1240" s="186" t="s">
        <v>266</v>
      </c>
      <c r="K1240" s="224">
        <v>42950.0</v>
      </c>
      <c r="L1240" s="222"/>
    </row>
    <row r="1241">
      <c r="A1241" s="6"/>
      <c r="B1241" s="171">
        <v>3810881.0</v>
      </c>
      <c r="C1241" s="221" t="s">
        <v>1077</v>
      </c>
      <c r="D1241" s="223">
        <v>42955.0</v>
      </c>
      <c r="E1241" s="225">
        <v>42970.0</v>
      </c>
      <c r="F1241" s="183" t="s">
        <v>2029</v>
      </c>
      <c r="G1241" s="14" t="s">
        <v>16</v>
      </c>
      <c r="H1241" s="21"/>
      <c r="I1241" s="14" t="s">
        <v>67</v>
      </c>
      <c r="J1241" s="221" t="s">
        <v>2030</v>
      </c>
      <c r="K1241" s="224">
        <v>42954.0</v>
      </c>
      <c r="L1241" s="222"/>
    </row>
    <row r="1242">
      <c r="A1242" s="6"/>
      <c r="B1242" s="171">
        <v>3811135.0</v>
      </c>
      <c r="C1242" s="221" t="s">
        <v>797</v>
      </c>
      <c r="D1242" s="223">
        <v>42955.0</v>
      </c>
      <c r="E1242" s="225">
        <v>42970.0</v>
      </c>
      <c r="F1242" s="183" t="s">
        <v>2031</v>
      </c>
      <c r="G1242" s="14" t="s">
        <v>16</v>
      </c>
      <c r="H1242" s="21"/>
      <c r="I1242" s="14" t="s">
        <v>67</v>
      </c>
      <c r="J1242" s="221" t="s">
        <v>119</v>
      </c>
      <c r="K1242" s="224">
        <v>42955.0</v>
      </c>
      <c r="L1242" s="222"/>
    </row>
    <row r="1243">
      <c r="A1243" s="6"/>
      <c r="B1243" s="171">
        <v>3811149.0</v>
      </c>
      <c r="C1243" s="221" t="s">
        <v>797</v>
      </c>
      <c r="D1243" s="223">
        <v>42955.0</v>
      </c>
      <c r="E1243" s="225">
        <v>42970.0</v>
      </c>
      <c r="F1243" s="183" t="s">
        <v>2031</v>
      </c>
      <c r="G1243" s="14" t="s">
        <v>16</v>
      </c>
      <c r="H1243" s="21"/>
      <c r="I1243" s="14" t="s">
        <v>67</v>
      </c>
      <c r="J1243" s="221" t="s">
        <v>119</v>
      </c>
      <c r="K1243" s="224">
        <v>42955.0</v>
      </c>
      <c r="L1243" s="222"/>
    </row>
    <row r="1244">
      <c r="A1244" s="6"/>
      <c r="B1244" s="171">
        <v>3810149.0</v>
      </c>
      <c r="C1244" s="221" t="s">
        <v>939</v>
      </c>
      <c r="D1244" s="223">
        <v>42955.0</v>
      </c>
      <c r="E1244" s="225">
        <v>42970.0</v>
      </c>
      <c r="F1244" s="183" t="s">
        <v>2032</v>
      </c>
      <c r="G1244" s="14" t="s">
        <v>16</v>
      </c>
      <c r="H1244" s="21"/>
      <c r="I1244" s="14" t="s">
        <v>67</v>
      </c>
      <c r="J1244" s="186" t="s">
        <v>266</v>
      </c>
      <c r="K1244" s="224">
        <v>42951.0</v>
      </c>
      <c r="L1244" s="222"/>
    </row>
    <row r="1245">
      <c r="A1245" s="6"/>
      <c r="B1245" s="171">
        <v>3811306.0</v>
      </c>
      <c r="C1245" s="221" t="s">
        <v>194</v>
      </c>
      <c r="D1245" s="223">
        <v>42956.0</v>
      </c>
      <c r="E1245" s="225">
        <v>42971.0</v>
      </c>
      <c r="F1245" s="183" t="s">
        <v>2033</v>
      </c>
      <c r="G1245" s="14" t="s">
        <v>57</v>
      </c>
      <c r="H1245" s="21"/>
      <c r="I1245" s="14" t="s">
        <v>21</v>
      </c>
      <c r="J1245" s="221" t="s">
        <v>1471</v>
      </c>
      <c r="K1245" s="224">
        <v>42955.0</v>
      </c>
      <c r="L1245" s="222"/>
    </row>
    <row r="1246">
      <c r="A1246" s="6"/>
      <c r="B1246" s="171">
        <v>3811823.0</v>
      </c>
      <c r="C1246" s="221" t="s">
        <v>1457</v>
      </c>
      <c r="D1246" s="223">
        <v>42956.0</v>
      </c>
      <c r="E1246" s="225">
        <v>42971.0</v>
      </c>
      <c r="F1246" s="142" t="s">
        <v>1811</v>
      </c>
      <c r="G1246" s="14" t="s">
        <v>57</v>
      </c>
      <c r="H1246" s="21"/>
      <c r="I1246" s="14" t="s">
        <v>21</v>
      </c>
      <c r="J1246" s="221" t="s">
        <v>22</v>
      </c>
      <c r="K1246" s="224">
        <v>42955.0</v>
      </c>
      <c r="L1246" s="222"/>
    </row>
    <row r="1247">
      <c r="A1247" s="6"/>
      <c r="B1247" s="171">
        <v>3811917.0</v>
      </c>
      <c r="C1247" s="221" t="s">
        <v>1512</v>
      </c>
      <c r="D1247" s="223">
        <v>42956.0</v>
      </c>
      <c r="E1247" s="225">
        <v>42971.0</v>
      </c>
      <c r="F1247" s="142" t="s">
        <v>1811</v>
      </c>
      <c r="G1247" s="14" t="s">
        <v>57</v>
      </c>
      <c r="H1247" s="21"/>
      <c r="I1247" s="14" t="s">
        <v>21</v>
      </c>
      <c r="J1247" s="221" t="s">
        <v>119</v>
      </c>
      <c r="K1247" s="224">
        <v>42955.0</v>
      </c>
      <c r="L1247" s="222"/>
    </row>
    <row r="1248">
      <c r="A1248" s="6"/>
      <c r="B1248" s="171">
        <v>3812182.0</v>
      </c>
      <c r="C1248" s="221" t="s">
        <v>194</v>
      </c>
      <c r="D1248" s="223">
        <v>42956.0</v>
      </c>
      <c r="E1248" s="225">
        <v>42971.0</v>
      </c>
      <c r="F1248" s="142" t="s">
        <v>1811</v>
      </c>
      <c r="G1248" s="14" t="s">
        <v>57</v>
      </c>
      <c r="H1248" s="21"/>
      <c r="I1248" s="14" t="s">
        <v>21</v>
      </c>
      <c r="J1248" s="221" t="s">
        <v>266</v>
      </c>
      <c r="K1248" s="224">
        <v>42955.0</v>
      </c>
      <c r="L1248" s="222"/>
    </row>
    <row r="1249">
      <c r="A1249" s="6"/>
      <c r="B1249" s="171">
        <v>3812198.0</v>
      </c>
      <c r="C1249" s="221" t="s">
        <v>2012</v>
      </c>
      <c r="D1249" s="223">
        <v>42956.0</v>
      </c>
      <c r="E1249" s="225">
        <v>42971.0</v>
      </c>
      <c r="F1249" s="142" t="s">
        <v>1811</v>
      </c>
      <c r="G1249" s="14" t="s">
        <v>57</v>
      </c>
      <c r="H1249" s="21"/>
      <c r="I1249" s="14" t="s">
        <v>21</v>
      </c>
      <c r="J1249" s="221" t="s">
        <v>266</v>
      </c>
      <c r="K1249" s="224">
        <v>42955.0</v>
      </c>
      <c r="L1249" s="222"/>
    </row>
    <row r="1250">
      <c r="A1250" s="6"/>
      <c r="B1250" s="171">
        <v>3812208.0</v>
      </c>
      <c r="C1250" s="221" t="s">
        <v>1538</v>
      </c>
      <c r="D1250" s="223">
        <v>42956.0</v>
      </c>
      <c r="E1250" s="225">
        <v>42971.0</v>
      </c>
      <c r="F1250" s="142" t="s">
        <v>1811</v>
      </c>
      <c r="G1250" s="14" t="s">
        <v>57</v>
      </c>
      <c r="H1250" s="21"/>
      <c r="I1250" s="14" t="s">
        <v>21</v>
      </c>
      <c r="J1250" s="221" t="s">
        <v>266</v>
      </c>
      <c r="K1250" s="224">
        <v>42955.0</v>
      </c>
      <c r="L1250" s="222"/>
    </row>
    <row r="1251">
      <c r="A1251" s="6"/>
      <c r="B1251" s="171">
        <v>3812213.0</v>
      </c>
      <c r="C1251" s="221" t="s">
        <v>1845</v>
      </c>
      <c r="D1251" s="223">
        <v>42956.0</v>
      </c>
      <c r="E1251" s="225">
        <v>42971.0</v>
      </c>
      <c r="F1251" s="142" t="s">
        <v>1811</v>
      </c>
      <c r="G1251" s="14" t="s">
        <v>57</v>
      </c>
      <c r="H1251" s="21"/>
      <c r="I1251" s="14" t="s">
        <v>21</v>
      </c>
      <c r="J1251" s="221" t="s">
        <v>266</v>
      </c>
      <c r="K1251" s="224">
        <v>42955.0</v>
      </c>
      <c r="L1251" s="222"/>
    </row>
    <row r="1252">
      <c r="A1252" s="6"/>
      <c r="B1252" s="171">
        <v>3812245.0</v>
      </c>
      <c r="C1252" s="221" t="s">
        <v>267</v>
      </c>
      <c r="D1252" s="223">
        <v>42956.0</v>
      </c>
      <c r="E1252" s="225">
        <v>42971.0</v>
      </c>
      <c r="F1252" s="142" t="s">
        <v>1811</v>
      </c>
      <c r="G1252" s="14" t="s">
        <v>57</v>
      </c>
      <c r="H1252" s="21"/>
      <c r="I1252" s="14" t="s">
        <v>21</v>
      </c>
      <c r="J1252" s="221" t="s">
        <v>266</v>
      </c>
      <c r="K1252" s="224">
        <v>42955.0</v>
      </c>
      <c r="L1252" s="222"/>
    </row>
    <row r="1253">
      <c r="A1253" s="6"/>
      <c r="B1253" s="220">
        <v>3812292.0</v>
      </c>
      <c r="C1253" s="221" t="s">
        <v>1971</v>
      </c>
      <c r="D1253" s="223">
        <v>42956.0</v>
      </c>
      <c r="E1253" s="225">
        <v>42971.0</v>
      </c>
      <c r="F1253" s="142" t="s">
        <v>1811</v>
      </c>
      <c r="G1253" s="14" t="s">
        <v>57</v>
      </c>
      <c r="H1253" s="21"/>
      <c r="I1253" s="14" t="s">
        <v>21</v>
      </c>
      <c r="J1253" s="221" t="s">
        <v>266</v>
      </c>
      <c r="K1253" s="224">
        <v>42955.0</v>
      </c>
      <c r="L1253" s="222"/>
    </row>
    <row r="1254">
      <c r="A1254" s="6"/>
      <c r="B1254" s="171">
        <v>3812337.0</v>
      </c>
      <c r="C1254" s="221" t="s">
        <v>2034</v>
      </c>
      <c r="D1254" s="223">
        <v>42957.0</v>
      </c>
      <c r="E1254" s="225">
        <v>42969.0</v>
      </c>
      <c r="F1254" s="142" t="s">
        <v>2035</v>
      </c>
      <c r="G1254" s="14" t="s">
        <v>16</v>
      </c>
      <c r="H1254" s="21"/>
      <c r="I1254" s="14" t="s">
        <v>67</v>
      </c>
      <c r="J1254" s="221" t="s">
        <v>2036</v>
      </c>
      <c r="K1254" s="224">
        <v>42956.0</v>
      </c>
      <c r="L1254" s="222"/>
    </row>
    <row r="1255">
      <c r="A1255" s="6"/>
      <c r="B1255" s="171">
        <v>3812345.0</v>
      </c>
      <c r="C1255" s="221" t="s">
        <v>267</v>
      </c>
      <c r="D1255" s="223">
        <v>42957.0</v>
      </c>
      <c r="E1255" s="225">
        <v>42972.0</v>
      </c>
      <c r="F1255" s="142" t="s">
        <v>1811</v>
      </c>
      <c r="G1255" s="14" t="s">
        <v>57</v>
      </c>
      <c r="H1255" s="21"/>
      <c r="I1255" s="14" t="s">
        <v>21</v>
      </c>
      <c r="J1255" s="221" t="s">
        <v>266</v>
      </c>
      <c r="K1255" s="224">
        <v>42956.0</v>
      </c>
      <c r="L1255" s="222"/>
    </row>
    <row r="1256">
      <c r="A1256" s="6"/>
      <c r="B1256" s="220">
        <v>3812479.0</v>
      </c>
      <c r="C1256" s="221" t="s">
        <v>1538</v>
      </c>
      <c r="D1256" s="223">
        <v>42957.0</v>
      </c>
      <c r="E1256" s="225">
        <v>42972.0</v>
      </c>
      <c r="F1256" s="142" t="s">
        <v>1811</v>
      </c>
      <c r="G1256" s="14" t="s">
        <v>57</v>
      </c>
      <c r="H1256" s="21"/>
      <c r="I1256" s="14" t="s">
        <v>21</v>
      </c>
      <c r="J1256" s="221" t="s">
        <v>266</v>
      </c>
      <c r="K1256" s="224">
        <v>42956.0</v>
      </c>
      <c r="L1256" s="222"/>
    </row>
    <row r="1257">
      <c r="A1257" s="6"/>
      <c r="B1257" s="220">
        <v>3812683.0</v>
      </c>
      <c r="C1257" s="221" t="s">
        <v>1971</v>
      </c>
      <c r="D1257" s="223">
        <v>42957.0</v>
      </c>
      <c r="E1257" s="225">
        <v>42972.0</v>
      </c>
      <c r="F1257" s="142" t="s">
        <v>1811</v>
      </c>
      <c r="G1257" s="14" t="s">
        <v>57</v>
      </c>
      <c r="H1257" s="21"/>
      <c r="I1257" s="14" t="s">
        <v>21</v>
      </c>
      <c r="J1257" s="221" t="s">
        <v>266</v>
      </c>
      <c r="K1257" s="224">
        <v>42956.0</v>
      </c>
      <c r="L1257" s="222"/>
    </row>
    <row r="1258">
      <c r="A1258" s="6"/>
      <c r="B1258" s="220">
        <v>3813800.0</v>
      </c>
      <c r="C1258" s="221" t="s">
        <v>194</v>
      </c>
      <c r="D1258" s="223">
        <v>42957.0</v>
      </c>
      <c r="E1258" s="225">
        <v>42972.0</v>
      </c>
      <c r="F1258" s="142" t="s">
        <v>1811</v>
      </c>
      <c r="G1258" s="14" t="s">
        <v>57</v>
      </c>
      <c r="H1258" s="21"/>
      <c r="I1258" s="14" t="s">
        <v>21</v>
      </c>
      <c r="J1258" s="221" t="s">
        <v>266</v>
      </c>
      <c r="K1258" s="224">
        <v>42956.0</v>
      </c>
      <c r="L1258" s="222"/>
    </row>
    <row r="1259">
      <c r="A1259" s="6"/>
      <c r="B1259" s="220">
        <v>3812983.0</v>
      </c>
      <c r="C1259" s="221" t="s">
        <v>1845</v>
      </c>
      <c r="D1259" s="223">
        <v>42957.0</v>
      </c>
      <c r="E1259" s="225">
        <v>42972.0</v>
      </c>
      <c r="F1259" s="142" t="s">
        <v>1811</v>
      </c>
      <c r="G1259" s="14" t="s">
        <v>57</v>
      </c>
      <c r="H1259" s="21"/>
      <c r="I1259" s="14" t="s">
        <v>21</v>
      </c>
      <c r="J1259" s="221" t="s">
        <v>266</v>
      </c>
      <c r="K1259" s="224">
        <v>42956.0</v>
      </c>
      <c r="L1259" s="222"/>
    </row>
    <row r="1260">
      <c r="A1260" s="6"/>
      <c r="B1260" s="171">
        <v>3812993.0</v>
      </c>
      <c r="C1260" s="221" t="s">
        <v>1845</v>
      </c>
      <c r="D1260" s="223">
        <v>42957.0</v>
      </c>
      <c r="E1260" s="225">
        <v>42972.0</v>
      </c>
      <c r="F1260" s="142" t="s">
        <v>1811</v>
      </c>
      <c r="G1260" s="14" t="s">
        <v>57</v>
      </c>
      <c r="H1260" s="21"/>
      <c r="I1260" s="14" t="s">
        <v>21</v>
      </c>
      <c r="J1260" s="221" t="s">
        <v>266</v>
      </c>
      <c r="K1260" s="224">
        <v>42956.0</v>
      </c>
      <c r="L1260" s="222"/>
    </row>
    <row r="1261">
      <c r="A1261" s="6"/>
      <c r="B1261" s="171">
        <v>3813033.0</v>
      </c>
      <c r="C1261" s="221" t="s">
        <v>267</v>
      </c>
      <c r="D1261" s="223">
        <v>42957.0</v>
      </c>
      <c r="E1261" s="225">
        <v>42972.0</v>
      </c>
      <c r="F1261" s="142" t="s">
        <v>1811</v>
      </c>
      <c r="G1261" s="14" t="s">
        <v>57</v>
      </c>
      <c r="H1261" s="21"/>
      <c r="I1261" s="14" t="s">
        <v>21</v>
      </c>
      <c r="J1261" s="221" t="s">
        <v>266</v>
      </c>
      <c r="K1261" s="224">
        <v>42956.0</v>
      </c>
      <c r="L1261" s="222"/>
    </row>
    <row r="1262">
      <c r="A1262" s="6"/>
      <c r="B1262" s="171">
        <v>3813108.0</v>
      </c>
      <c r="C1262" s="221" t="s">
        <v>267</v>
      </c>
      <c r="D1262" s="223">
        <v>42957.0</v>
      </c>
      <c r="E1262" s="225">
        <v>42972.0</v>
      </c>
      <c r="F1262" s="142" t="s">
        <v>1811</v>
      </c>
      <c r="G1262" s="14" t="s">
        <v>57</v>
      </c>
      <c r="H1262" s="21"/>
      <c r="I1262" s="14" t="s">
        <v>21</v>
      </c>
      <c r="J1262" s="221" t="s">
        <v>266</v>
      </c>
      <c r="K1262" s="224">
        <v>42956.0</v>
      </c>
      <c r="L1262" s="222"/>
    </row>
    <row r="1263">
      <c r="A1263" s="6"/>
      <c r="B1263" s="220">
        <v>3813144.0</v>
      </c>
      <c r="C1263" s="221" t="s">
        <v>1680</v>
      </c>
      <c r="D1263" s="223">
        <v>42957.0</v>
      </c>
      <c r="E1263" s="225">
        <v>42972.0</v>
      </c>
      <c r="F1263" s="142" t="s">
        <v>1811</v>
      </c>
      <c r="G1263" s="14" t="s">
        <v>16</v>
      </c>
      <c r="H1263" s="21"/>
      <c r="I1263" s="14" t="s">
        <v>67</v>
      </c>
      <c r="J1263" s="221" t="s">
        <v>266</v>
      </c>
      <c r="K1263" s="224">
        <v>42956.0</v>
      </c>
      <c r="L1263" s="222"/>
    </row>
    <row r="1264">
      <c r="A1264" s="6"/>
      <c r="B1264" s="171">
        <v>3813316.0</v>
      </c>
      <c r="C1264" s="221" t="s">
        <v>194</v>
      </c>
      <c r="D1264" s="223">
        <v>42957.0</v>
      </c>
      <c r="E1264" s="225">
        <v>42972.0</v>
      </c>
      <c r="F1264" s="142" t="s">
        <v>1811</v>
      </c>
      <c r="G1264" s="14" t="s">
        <v>57</v>
      </c>
      <c r="H1264" s="21"/>
      <c r="I1264" s="14" t="s">
        <v>21</v>
      </c>
      <c r="J1264" s="221" t="s">
        <v>266</v>
      </c>
      <c r="K1264" s="224">
        <v>42956.0</v>
      </c>
      <c r="L1264" s="222"/>
    </row>
    <row r="1265">
      <c r="A1265" s="6"/>
      <c r="B1265" s="220">
        <v>3813792.0</v>
      </c>
      <c r="C1265" s="221" t="s">
        <v>1971</v>
      </c>
      <c r="D1265" s="223">
        <v>42957.0</v>
      </c>
      <c r="E1265" s="225">
        <v>42972.0</v>
      </c>
      <c r="F1265" s="142" t="s">
        <v>1811</v>
      </c>
      <c r="G1265" s="14" t="s">
        <v>16</v>
      </c>
      <c r="H1265" s="21"/>
      <c r="I1265" s="14" t="s">
        <v>67</v>
      </c>
      <c r="J1265" s="221" t="s">
        <v>266</v>
      </c>
      <c r="K1265" s="224">
        <v>42956.0</v>
      </c>
      <c r="L1265" s="222"/>
    </row>
    <row r="1266">
      <c r="A1266" s="6"/>
      <c r="B1266" s="171">
        <v>3814284.0</v>
      </c>
      <c r="C1266" s="221" t="s">
        <v>1680</v>
      </c>
      <c r="D1266" s="223">
        <v>42958.0</v>
      </c>
      <c r="E1266" s="225">
        <v>42972.0</v>
      </c>
      <c r="F1266" s="183" t="s">
        <v>2037</v>
      </c>
      <c r="G1266" s="14" t="s">
        <v>16</v>
      </c>
      <c r="H1266" s="21"/>
      <c r="I1266" s="14" t="s">
        <v>67</v>
      </c>
      <c r="J1266" s="221" t="s">
        <v>266</v>
      </c>
      <c r="K1266" s="224">
        <v>42956.0</v>
      </c>
      <c r="L1266" s="222"/>
    </row>
    <row r="1267">
      <c r="A1267" s="6"/>
      <c r="B1267" s="171">
        <v>3815517.0</v>
      </c>
      <c r="C1267" s="221" t="s">
        <v>194</v>
      </c>
      <c r="D1267" s="223">
        <v>42958.0</v>
      </c>
      <c r="E1267" s="225">
        <v>42969.0</v>
      </c>
      <c r="F1267" s="183" t="s">
        <v>295</v>
      </c>
      <c r="G1267" s="14" t="s">
        <v>16</v>
      </c>
      <c r="H1267" s="21"/>
      <c r="I1267" s="14" t="s">
        <v>67</v>
      </c>
      <c r="J1267" s="221" t="s">
        <v>266</v>
      </c>
      <c r="K1267" s="224">
        <v>42958.0</v>
      </c>
      <c r="L1267" s="221" t="s">
        <v>2038</v>
      </c>
    </row>
    <row r="1268">
      <c r="A1268" s="6"/>
      <c r="B1268" s="171">
        <v>3816130.0</v>
      </c>
      <c r="C1268" s="221" t="s">
        <v>222</v>
      </c>
      <c r="D1268" s="223">
        <v>42961.0</v>
      </c>
      <c r="E1268" s="225">
        <v>42975.0</v>
      </c>
      <c r="F1268" s="183" t="s">
        <v>2039</v>
      </c>
      <c r="G1268" s="14" t="s">
        <v>16</v>
      </c>
      <c r="H1268" s="21"/>
      <c r="I1268" s="14" t="s">
        <v>67</v>
      </c>
      <c r="J1268" s="221" t="s">
        <v>50</v>
      </c>
      <c r="K1268" s="224">
        <v>42958.0</v>
      </c>
      <c r="L1268" s="222"/>
    </row>
    <row r="1269">
      <c r="A1269" s="6"/>
      <c r="B1269" s="171">
        <v>3816276.0</v>
      </c>
      <c r="C1269" s="221" t="s">
        <v>1190</v>
      </c>
      <c r="D1269" s="223">
        <v>42961.0</v>
      </c>
      <c r="E1269" s="225">
        <v>42975.0</v>
      </c>
      <c r="F1269" s="181" t="s">
        <v>2040</v>
      </c>
      <c r="G1269" s="14" t="s">
        <v>16</v>
      </c>
      <c r="H1269" s="21"/>
      <c r="I1269" s="14" t="s">
        <v>67</v>
      </c>
      <c r="J1269" s="221" t="s">
        <v>2041</v>
      </c>
      <c r="K1269" s="224">
        <v>42958.0</v>
      </c>
      <c r="L1269" s="222"/>
    </row>
    <row r="1270">
      <c r="A1270" s="6"/>
      <c r="B1270" s="171">
        <v>3817175.0</v>
      </c>
      <c r="C1270" s="221" t="s">
        <v>267</v>
      </c>
      <c r="D1270" s="223">
        <v>42962.0</v>
      </c>
      <c r="E1270" s="225">
        <v>42975.0</v>
      </c>
      <c r="F1270" s="142" t="s">
        <v>1811</v>
      </c>
      <c r="G1270" s="14" t="s">
        <v>57</v>
      </c>
      <c r="H1270" s="21"/>
      <c r="I1270" s="14" t="s">
        <v>21</v>
      </c>
      <c r="J1270" s="221" t="s">
        <v>266</v>
      </c>
      <c r="K1270" s="224">
        <v>42961.0</v>
      </c>
      <c r="L1270" s="222"/>
    </row>
    <row r="1271">
      <c r="A1271" s="6"/>
      <c r="B1271" s="220">
        <v>3817240.0</v>
      </c>
      <c r="C1271" s="221" t="s">
        <v>1558</v>
      </c>
      <c r="D1271" s="223">
        <v>42962.0</v>
      </c>
      <c r="E1271" s="225">
        <v>42975.0</v>
      </c>
      <c r="F1271" s="183" t="s">
        <v>2042</v>
      </c>
      <c r="G1271" s="14" t="s">
        <v>16</v>
      </c>
      <c r="H1271" s="21"/>
      <c r="I1271" s="14" t="s">
        <v>67</v>
      </c>
      <c r="J1271" s="221" t="s">
        <v>266</v>
      </c>
      <c r="K1271" s="224">
        <v>42961.0</v>
      </c>
      <c r="L1271" s="222"/>
    </row>
    <row r="1272">
      <c r="A1272" s="6"/>
      <c r="B1272" s="220">
        <v>3817293.0</v>
      </c>
      <c r="C1272" s="221" t="s">
        <v>2012</v>
      </c>
      <c r="D1272" s="223">
        <v>42962.0</v>
      </c>
      <c r="E1272" s="225">
        <v>42975.0</v>
      </c>
      <c r="F1272" s="142" t="s">
        <v>1811</v>
      </c>
      <c r="G1272" s="14" t="s">
        <v>57</v>
      </c>
      <c r="H1272" s="21"/>
      <c r="I1272" s="14" t="s">
        <v>21</v>
      </c>
      <c r="J1272" s="221" t="s">
        <v>266</v>
      </c>
      <c r="K1272" s="224">
        <v>42961.0</v>
      </c>
      <c r="L1272" s="222"/>
    </row>
    <row r="1273">
      <c r="A1273" s="6"/>
      <c r="B1273" s="171">
        <v>3817306.0</v>
      </c>
      <c r="C1273" s="221" t="s">
        <v>1457</v>
      </c>
      <c r="D1273" s="223">
        <v>42962.0</v>
      </c>
      <c r="E1273" s="225">
        <v>42975.0</v>
      </c>
      <c r="F1273" s="142" t="s">
        <v>1811</v>
      </c>
      <c r="G1273" s="14" t="s">
        <v>57</v>
      </c>
      <c r="H1273" s="21"/>
      <c r="I1273" s="14" t="s">
        <v>21</v>
      </c>
      <c r="J1273" s="221" t="s">
        <v>266</v>
      </c>
      <c r="K1273" s="224">
        <v>42961.0</v>
      </c>
      <c r="L1273" s="222"/>
    </row>
    <row r="1274">
      <c r="A1274" s="6"/>
      <c r="B1274" s="220">
        <v>3817335.0</v>
      </c>
      <c r="C1274" s="221" t="s">
        <v>194</v>
      </c>
      <c r="D1274" s="223">
        <v>42962.0</v>
      </c>
      <c r="E1274" s="225">
        <v>42975.0</v>
      </c>
      <c r="F1274" s="142" t="s">
        <v>1811</v>
      </c>
      <c r="G1274" s="14" t="s">
        <v>57</v>
      </c>
      <c r="H1274" s="21"/>
      <c r="I1274" s="14" t="s">
        <v>21</v>
      </c>
      <c r="J1274" s="221" t="s">
        <v>266</v>
      </c>
      <c r="K1274" s="224">
        <v>42961.0</v>
      </c>
      <c r="L1274" s="222"/>
    </row>
    <row r="1275">
      <c r="A1275" s="6"/>
      <c r="B1275" s="220">
        <v>3817342.0</v>
      </c>
      <c r="C1275" s="221" t="s">
        <v>1845</v>
      </c>
      <c r="D1275" s="223">
        <v>42962.0</v>
      </c>
      <c r="E1275" s="225">
        <v>42975.0</v>
      </c>
      <c r="F1275" s="142" t="s">
        <v>1811</v>
      </c>
      <c r="G1275" s="14" t="s">
        <v>57</v>
      </c>
      <c r="H1275" s="21"/>
      <c r="I1275" s="14" t="s">
        <v>21</v>
      </c>
      <c r="J1275" s="221" t="s">
        <v>22</v>
      </c>
      <c r="K1275" s="224">
        <v>42961.0</v>
      </c>
      <c r="L1275" s="222"/>
    </row>
    <row r="1276">
      <c r="A1276" s="6"/>
      <c r="B1276" s="171">
        <v>3817881.0</v>
      </c>
      <c r="C1276" s="221" t="s">
        <v>1680</v>
      </c>
      <c r="D1276" s="223">
        <v>42963.0</v>
      </c>
      <c r="E1276" s="225">
        <v>42975.0</v>
      </c>
      <c r="F1276" s="183" t="s">
        <v>2043</v>
      </c>
      <c r="G1276" s="14" t="s">
        <v>2044</v>
      </c>
      <c r="H1276" s="21"/>
      <c r="I1276" s="14" t="s">
        <v>67</v>
      </c>
      <c r="J1276" s="221" t="s">
        <v>266</v>
      </c>
      <c r="K1276" s="224">
        <v>42961.0</v>
      </c>
      <c r="L1276" s="222"/>
    </row>
    <row r="1277">
      <c r="A1277" s="6"/>
      <c r="B1277" s="171">
        <v>3817938.0</v>
      </c>
      <c r="C1277" s="221" t="s">
        <v>1190</v>
      </c>
      <c r="D1277" s="223">
        <v>42963.0</v>
      </c>
      <c r="E1277" s="225">
        <v>42975.0</v>
      </c>
      <c r="F1277" s="183" t="s">
        <v>1853</v>
      </c>
      <c r="G1277" s="14" t="s">
        <v>2044</v>
      </c>
      <c r="H1277" s="21"/>
      <c r="I1277" s="14" t="s">
        <v>67</v>
      </c>
      <c r="J1277" s="221" t="s">
        <v>266</v>
      </c>
      <c r="K1277" s="224">
        <v>42961.0</v>
      </c>
      <c r="L1277" s="222"/>
    </row>
    <row r="1278">
      <c r="A1278" s="6"/>
      <c r="B1278" s="220">
        <v>3818228.0</v>
      </c>
      <c r="C1278" s="221" t="s">
        <v>1077</v>
      </c>
      <c r="D1278" s="223">
        <v>42963.0</v>
      </c>
      <c r="E1278" s="225">
        <v>42975.0</v>
      </c>
      <c r="F1278" s="183" t="s">
        <v>1579</v>
      </c>
      <c r="G1278" s="14" t="s">
        <v>2044</v>
      </c>
      <c r="H1278" s="21"/>
      <c r="I1278" s="14" t="s">
        <v>67</v>
      </c>
      <c r="J1278" s="221" t="s">
        <v>266</v>
      </c>
      <c r="K1278" s="224">
        <v>42961.0</v>
      </c>
      <c r="L1278" s="222"/>
    </row>
    <row r="1279">
      <c r="A1279" s="6"/>
      <c r="B1279" s="220">
        <v>3818385.0</v>
      </c>
      <c r="C1279" s="221" t="s">
        <v>1845</v>
      </c>
      <c r="D1279" s="223">
        <v>42963.0</v>
      </c>
      <c r="E1279" s="225">
        <v>42975.0</v>
      </c>
      <c r="F1279" s="142" t="s">
        <v>1811</v>
      </c>
      <c r="G1279" s="14" t="s">
        <v>57</v>
      </c>
      <c r="H1279" s="21"/>
      <c r="I1279" s="14" t="s">
        <v>21</v>
      </c>
      <c r="J1279" s="221" t="s">
        <v>22</v>
      </c>
      <c r="K1279" s="224">
        <v>42961.0</v>
      </c>
      <c r="L1279" s="222"/>
    </row>
    <row r="1280">
      <c r="A1280" s="6"/>
      <c r="B1280" s="171">
        <v>3818186.0</v>
      </c>
      <c r="C1280" s="221" t="s">
        <v>1680</v>
      </c>
      <c r="D1280" s="223">
        <v>42963.0</v>
      </c>
      <c r="E1280" s="225">
        <v>42975.0</v>
      </c>
      <c r="F1280" s="142" t="s">
        <v>1811</v>
      </c>
      <c r="G1280" s="14" t="s">
        <v>57</v>
      </c>
      <c r="H1280" s="21"/>
      <c r="I1280" s="14" t="s">
        <v>21</v>
      </c>
      <c r="J1280" s="221" t="s">
        <v>266</v>
      </c>
      <c r="K1280" s="224">
        <v>42961.0</v>
      </c>
      <c r="L1280" s="221" t="s">
        <v>2045</v>
      </c>
    </row>
    <row r="1281">
      <c r="A1281" s="6"/>
      <c r="B1281" s="220">
        <v>3818329.0</v>
      </c>
      <c r="C1281" s="221" t="s">
        <v>1680</v>
      </c>
      <c r="D1281" s="223">
        <v>42963.0</v>
      </c>
      <c r="E1281" s="225">
        <v>42975.0</v>
      </c>
      <c r="F1281" s="142" t="s">
        <v>1811</v>
      </c>
      <c r="G1281" s="14" t="s">
        <v>57</v>
      </c>
      <c r="H1281" s="21"/>
      <c r="I1281" s="14" t="s">
        <v>21</v>
      </c>
      <c r="J1281" s="221" t="s">
        <v>266</v>
      </c>
      <c r="K1281" s="224">
        <v>42961.0</v>
      </c>
      <c r="L1281" s="221" t="s">
        <v>2045</v>
      </c>
    </row>
    <row r="1282">
      <c r="A1282" s="6"/>
      <c r="B1282" s="220">
        <v>3818343.0</v>
      </c>
      <c r="C1282" s="221" t="s">
        <v>1680</v>
      </c>
      <c r="D1282" s="223">
        <v>42963.0</v>
      </c>
      <c r="E1282" s="225">
        <v>42975.0</v>
      </c>
      <c r="F1282" s="142" t="s">
        <v>1811</v>
      </c>
      <c r="G1282" s="14" t="s">
        <v>57</v>
      </c>
      <c r="H1282" s="21"/>
      <c r="I1282" s="14" t="s">
        <v>21</v>
      </c>
      <c r="J1282" s="221" t="s">
        <v>266</v>
      </c>
      <c r="K1282" s="224">
        <v>42961.0</v>
      </c>
      <c r="L1282" s="221" t="s">
        <v>2045</v>
      </c>
    </row>
    <row r="1283">
      <c r="A1283" s="6"/>
      <c r="B1283" s="220">
        <v>3818410.0</v>
      </c>
      <c r="C1283" s="221" t="s">
        <v>2007</v>
      </c>
      <c r="D1283" s="223">
        <v>42963.0</v>
      </c>
      <c r="E1283" s="225">
        <v>42975.0</v>
      </c>
      <c r="F1283" s="142" t="s">
        <v>1811</v>
      </c>
      <c r="G1283" s="14" t="s">
        <v>57</v>
      </c>
      <c r="H1283" s="21"/>
      <c r="I1283" s="14" t="s">
        <v>21</v>
      </c>
      <c r="J1283" s="221" t="s">
        <v>266</v>
      </c>
      <c r="K1283" s="224">
        <v>42961.0</v>
      </c>
      <c r="L1283" s="221" t="s">
        <v>2045</v>
      </c>
    </row>
    <row r="1284">
      <c r="A1284" s="6"/>
      <c r="B1284" s="220">
        <v>3818421.0</v>
      </c>
      <c r="C1284" s="221" t="s">
        <v>2007</v>
      </c>
      <c r="D1284" s="223">
        <v>42963.0</v>
      </c>
      <c r="E1284" s="225">
        <v>42975.0</v>
      </c>
      <c r="F1284" s="142" t="s">
        <v>1811</v>
      </c>
      <c r="G1284" s="14" t="s">
        <v>57</v>
      </c>
      <c r="H1284" s="21"/>
      <c r="I1284" s="14" t="s">
        <v>21</v>
      </c>
      <c r="J1284" s="221" t="s">
        <v>266</v>
      </c>
      <c r="K1284" s="224">
        <v>42961.0</v>
      </c>
      <c r="L1284" s="221" t="s">
        <v>2045</v>
      </c>
    </row>
    <row r="1285">
      <c r="A1285" s="6"/>
      <c r="B1285" s="220">
        <v>3818439.0</v>
      </c>
      <c r="C1285" s="221" t="s">
        <v>2007</v>
      </c>
      <c r="D1285" s="223">
        <v>42963.0</v>
      </c>
      <c r="E1285" s="225">
        <v>42975.0</v>
      </c>
      <c r="F1285" s="142" t="s">
        <v>1811</v>
      </c>
      <c r="G1285" s="14" t="s">
        <v>57</v>
      </c>
      <c r="H1285" s="21"/>
      <c r="I1285" s="14" t="s">
        <v>21</v>
      </c>
      <c r="J1285" s="221" t="s">
        <v>266</v>
      </c>
      <c r="K1285" s="224">
        <v>42961.0</v>
      </c>
      <c r="L1285" s="221" t="s">
        <v>2045</v>
      </c>
    </row>
    <row r="1286">
      <c r="A1286" s="6"/>
      <c r="B1286" s="220">
        <v>3818478.0</v>
      </c>
      <c r="C1286" s="221" t="s">
        <v>2009</v>
      </c>
      <c r="D1286" s="223">
        <v>42963.0</v>
      </c>
      <c r="E1286" s="225">
        <v>42975.0</v>
      </c>
      <c r="F1286" s="142" t="s">
        <v>1811</v>
      </c>
      <c r="G1286" s="14" t="s">
        <v>57</v>
      </c>
      <c r="H1286" s="21"/>
      <c r="I1286" s="14" t="s">
        <v>21</v>
      </c>
      <c r="J1286" s="221" t="s">
        <v>266</v>
      </c>
      <c r="K1286" s="224">
        <v>42961.0</v>
      </c>
      <c r="L1286" s="221" t="s">
        <v>2045</v>
      </c>
    </row>
    <row r="1287">
      <c r="A1287" s="6"/>
      <c r="B1287" s="220">
        <v>3818505.0</v>
      </c>
      <c r="C1287" s="221" t="s">
        <v>2009</v>
      </c>
      <c r="D1287" s="223">
        <v>42963.0</v>
      </c>
      <c r="E1287" s="225">
        <v>42975.0</v>
      </c>
      <c r="F1287" s="142" t="s">
        <v>1811</v>
      </c>
      <c r="G1287" s="14" t="s">
        <v>57</v>
      </c>
      <c r="H1287" s="21"/>
      <c r="I1287" s="14" t="s">
        <v>21</v>
      </c>
      <c r="J1287" s="221" t="s">
        <v>266</v>
      </c>
      <c r="K1287" s="224">
        <v>42961.0</v>
      </c>
      <c r="L1287" s="221" t="s">
        <v>2045</v>
      </c>
    </row>
    <row r="1288">
      <c r="A1288" s="6"/>
      <c r="B1288" s="220">
        <v>3818591.0</v>
      </c>
      <c r="C1288" s="221" t="s">
        <v>2009</v>
      </c>
      <c r="D1288" s="223">
        <v>42963.0</v>
      </c>
      <c r="E1288" s="225">
        <v>42975.0</v>
      </c>
      <c r="F1288" s="142" t="s">
        <v>1811</v>
      </c>
      <c r="G1288" s="14" t="s">
        <v>57</v>
      </c>
      <c r="H1288" s="21"/>
      <c r="I1288" s="14" t="s">
        <v>21</v>
      </c>
      <c r="J1288" s="221" t="s">
        <v>266</v>
      </c>
      <c r="K1288" s="224">
        <v>42961.0</v>
      </c>
      <c r="L1288" s="221" t="s">
        <v>2045</v>
      </c>
    </row>
    <row r="1289">
      <c r="A1289" s="6"/>
      <c r="B1289" s="171">
        <v>3819946.0</v>
      </c>
      <c r="C1289" s="221" t="s">
        <v>1457</v>
      </c>
      <c r="D1289" s="223">
        <v>42963.0</v>
      </c>
      <c r="E1289" s="225">
        <v>42975.0</v>
      </c>
      <c r="F1289" s="142" t="s">
        <v>1811</v>
      </c>
      <c r="G1289" s="14" t="s">
        <v>57</v>
      </c>
      <c r="H1289" s="21"/>
      <c r="I1289" s="14" t="s">
        <v>21</v>
      </c>
      <c r="J1289" s="221" t="s">
        <v>22</v>
      </c>
      <c r="K1289" s="224">
        <v>42962.0</v>
      </c>
      <c r="L1289" s="222"/>
    </row>
    <row r="1290">
      <c r="A1290" s="6"/>
      <c r="B1290" s="171">
        <v>3820123.0</v>
      </c>
      <c r="C1290" s="221" t="s">
        <v>1558</v>
      </c>
      <c r="D1290" s="223">
        <v>42964.0</v>
      </c>
      <c r="E1290" s="225">
        <v>43007.0</v>
      </c>
      <c r="F1290" s="142" t="s">
        <v>1811</v>
      </c>
      <c r="G1290" s="14" t="s">
        <v>57</v>
      </c>
      <c r="H1290" s="21"/>
      <c r="I1290" s="14" t="s">
        <v>21</v>
      </c>
      <c r="J1290" s="221" t="s">
        <v>266</v>
      </c>
      <c r="K1290" s="224">
        <v>42962.0</v>
      </c>
      <c r="L1290" s="221" t="s">
        <v>2045</v>
      </c>
    </row>
    <row r="1291">
      <c r="A1291" s="6"/>
      <c r="B1291" s="171">
        <v>3820205.0</v>
      </c>
      <c r="C1291" s="221" t="s">
        <v>1971</v>
      </c>
      <c r="D1291" s="223">
        <v>42964.0</v>
      </c>
      <c r="E1291" s="225">
        <v>43007.0</v>
      </c>
      <c r="F1291" s="142" t="s">
        <v>1811</v>
      </c>
      <c r="G1291" s="14" t="s">
        <v>57</v>
      </c>
      <c r="H1291" s="21"/>
      <c r="I1291" s="14" t="s">
        <v>21</v>
      </c>
      <c r="J1291" s="221" t="s">
        <v>266</v>
      </c>
      <c r="K1291" s="224">
        <v>42962.0</v>
      </c>
      <c r="L1291" s="222"/>
    </row>
    <row r="1292">
      <c r="A1292" s="6"/>
      <c r="B1292" s="171">
        <v>3820547.0</v>
      </c>
      <c r="C1292" s="221" t="s">
        <v>1558</v>
      </c>
      <c r="D1292" s="223">
        <v>42964.0</v>
      </c>
      <c r="E1292" s="225">
        <v>43007.0</v>
      </c>
      <c r="F1292" s="142" t="s">
        <v>1811</v>
      </c>
      <c r="G1292" s="14" t="s">
        <v>57</v>
      </c>
      <c r="H1292" s="21"/>
      <c r="I1292" s="14" t="s">
        <v>21</v>
      </c>
      <c r="J1292" s="221" t="s">
        <v>266</v>
      </c>
      <c r="K1292" s="224">
        <v>42963.0</v>
      </c>
      <c r="L1292" s="221" t="s">
        <v>2045</v>
      </c>
    </row>
    <row r="1293">
      <c r="A1293" s="6"/>
      <c r="B1293" s="171">
        <v>3820950.0</v>
      </c>
      <c r="C1293" s="221" t="s">
        <v>1680</v>
      </c>
      <c r="D1293" s="223">
        <v>42964.0</v>
      </c>
      <c r="E1293" s="225">
        <v>43007.0</v>
      </c>
      <c r="F1293" s="142" t="s">
        <v>1811</v>
      </c>
      <c r="G1293" s="14" t="s">
        <v>57</v>
      </c>
      <c r="H1293" s="21"/>
      <c r="I1293" s="14" t="s">
        <v>21</v>
      </c>
      <c r="J1293" s="221" t="s">
        <v>266</v>
      </c>
      <c r="K1293" s="224">
        <v>42963.0</v>
      </c>
      <c r="L1293" s="221" t="s">
        <v>2045</v>
      </c>
    </row>
    <row r="1294">
      <c r="A1294" s="6"/>
      <c r="B1294" s="220">
        <v>3820872.0</v>
      </c>
      <c r="C1294" s="221" t="s">
        <v>1190</v>
      </c>
      <c r="D1294" s="223">
        <v>42964.0</v>
      </c>
      <c r="E1294" s="225">
        <v>43007.0</v>
      </c>
      <c r="F1294" s="183" t="s">
        <v>1791</v>
      </c>
      <c r="G1294" s="14" t="s">
        <v>2044</v>
      </c>
      <c r="H1294" s="21"/>
      <c r="I1294" s="14" t="s">
        <v>67</v>
      </c>
      <c r="J1294" s="221" t="s">
        <v>119</v>
      </c>
      <c r="K1294" s="224">
        <v>42963.0</v>
      </c>
      <c r="L1294" s="222"/>
    </row>
    <row r="1295">
      <c r="A1295" s="6"/>
      <c r="B1295" s="171">
        <v>3821203.0</v>
      </c>
      <c r="C1295" s="221" t="s">
        <v>2007</v>
      </c>
      <c r="D1295" s="223">
        <v>42964.0</v>
      </c>
      <c r="E1295" s="225">
        <v>43008.0</v>
      </c>
      <c r="F1295" s="142" t="s">
        <v>1811</v>
      </c>
      <c r="G1295" s="14" t="s">
        <v>57</v>
      </c>
      <c r="H1295" s="21"/>
      <c r="I1295" s="14" t="s">
        <v>21</v>
      </c>
      <c r="J1295" s="221" t="s">
        <v>266</v>
      </c>
      <c r="K1295" s="224">
        <v>42963.0</v>
      </c>
      <c r="L1295" s="221" t="s">
        <v>2045</v>
      </c>
    </row>
    <row r="1296">
      <c r="A1296" s="6"/>
      <c r="B1296" s="171">
        <v>3821239.0</v>
      </c>
      <c r="C1296" s="221" t="s">
        <v>2012</v>
      </c>
      <c r="D1296" s="223">
        <v>42964.0</v>
      </c>
      <c r="E1296" s="225">
        <v>43008.0</v>
      </c>
      <c r="F1296" s="142" t="s">
        <v>1811</v>
      </c>
      <c r="G1296" s="14" t="s">
        <v>57</v>
      </c>
      <c r="H1296" s="21"/>
      <c r="I1296" s="14" t="s">
        <v>21</v>
      </c>
      <c r="J1296" s="221" t="s">
        <v>266</v>
      </c>
      <c r="K1296" s="224">
        <v>42963.0</v>
      </c>
      <c r="L1296" s="222"/>
    </row>
    <row r="1297">
      <c r="A1297" s="6"/>
      <c r="B1297" s="171">
        <v>3821454.0</v>
      </c>
      <c r="C1297" s="221" t="s">
        <v>2009</v>
      </c>
      <c r="D1297" s="223">
        <v>42964.0</v>
      </c>
      <c r="E1297" s="225">
        <v>43008.0</v>
      </c>
      <c r="F1297" s="142" t="s">
        <v>1811</v>
      </c>
      <c r="G1297" s="14" t="s">
        <v>57</v>
      </c>
      <c r="H1297" s="21"/>
      <c r="I1297" s="14" t="s">
        <v>21</v>
      </c>
      <c r="J1297" s="221" t="s">
        <v>266</v>
      </c>
      <c r="K1297" s="224">
        <v>42963.0</v>
      </c>
      <c r="L1297" s="221" t="s">
        <v>2045</v>
      </c>
    </row>
    <row r="1298">
      <c r="A1298" s="6"/>
      <c r="B1298" s="171">
        <v>3821499.0</v>
      </c>
      <c r="C1298" s="221" t="s">
        <v>1845</v>
      </c>
      <c r="D1298" s="223">
        <v>42964.0</v>
      </c>
      <c r="E1298" s="225">
        <v>43008.0</v>
      </c>
      <c r="F1298" s="142" t="s">
        <v>1811</v>
      </c>
      <c r="G1298" s="14" t="s">
        <v>57</v>
      </c>
      <c r="H1298" s="21"/>
      <c r="I1298" s="14" t="s">
        <v>21</v>
      </c>
      <c r="J1298" s="221" t="s">
        <v>266</v>
      </c>
      <c r="K1298" s="224">
        <v>42963.0</v>
      </c>
      <c r="L1298" s="222"/>
    </row>
    <row r="1299">
      <c r="A1299" s="6"/>
      <c r="B1299" s="220">
        <v>3821526.0</v>
      </c>
      <c r="C1299" s="221" t="s">
        <v>2002</v>
      </c>
      <c r="D1299" s="223">
        <v>42964.0</v>
      </c>
      <c r="E1299" s="225">
        <v>43008.0</v>
      </c>
      <c r="F1299" s="142" t="s">
        <v>1811</v>
      </c>
      <c r="G1299" s="14" t="s">
        <v>57</v>
      </c>
      <c r="H1299" s="21"/>
      <c r="I1299" s="14" t="s">
        <v>21</v>
      </c>
      <c r="J1299" s="221" t="s">
        <v>266</v>
      </c>
      <c r="K1299" s="224">
        <v>42963.0</v>
      </c>
      <c r="L1299" s="221" t="s">
        <v>2045</v>
      </c>
    </row>
    <row r="1300">
      <c r="A1300" s="6"/>
      <c r="B1300" s="220">
        <v>3822037.0</v>
      </c>
      <c r="C1300" s="221" t="s">
        <v>1190</v>
      </c>
      <c r="D1300" s="223">
        <v>42964.0</v>
      </c>
      <c r="E1300" s="225">
        <v>43008.0</v>
      </c>
      <c r="F1300" s="142" t="s">
        <v>1811</v>
      </c>
      <c r="G1300" s="14" t="s">
        <v>57</v>
      </c>
      <c r="H1300" s="21"/>
      <c r="I1300" s="14" t="s">
        <v>21</v>
      </c>
      <c r="J1300" s="221" t="s">
        <v>266</v>
      </c>
      <c r="K1300" s="224">
        <v>42963.0</v>
      </c>
      <c r="L1300" s="222"/>
    </row>
    <row r="1301">
      <c r="A1301" s="6"/>
      <c r="B1301" s="220">
        <v>3821551.0</v>
      </c>
      <c r="C1301" s="221" t="s">
        <v>2002</v>
      </c>
      <c r="D1301" s="223">
        <v>42964.0</v>
      </c>
      <c r="E1301" s="225">
        <v>43008.0</v>
      </c>
      <c r="F1301" s="142" t="s">
        <v>1811</v>
      </c>
      <c r="G1301" s="14" t="s">
        <v>57</v>
      </c>
      <c r="H1301" s="21"/>
      <c r="I1301" s="14" t="s">
        <v>21</v>
      </c>
      <c r="J1301" s="221" t="s">
        <v>266</v>
      </c>
      <c r="K1301" s="224">
        <v>42963.0</v>
      </c>
      <c r="L1301" s="221" t="s">
        <v>2046</v>
      </c>
    </row>
    <row r="1302">
      <c r="A1302" s="6"/>
      <c r="B1302" s="220">
        <v>3821559.0</v>
      </c>
      <c r="C1302" s="221" t="s">
        <v>2002</v>
      </c>
      <c r="D1302" s="223">
        <v>42964.0</v>
      </c>
      <c r="E1302" s="225">
        <v>43008.0</v>
      </c>
      <c r="F1302" s="142" t="s">
        <v>1811</v>
      </c>
      <c r="G1302" s="14" t="s">
        <v>57</v>
      </c>
      <c r="H1302" s="21"/>
      <c r="I1302" s="14" t="s">
        <v>21</v>
      </c>
      <c r="J1302" s="221" t="s">
        <v>266</v>
      </c>
      <c r="K1302" s="224">
        <v>42963.0</v>
      </c>
      <c r="L1302" s="221" t="s">
        <v>2045</v>
      </c>
    </row>
    <row r="1303">
      <c r="A1303" s="6"/>
      <c r="B1303" s="220">
        <v>3821579.0</v>
      </c>
      <c r="C1303" s="221" t="s">
        <v>1558</v>
      </c>
      <c r="D1303" s="223">
        <v>42964.0</v>
      </c>
      <c r="E1303" s="225">
        <v>43008.0</v>
      </c>
      <c r="F1303" s="142" t="s">
        <v>1811</v>
      </c>
      <c r="G1303" s="14" t="s">
        <v>57</v>
      </c>
      <c r="H1303" s="21"/>
      <c r="I1303" s="14" t="s">
        <v>21</v>
      </c>
      <c r="J1303" s="221" t="s">
        <v>266</v>
      </c>
      <c r="K1303" s="224">
        <v>42963.0</v>
      </c>
      <c r="L1303" s="221" t="s">
        <v>2045</v>
      </c>
    </row>
    <row r="1304">
      <c r="A1304" s="6"/>
      <c r="B1304" s="220">
        <v>3821613.0</v>
      </c>
      <c r="C1304" s="221" t="s">
        <v>2002</v>
      </c>
      <c r="D1304" s="223">
        <v>42964.0</v>
      </c>
      <c r="E1304" s="225">
        <v>43008.0</v>
      </c>
      <c r="F1304" s="142" t="s">
        <v>1811</v>
      </c>
      <c r="G1304" s="14" t="s">
        <v>57</v>
      </c>
      <c r="H1304" s="21"/>
      <c r="I1304" s="14" t="s">
        <v>21</v>
      </c>
      <c r="J1304" s="221" t="s">
        <v>266</v>
      </c>
      <c r="K1304" s="224">
        <v>42963.0</v>
      </c>
      <c r="L1304" s="221" t="s">
        <v>2045</v>
      </c>
    </row>
    <row r="1305">
      <c r="A1305" s="6"/>
      <c r="B1305" s="220">
        <v>3821619.0</v>
      </c>
      <c r="C1305" s="221" t="s">
        <v>1680</v>
      </c>
      <c r="D1305" s="223">
        <v>42964.0</v>
      </c>
      <c r="E1305" s="225">
        <v>43008.0</v>
      </c>
      <c r="F1305" s="142" t="s">
        <v>1811</v>
      </c>
      <c r="G1305" s="14" t="s">
        <v>57</v>
      </c>
      <c r="H1305" s="21"/>
      <c r="I1305" s="14" t="s">
        <v>21</v>
      </c>
      <c r="J1305" s="221" t="s">
        <v>266</v>
      </c>
      <c r="K1305" s="224">
        <v>42963.0</v>
      </c>
      <c r="L1305" s="221" t="s">
        <v>2045</v>
      </c>
    </row>
    <row r="1306">
      <c r="A1306" s="6"/>
      <c r="B1306" s="220">
        <v>3821631.0</v>
      </c>
      <c r="C1306" s="221" t="s">
        <v>2002</v>
      </c>
      <c r="D1306" s="223">
        <v>42964.0</v>
      </c>
      <c r="E1306" s="225">
        <v>43008.0</v>
      </c>
      <c r="F1306" s="142" t="s">
        <v>1811</v>
      </c>
      <c r="G1306" s="14" t="s">
        <v>57</v>
      </c>
      <c r="H1306" s="21"/>
      <c r="I1306" s="14" t="s">
        <v>21</v>
      </c>
      <c r="J1306" s="221" t="s">
        <v>266</v>
      </c>
      <c r="K1306" s="224">
        <v>42963.0</v>
      </c>
      <c r="L1306" s="221" t="s">
        <v>2045</v>
      </c>
    </row>
    <row r="1307">
      <c r="A1307" s="6"/>
      <c r="B1307" s="220">
        <v>3821638.0</v>
      </c>
      <c r="C1307" s="221" t="s">
        <v>939</v>
      </c>
      <c r="D1307" s="223">
        <v>42964.0</v>
      </c>
      <c r="E1307" s="225">
        <v>43008.0</v>
      </c>
      <c r="F1307" s="142" t="s">
        <v>1811</v>
      </c>
      <c r="G1307" s="14" t="s">
        <v>57</v>
      </c>
      <c r="H1307" s="21"/>
      <c r="I1307" s="14" t="s">
        <v>21</v>
      </c>
      <c r="J1307" s="221" t="s">
        <v>266</v>
      </c>
      <c r="K1307" s="224">
        <v>42963.0</v>
      </c>
      <c r="L1307" s="222"/>
    </row>
    <row r="1308">
      <c r="A1308" s="6"/>
      <c r="B1308" s="220">
        <v>3821962.0</v>
      </c>
      <c r="C1308" s="221" t="s">
        <v>1190</v>
      </c>
      <c r="D1308" s="223">
        <v>42964.0</v>
      </c>
      <c r="E1308" s="225">
        <v>43008.0</v>
      </c>
      <c r="F1308" s="142" t="s">
        <v>1811</v>
      </c>
      <c r="G1308" s="14" t="s">
        <v>57</v>
      </c>
      <c r="H1308" s="21"/>
      <c r="I1308" s="14" t="s">
        <v>21</v>
      </c>
      <c r="J1308" s="221" t="s">
        <v>266</v>
      </c>
      <c r="K1308" s="224">
        <v>42963.0</v>
      </c>
      <c r="L1308" s="222"/>
    </row>
    <row r="1309">
      <c r="A1309" s="6"/>
      <c r="B1309" s="220">
        <v>3822833.0</v>
      </c>
      <c r="C1309" s="221" t="s">
        <v>1538</v>
      </c>
      <c r="D1309" s="223">
        <v>42965.0</v>
      </c>
      <c r="E1309" s="225">
        <v>42978.0</v>
      </c>
      <c r="F1309" s="183" t="s">
        <v>2047</v>
      </c>
      <c r="G1309" s="14" t="s">
        <v>57</v>
      </c>
      <c r="H1309" s="21"/>
      <c r="I1309" s="14" t="s">
        <v>21</v>
      </c>
      <c r="J1309" s="221" t="s">
        <v>266</v>
      </c>
      <c r="K1309" s="224">
        <v>42964.0</v>
      </c>
      <c r="L1309" s="222"/>
    </row>
    <row r="1310">
      <c r="A1310" s="6"/>
      <c r="B1310" s="220">
        <v>3822862.0</v>
      </c>
      <c r="C1310" s="221" t="s">
        <v>2007</v>
      </c>
      <c r="D1310" s="223">
        <v>42965.0</v>
      </c>
      <c r="E1310" s="225">
        <v>42978.0</v>
      </c>
      <c r="F1310" s="183" t="s">
        <v>2048</v>
      </c>
      <c r="G1310" s="14" t="s">
        <v>2044</v>
      </c>
      <c r="H1310" s="21"/>
      <c r="I1310" s="14" t="s">
        <v>67</v>
      </c>
      <c r="J1310" s="221" t="s">
        <v>50</v>
      </c>
      <c r="K1310" s="224">
        <v>42964.0</v>
      </c>
      <c r="L1310" s="222"/>
    </row>
    <row r="1311">
      <c r="A1311" s="6"/>
      <c r="B1311" s="220">
        <v>3822867.0</v>
      </c>
      <c r="C1311" s="221" t="s">
        <v>2007</v>
      </c>
      <c r="D1311" s="223">
        <v>42965.0</v>
      </c>
      <c r="E1311" s="225">
        <v>42978.0</v>
      </c>
      <c r="F1311" s="183" t="s">
        <v>2048</v>
      </c>
      <c r="G1311" s="14" t="s">
        <v>2044</v>
      </c>
      <c r="H1311" s="21"/>
      <c r="I1311" s="14" t="s">
        <v>67</v>
      </c>
      <c r="J1311" s="221" t="s">
        <v>50</v>
      </c>
      <c r="K1311" s="224">
        <v>42964.0</v>
      </c>
      <c r="L1311" s="222"/>
    </row>
    <row r="1312">
      <c r="A1312" s="6"/>
      <c r="B1312" s="220">
        <v>3822878.0</v>
      </c>
      <c r="C1312" s="221" t="s">
        <v>1680</v>
      </c>
      <c r="D1312" s="223">
        <v>42965.0</v>
      </c>
      <c r="E1312" s="225">
        <v>42978.0</v>
      </c>
      <c r="F1312" s="183" t="s">
        <v>2048</v>
      </c>
      <c r="G1312" s="14" t="s">
        <v>2044</v>
      </c>
      <c r="H1312" s="21"/>
      <c r="I1312" s="14" t="s">
        <v>67</v>
      </c>
      <c r="J1312" s="221" t="s">
        <v>50</v>
      </c>
      <c r="K1312" s="224">
        <v>42964.0</v>
      </c>
      <c r="L1312" s="222"/>
    </row>
    <row r="1313">
      <c r="A1313" s="6"/>
      <c r="B1313" s="220">
        <v>3822885.0</v>
      </c>
      <c r="C1313" s="221" t="s">
        <v>1680</v>
      </c>
      <c r="D1313" s="223">
        <v>42965.0</v>
      </c>
      <c r="E1313" s="225">
        <v>42978.0</v>
      </c>
      <c r="F1313" s="183" t="s">
        <v>2048</v>
      </c>
      <c r="G1313" s="14" t="s">
        <v>2044</v>
      </c>
      <c r="H1313" s="21"/>
      <c r="I1313" s="14" t="s">
        <v>67</v>
      </c>
      <c r="J1313" s="221" t="s">
        <v>50</v>
      </c>
      <c r="K1313" s="224">
        <v>42964.0</v>
      </c>
      <c r="L1313" s="222"/>
    </row>
    <row r="1314">
      <c r="A1314" s="6"/>
      <c r="B1314" s="220">
        <v>3822891.0</v>
      </c>
      <c r="C1314" s="221" t="s">
        <v>2009</v>
      </c>
      <c r="D1314" s="223">
        <v>42965.0</v>
      </c>
      <c r="E1314" s="225">
        <v>42978.0</v>
      </c>
      <c r="F1314" s="183" t="s">
        <v>2048</v>
      </c>
      <c r="G1314" s="14" t="s">
        <v>2044</v>
      </c>
      <c r="H1314" s="21"/>
      <c r="I1314" s="14" t="s">
        <v>67</v>
      </c>
      <c r="J1314" s="221" t="s">
        <v>50</v>
      </c>
      <c r="K1314" s="224">
        <v>42964.0</v>
      </c>
      <c r="L1314" s="222"/>
    </row>
    <row r="1315">
      <c r="A1315" s="6"/>
      <c r="B1315" s="220">
        <v>3822896.0</v>
      </c>
      <c r="C1315" s="221" t="s">
        <v>2009</v>
      </c>
      <c r="D1315" s="223">
        <v>42965.0</v>
      </c>
      <c r="E1315" s="225">
        <v>42978.0</v>
      </c>
      <c r="F1315" s="183" t="s">
        <v>2048</v>
      </c>
      <c r="G1315" s="14" t="s">
        <v>2044</v>
      </c>
      <c r="H1315" s="21"/>
      <c r="I1315" s="14" t="s">
        <v>67</v>
      </c>
      <c r="J1315" s="221" t="s">
        <v>50</v>
      </c>
      <c r="K1315" s="224">
        <v>42964.0</v>
      </c>
      <c r="L1315" s="222"/>
    </row>
    <row r="1316">
      <c r="A1316" s="6"/>
      <c r="B1316" s="220">
        <v>3822899.0</v>
      </c>
      <c r="C1316" s="221" t="s">
        <v>1558</v>
      </c>
      <c r="D1316" s="223">
        <v>42965.0</v>
      </c>
      <c r="E1316" s="225">
        <v>42978.0</v>
      </c>
      <c r="F1316" s="183" t="s">
        <v>2048</v>
      </c>
      <c r="G1316" s="14" t="s">
        <v>2044</v>
      </c>
      <c r="H1316" s="21"/>
      <c r="I1316" s="14" t="s">
        <v>67</v>
      </c>
      <c r="J1316" s="221" t="s">
        <v>50</v>
      </c>
      <c r="K1316" s="224">
        <v>42964.0</v>
      </c>
      <c r="L1316" s="222"/>
    </row>
    <row r="1317">
      <c r="A1317" s="6"/>
      <c r="B1317" s="220">
        <v>3822901.0</v>
      </c>
      <c r="C1317" s="221" t="s">
        <v>1558</v>
      </c>
      <c r="D1317" s="223">
        <v>42965.0</v>
      </c>
      <c r="E1317" s="225">
        <v>42978.0</v>
      </c>
      <c r="F1317" s="183" t="s">
        <v>2048</v>
      </c>
      <c r="G1317" s="14" t="s">
        <v>2044</v>
      </c>
      <c r="H1317" s="21"/>
      <c r="I1317" s="14" t="s">
        <v>67</v>
      </c>
      <c r="J1317" s="221" t="s">
        <v>50</v>
      </c>
      <c r="K1317" s="224">
        <v>42964.0</v>
      </c>
      <c r="L1317" s="222"/>
    </row>
    <row r="1318">
      <c r="A1318" s="6"/>
      <c r="B1318" s="220">
        <v>3822903.0</v>
      </c>
      <c r="C1318" s="221" t="s">
        <v>2002</v>
      </c>
      <c r="D1318" s="223">
        <v>42965.0</v>
      </c>
      <c r="E1318" s="225">
        <v>42978.0</v>
      </c>
      <c r="F1318" s="183" t="s">
        <v>2048</v>
      </c>
      <c r="G1318" s="14" t="s">
        <v>2044</v>
      </c>
      <c r="H1318" s="21"/>
      <c r="I1318" s="14" t="s">
        <v>67</v>
      </c>
      <c r="J1318" s="221" t="s">
        <v>50</v>
      </c>
      <c r="K1318" s="224">
        <v>42964.0</v>
      </c>
      <c r="L1318" s="222"/>
    </row>
    <row r="1319">
      <c r="A1319" s="6"/>
      <c r="B1319" s="226">
        <v>3822910.0</v>
      </c>
      <c r="C1319" s="221" t="s">
        <v>2002</v>
      </c>
      <c r="D1319" s="223">
        <v>42965.0</v>
      </c>
      <c r="E1319" s="225">
        <v>42978.0</v>
      </c>
      <c r="F1319" s="183" t="s">
        <v>2048</v>
      </c>
      <c r="G1319" s="14" t="s">
        <v>2044</v>
      </c>
      <c r="H1319" s="21"/>
      <c r="I1319" s="14" t="s">
        <v>67</v>
      </c>
      <c r="J1319" s="221" t="s">
        <v>50</v>
      </c>
      <c r="K1319" s="224">
        <v>42964.0</v>
      </c>
      <c r="L1319" s="222"/>
    </row>
    <row r="1320">
      <c r="A1320" s="6"/>
      <c r="B1320" s="220">
        <v>3822915.0</v>
      </c>
      <c r="C1320" s="221" t="s">
        <v>2002</v>
      </c>
      <c r="D1320" s="223">
        <v>42965.0</v>
      </c>
      <c r="E1320" s="225">
        <v>42978.0</v>
      </c>
      <c r="F1320" s="183" t="s">
        <v>2048</v>
      </c>
      <c r="G1320" s="14" t="s">
        <v>2044</v>
      </c>
      <c r="H1320" s="21"/>
      <c r="I1320" s="14" t="s">
        <v>67</v>
      </c>
      <c r="J1320" s="221" t="s">
        <v>50</v>
      </c>
      <c r="K1320" s="224">
        <v>42964.0</v>
      </c>
      <c r="L1320" s="222"/>
    </row>
    <row r="1321">
      <c r="A1321" s="6"/>
      <c r="B1321" s="220">
        <v>3822922.0</v>
      </c>
      <c r="C1321" s="221" t="s">
        <v>2007</v>
      </c>
      <c r="D1321" s="223">
        <v>42965.0</v>
      </c>
      <c r="E1321" s="225">
        <v>42978.0</v>
      </c>
      <c r="F1321" s="183" t="s">
        <v>2048</v>
      </c>
      <c r="G1321" s="14" t="s">
        <v>2044</v>
      </c>
      <c r="H1321" s="21"/>
      <c r="I1321" s="14" t="s">
        <v>67</v>
      </c>
      <c r="J1321" s="221" t="s">
        <v>50</v>
      </c>
      <c r="K1321" s="224">
        <v>42964.0</v>
      </c>
      <c r="L1321" s="222"/>
    </row>
    <row r="1322">
      <c r="A1322" s="6"/>
      <c r="B1322" s="220">
        <v>3823573.0</v>
      </c>
      <c r="C1322" s="221" t="s">
        <v>939</v>
      </c>
      <c r="D1322" s="223">
        <v>42969.0</v>
      </c>
      <c r="E1322" s="225">
        <v>42979.0</v>
      </c>
      <c r="F1322" s="183" t="s">
        <v>2049</v>
      </c>
      <c r="G1322" s="14" t="s">
        <v>2044</v>
      </c>
      <c r="H1322" s="21"/>
      <c r="I1322" s="14" t="s">
        <v>67</v>
      </c>
      <c r="J1322" s="221" t="s">
        <v>266</v>
      </c>
      <c r="K1322" s="224">
        <v>42965.0</v>
      </c>
      <c r="L1322" s="222"/>
    </row>
    <row r="1323">
      <c r="A1323" s="6"/>
      <c r="B1323" s="220">
        <v>3823626.0</v>
      </c>
      <c r="C1323" s="221" t="s">
        <v>1845</v>
      </c>
      <c r="D1323" s="223">
        <v>42969.0</v>
      </c>
      <c r="E1323" s="225">
        <v>42979.0</v>
      </c>
      <c r="F1323" s="183" t="s">
        <v>2050</v>
      </c>
      <c r="G1323" s="14" t="s">
        <v>16</v>
      </c>
      <c r="H1323" s="21"/>
      <c r="I1323" s="14" t="s">
        <v>21</v>
      </c>
      <c r="J1323" s="221" t="s">
        <v>266</v>
      </c>
      <c r="K1323" s="224">
        <v>42965.0</v>
      </c>
      <c r="L1323" s="222"/>
    </row>
    <row r="1324">
      <c r="A1324" s="6"/>
      <c r="B1324" s="220">
        <v>3824029.0</v>
      </c>
      <c r="C1324" s="221" t="s">
        <v>1680</v>
      </c>
      <c r="D1324" s="223">
        <v>42969.0</v>
      </c>
      <c r="E1324" s="225">
        <v>42979.0</v>
      </c>
      <c r="F1324" s="183" t="s">
        <v>1921</v>
      </c>
      <c r="G1324" s="14" t="s">
        <v>2044</v>
      </c>
      <c r="H1324" s="21"/>
      <c r="I1324" s="14" t="s">
        <v>67</v>
      </c>
      <c r="J1324" s="221" t="s">
        <v>266</v>
      </c>
      <c r="K1324" s="224">
        <v>42965.0</v>
      </c>
      <c r="L1324" s="222"/>
    </row>
    <row r="1325">
      <c r="A1325" s="6"/>
      <c r="B1325" s="220">
        <v>3824150.0</v>
      </c>
      <c r="C1325" s="222"/>
      <c r="D1325" s="223"/>
      <c r="E1325" s="225"/>
      <c r="F1325" s="142"/>
      <c r="G1325" s="14"/>
      <c r="H1325" s="21"/>
      <c r="I1325" s="14"/>
      <c r="J1325" s="221"/>
      <c r="K1325" s="224"/>
      <c r="L1325" s="222"/>
    </row>
    <row r="1326">
      <c r="A1326" s="6"/>
      <c r="B1326" s="219"/>
      <c r="C1326" s="222"/>
      <c r="D1326" s="223"/>
      <c r="E1326" s="225"/>
      <c r="F1326" s="142"/>
      <c r="G1326" s="14"/>
      <c r="H1326" s="21"/>
      <c r="I1326" s="14"/>
      <c r="J1326" s="221"/>
      <c r="K1326" s="224"/>
      <c r="L1326" s="222"/>
    </row>
    <row r="1327">
      <c r="A1327" s="6"/>
      <c r="B1327" s="219"/>
      <c r="C1327" s="222"/>
      <c r="D1327" s="223"/>
      <c r="E1327" s="225"/>
      <c r="F1327" s="142"/>
      <c r="G1327" s="14"/>
      <c r="H1327" s="21"/>
      <c r="I1327" s="14"/>
      <c r="J1327" s="221"/>
      <c r="K1327" s="224"/>
      <c r="L1327" s="222"/>
    </row>
    <row r="1328">
      <c r="A1328" s="6"/>
      <c r="B1328" s="219"/>
      <c r="C1328" s="222"/>
      <c r="D1328" s="223"/>
      <c r="E1328" s="225"/>
      <c r="F1328" s="142"/>
      <c r="G1328" s="14"/>
      <c r="H1328" s="21"/>
      <c r="I1328" s="14"/>
      <c r="J1328" s="221"/>
      <c r="K1328" s="224"/>
      <c r="L1328" s="222"/>
    </row>
    <row r="1329">
      <c r="A1329" s="6"/>
      <c r="B1329" s="219"/>
      <c r="C1329" s="222"/>
      <c r="D1329" s="223"/>
      <c r="E1329" s="225"/>
      <c r="F1329" s="142"/>
      <c r="G1329" s="14"/>
      <c r="H1329" s="21"/>
      <c r="I1329" s="14"/>
      <c r="J1329" s="221"/>
      <c r="K1329" s="224"/>
      <c r="L1329" s="222"/>
    </row>
    <row r="1330">
      <c r="A1330" s="6"/>
      <c r="B1330" s="219"/>
      <c r="C1330" s="222"/>
      <c r="D1330" s="223"/>
      <c r="E1330" s="225"/>
      <c r="F1330" s="142"/>
      <c r="G1330" s="14"/>
      <c r="H1330" s="21"/>
      <c r="I1330" s="14"/>
      <c r="J1330" s="221"/>
      <c r="K1330" s="224"/>
      <c r="L1330" s="222"/>
    </row>
    <row r="1331">
      <c r="A1331" s="6"/>
      <c r="B1331" s="219"/>
      <c r="C1331" s="222"/>
      <c r="D1331" s="223"/>
      <c r="E1331" s="225"/>
      <c r="F1331" s="142"/>
      <c r="G1331" s="14"/>
      <c r="H1331" s="21"/>
      <c r="I1331" s="14"/>
      <c r="J1331" s="221"/>
      <c r="K1331" s="224"/>
      <c r="L1331" s="222"/>
    </row>
    <row r="1332">
      <c r="A1332" s="6"/>
      <c r="B1332" s="219"/>
      <c r="C1332" s="222"/>
      <c r="D1332" s="223"/>
      <c r="E1332" s="225"/>
      <c r="F1332" s="142"/>
      <c r="G1332" s="14"/>
      <c r="H1332" s="21"/>
      <c r="I1332" s="14"/>
      <c r="J1332" s="221"/>
      <c r="K1332" s="224"/>
      <c r="L1332" s="222"/>
    </row>
    <row r="1333">
      <c r="A1333" s="6"/>
      <c r="B1333" s="219"/>
      <c r="C1333" s="222"/>
      <c r="D1333" s="223"/>
      <c r="E1333" s="225"/>
      <c r="F1333" s="142"/>
      <c r="G1333" s="14"/>
      <c r="H1333" s="21"/>
      <c r="I1333" s="14"/>
      <c r="J1333" s="221"/>
      <c r="K1333" s="224"/>
      <c r="L1333" s="222"/>
    </row>
    <row r="1334">
      <c r="A1334" s="6"/>
      <c r="B1334" s="219"/>
      <c r="C1334" s="222"/>
      <c r="D1334" s="223"/>
      <c r="E1334" s="225"/>
      <c r="F1334" s="142"/>
      <c r="G1334" s="14"/>
      <c r="H1334" s="21"/>
      <c r="I1334" s="14"/>
      <c r="J1334" s="221"/>
      <c r="K1334" s="224"/>
      <c r="L1334" s="222"/>
    </row>
    <row r="1335">
      <c r="A1335" s="6"/>
      <c r="B1335" s="219"/>
      <c r="C1335" s="222"/>
      <c r="D1335" s="223"/>
      <c r="E1335" s="225"/>
      <c r="F1335" s="142"/>
      <c r="G1335" s="14"/>
      <c r="H1335" s="21"/>
      <c r="I1335" s="14"/>
      <c r="J1335" s="221"/>
      <c r="K1335" s="224"/>
      <c r="L1335" s="222"/>
    </row>
    <row r="1336">
      <c r="A1336" s="6"/>
      <c r="B1336" s="219"/>
      <c r="C1336" s="222"/>
      <c r="D1336" s="223"/>
      <c r="E1336" s="225"/>
      <c r="F1336" s="142"/>
      <c r="G1336" s="14"/>
      <c r="H1336" s="21"/>
      <c r="I1336" s="14"/>
      <c r="J1336" s="221"/>
      <c r="K1336" s="224"/>
      <c r="L1336" s="222"/>
    </row>
    <row r="1337">
      <c r="A1337" s="6"/>
      <c r="B1337" s="219"/>
      <c r="C1337" s="222"/>
      <c r="D1337" s="223"/>
      <c r="E1337" s="225"/>
      <c r="F1337" s="142"/>
      <c r="G1337" s="14"/>
      <c r="H1337" s="21"/>
      <c r="I1337" s="14"/>
      <c r="J1337" s="221"/>
      <c r="K1337" s="224"/>
      <c r="L1337" s="222"/>
    </row>
    <row r="1338">
      <c r="A1338" s="6"/>
      <c r="B1338" s="219"/>
      <c r="C1338" s="222"/>
      <c r="D1338" s="223"/>
      <c r="E1338" s="225"/>
      <c r="F1338" s="142"/>
      <c r="G1338" s="14"/>
      <c r="H1338" s="21"/>
      <c r="I1338" s="14"/>
      <c r="J1338" s="221"/>
      <c r="K1338" s="224"/>
      <c r="L1338" s="222"/>
    </row>
    <row r="1339">
      <c r="A1339" s="6"/>
      <c r="B1339" s="219"/>
      <c r="C1339" s="222"/>
      <c r="D1339" s="223"/>
      <c r="E1339" s="225"/>
      <c r="F1339" s="142"/>
      <c r="G1339" s="14"/>
      <c r="H1339" s="21"/>
      <c r="I1339" s="14"/>
      <c r="J1339" s="221"/>
      <c r="K1339" s="224"/>
      <c r="L1339" s="222"/>
    </row>
    <row r="1340">
      <c r="A1340" s="6"/>
      <c r="B1340" s="219"/>
      <c r="C1340" s="222"/>
      <c r="D1340" s="223"/>
      <c r="E1340" s="225"/>
      <c r="F1340" s="142"/>
      <c r="G1340" s="14"/>
      <c r="H1340" s="21"/>
      <c r="I1340" s="14"/>
      <c r="J1340" s="221"/>
      <c r="K1340" s="224"/>
      <c r="L1340" s="222"/>
    </row>
    <row r="1341">
      <c r="A1341" s="6"/>
      <c r="B1341" s="219"/>
      <c r="C1341" s="222"/>
      <c r="D1341" s="223"/>
      <c r="E1341" s="225"/>
      <c r="F1341" s="142"/>
      <c r="G1341" s="14"/>
      <c r="H1341" s="21"/>
      <c r="I1341" s="14"/>
      <c r="J1341" s="221"/>
      <c r="K1341" s="224"/>
      <c r="L1341" s="222"/>
    </row>
    <row r="1342">
      <c r="A1342" s="6"/>
      <c r="B1342" s="219"/>
      <c r="C1342" s="222"/>
      <c r="D1342" s="223"/>
      <c r="E1342" s="225"/>
      <c r="F1342" s="142"/>
      <c r="G1342" s="14"/>
      <c r="H1342" s="21"/>
      <c r="I1342" s="14"/>
      <c r="J1342" s="221"/>
      <c r="K1342" s="224"/>
      <c r="L1342" s="222"/>
    </row>
    <row r="1343">
      <c r="A1343" s="6"/>
      <c r="B1343" s="219"/>
      <c r="C1343" s="222"/>
      <c r="D1343" s="223"/>
      <c r="E1343" s="225"/>
      <c r="F1343" s="142"/>
      <c r="G1343" s="14"/>
      <c r="H1343" s="21"/>
      <c r="I1343" s="14"/>
      <c r="J1343" s="221"/>
      <c r="K1343" s="224"/>
      <c r="L1343" s="222"/>
    </row>
    <row r="1344">
      <c r="A1344" s="6"/>
      <c r="B1344" s="219"/>
      <c r="C1344" s="222"/>
      <c r="D1344" s="223"/>
      <c r="E1344" s="225"/>
      <c r="F1344" s="142"/>
      <c r="G1344" s="14"/>
      <c r="H1344" s="21"/>
      <c r="I1344" s="14"/>
      <c r="J1344" s="221"/>
      <c r="K1344" s="224"/>
      <c r="L1344" s="222"/>
    </row>
    <row r="1345">
      <c r="A1345" s="6"/>
      <c r="B1345" s="219"/>
      <c r="C1345" s="222"/>
      <c r="D1345" s="223"/>
      <c r="E1345" s="225"/>
      <c r="F1345" s="142"/>
      <c r="G1345" s="14"/>
      <c r="H1345" s="21"/>
      <c r="I1345" s="14"/>
      <c r="J1345" s="221"/>
      <c r="K1345" s="224"/>
      <c r="L1345" s="222"/>
    </row>
    <row r="1346">
      <c r="A1346" s="6"/>
      <c r="B1346" s="219"/>
      <c r="C1346" s="222"/>
      <c r="D1346" s="223"/>
      <c r="E1346" s="225"/>
      <c r="F1346" s="142"/>
      <c r="G1346" s="14"/>
      <c r="H1346" s="21"/>
      <c r="I1346" s="14"/>
      <c r="J1346" s="221"/>
      <c r="K1346" s="224"/>
      <c r="L1346" s="222"/>
    </row>
    <row r="1347">
      <c r="A1347" s="6"/>
      <c r="B1347" s="219"/>
      <c r="C1347" s="222"/>
      <c r="D1347" s="223"/>
      <c r="E1347" s="225"/>
      <c r="F1347" s="142"/>
      <c r="G1347" s="14"/>
      <c r="H1347" s="21"/>
      <c r="I1347" s="14"/>
      <c r="J1347" s="221"/>
      <c r="K1347" s="224"/>
      <c r="L1347" s="222"/>
    </row>
    <row r="1348">
      <c r="A1348" s="6"/>
      <c r="B1348" s="219"/>
      <c r="C1348" s="222"/>
      <c r="D1348" s="223"/>
      <c r="E1348" s="225"/>
      <c r="F1348" s="142"/>
      <c r="G1348" s="14"/>
      <c r="H1348" s="21"/>
      <c r="I1348" s="14"/>
      <c r="J1348" s="221"/>
      <c r="K1348" s="224"/>
      <c r="L1348" s="222"/>
    </row>
    <row r="1349">
      <c r="A1349" s="6"/>
      <c r="B1349" s="219"/>
      <c r="C1349" s="222"/>
      <c r="D1349" s="223"/>
      <c r="E1349" s="225"/>
      <c r="F1349" s="142"/>
      <c r="G1349" s="14"/>
      <c r="H1349" s="21"/>
      <c r="I1349" s="14"/>
      <c r="J1349" s="221"/>
      <c r="K1349" s="224"/>
      <c r="L1349" s="222"/>
    </row>
    <row r="1350">
      <c r="A1350" s="6"/>
      <c r="B1350" s="219"/>
      <c r="C1350" s="222"/>
      <c r="D1350" s="223"/>
      <c r="E1350" s="225"/>
      <c r="F1350" s="142"/>
      <c r="G1350" s="14"/>
      <c r="H1350" s="21"/>
      <c r="I1350" s="14"/>
      <c r="J1350" s="221"/>
      <c r="K1350" s="224"/>
      <c r="L1350" s="222"/>
    </row>
    <row r="1351">
      <c r="A1351" s="6"/>
      <c r="B1351" s="219"/>
      <c r="C1351" s="222"/>
      <c r="D1351" s="223"/>
      <c r="E1351" s="225"/>
      <c r="F1351" s="142"/>
      <c r="G1351" s="14"/>
      <c r="H1351" s="21"/>
      <c r="I1351" s="14"/>
      <c r="J1351" s="221"/>
      <c r="K1351" s="224"/>
      <c r="L1351" s="222"/>
    </row>
    <row r="1352">
      <c r="A1352" s="6"/>
      <c r="B1352" s="219"/>
      <c r="C1352" s="222"/>
      <c r="D1352" s="223"/>
      <c r="E1352" s="225"/>
      <c r="F1352" s="142"/>
      <c r="G1352" s="14"/>
      <c r="H1352" s="21"/>
      <c r="I1352" s="14"/>
      <c r="J1352" s="221"/>
      <c r="K1352" s="224"/>
      <c r="L1352" s="222"/>
    </row>
    <row r="1353">
      <c r="A1353" s="6"/>
      <c r="B1353" s="219"/>
      <c r="C1353" s="222"/>
      <c r="D1353" s="223"/>
      <c r="E1353" s="225"/>
      <c r="F1353" s="142"/>
      <c r="G1353" s="14"/>
      <c r="H1353" s="21"/>
      <c r="I1353" s="14"/>
      <c r="J1353" s="221"/>
      <c r="K1353" s="224"/>
      <c r="L1353" s="222"/>
    </row>
    <row r="1354">
      <c r="A1354" s="6"/>
      <c r="B1354" s="219"/>
      <c r="C1354" s="222"/>
      <c r="D1354" s="223"/>
      <c r="E1354" s="225"/>
      <c r="F1354" s="142"/>
      <c r="G1354" s="14"/>
      <c r="H1354" s="21"/>
      <c r="I1354" s="14"/>
      <c r="J1354" s="221"/>
      <c r="K1354" s="224"/>
      <c r="L1354" s="222"/>
    </row>
    <row r="1355">
      <c r="A1355" s="6"/>
      <c r="B1355" s="219"/>
      <c r="C1355" s="222"/>
      <c r="D1355" s="223"/>
      <c r="E1355" s="225"/>
      <c r="F1355" s="142"/>
      <c r="G1355" s="14"/>
      <c r="H1355" s="21"/>
      <c r="I1355" s="14"/>
      <c r="J1355" s="221"/>
      <c r="K1355" s="224"/>
      <c r="L1355" s="222"/>
    </row>
    <row r="1356">
      <c r="A1356" s="6"/>
      <c r="B1356" s="219"/>
      <c r="C1356" s="222"/>
      <c r="D1356" s="223"/>
      <c r="E1356" s="225"/>
      <c r="F1356" s="142"/>
      <c r="G1356" s="14"/>
      <c r="H1356" s="21"/>
      <c r="I1356" s="14"/>
      <c r="J1356" s="221"/>
      <c r="K1356" s="224"/>
      <c r="L1356" s="222"/>
    </row>
    <row r="1357">
      <c r="A1357" s="6"/>
      <c r="B1357" s="219"/>
      <c r="C1357" s="222"/>
      <c r="D1357" s="223"/>
      <c r="E1357" s="225"/>
      <c r="F1357" s="142"/>
      <c r="G1357" s="14"/>
      <c r="H1357" s="21"/>
      <c r="I1357" s="14"/>
      <c r="J1357" s="221"/>
      <c r="K1357" s="224"/>
      <c r="L1357" s="222"/>
    </row>
    <row r="1358">
      <c r="A1358" s="6"/>
      <c r="B1358" s="219"/>
      <c r="C1358" s="222"/>
      <c r="D1358" s="223"/>
      <c r="E1358" s="225"/>
      <c r="F1358" s="142"/>
      <c r="G1358" s="14"/>
      <c r="H1358" s="21"/>
      <c r="I1358" s="14"/>
      <c r="J1358" s="221"/>
      <c r="K1358" s="224"/>
      <c r="L1358" s="222"/>
    </row>
    <row r="1359">
      <c r="A1359" s="6"/>
      <c r="B1359" s="219"/>
      <c r="C1359" s="222"/>
      <c r="D1359" s="223"/>
      <c r="E1359" s="225"/>
      <c r="F1359" s="142"/>
      <c r="G1359" s="14"/>
      <c r="H1359" s="21"/>
      <c r="I1359" s="14"/>
      <c r="J1359" s="221"/>
      <c r="K1359" s="224"/>
      <c r="L1359" s="222"/>
    </row>
    <row r="1360">
      <c r="A1360" s="6"/>
      <c r="B1360" s="219"/>
      <c r="C1360" s="222"/>
      <c r="D1360" s="223"/>
      <c r="E1360" s="225"/>
      <c r="F1360" s="142"/>
      <c r="G1360" s="14"/>
      <c r="H1360" s="21"/>
      <c r="I1360" s="14"/>
      <c r="J1360" s="221"/>
      <c r="K1360" s="224"/>
      <c r="L1360" s="222"/>
    </row>
    <row r="1361">
      <c r="A1361" s="6"/>
      <c r="B1361" s="219"/>
      <c r="C1361" s="222"/>
      <c r="D1361" s="223"/>
      <c r="E1361" s="225"/>
      <c r="F1361" s="142"/>
      <c r="G1361" s="14"/>
      <c r="H1361" s="21"/>
      <c r="I1361" s="14"/>
      <c r="J1361" s="221"/>
      <c r="K1361" s="224"/>
      <c r="L1361" s="222"/>
    </row>
    <row r="1362">
      <c r="A1362" s="6"/>
      <c r="B1362" s="219"/>
      <c r="C1362" s="222"/>
      <c r="D1362" s="223"/>
      <c r="E1362" s="225"/>
      <c r="F1362" s="142"/>
      <c r="G1362" s="14"/>
      <c r="H1362" s="21"/>
      <c r="I1362" s="14"/>
      <c r="J1362" s="221"/>
      <c r="K1362" s="224"/>
      <c r="L1362" s="222"/>
    </row>
    <row r="1363">
      <c r="A1363" s="6"/>
      <c r="B1363" s="219"/>
      <c r="C1363" s="222"/>
      <c r="D1363" s="223"/>
      <c r="E1363" s="225"/>
      <c r="F1363" s="142"/>
      <c r="G1363" s="14"/>
      <c r="H1363" s="21"/>
      <c r="I1363" s="14"/>
      <c r="J1363" s="221"/>
      <c r="K1363" s="224"/>
      <c r="L1363" s="222"/>
    </row>
    <row r="1364">
      <c r="A1364" s="6"/>
      <c r="B1364" s="219"/>
      <c r="C1364" s="222"/>
      <c r="D1364" s="223"/>
      <c r="E1364" s="225"/>
      <c r="F1364" s="142"/>
      <c r="G1364" s="14"/>
      <c r="H1364" s="21"/>
      <c r="I1364" s="14"/>
      <c r="J1364" s="221"/>
      <c r="K1364" s="224"/>
      <c r="L1364" s="222"/>
    </row>
    <row r="1365">
      <c r="A1365" s="6"/>
      <c r="B1365" s="219"/>
      <c r="C1365" s="222"/>
      <c r="D1365" s="223"/>
      <c r="E1365" s="225"/>
      <c r="F1365" s="142"/>
      <c r="G1365" s="14"/>
      <c r="H1365" s="21"/>
      <c r="I1365" s="14"/>
      <c r="J1365" s="221"/>
      <c r="K1365" s="224"/>
      <c r="L1365" s="222"/>
    </row>
    <row r="1366">
      <c r="A1366" s="6"/>
      <c r="B1366" s="219"/>
      <c r="C1366" s="222"/>
      <c r="D1366" s="223"/>
      <c r="E1366" s="225"/>
      <c r="F1366" s="142"/>
      <c r="G1366" s="14"/>
      <c r="H1366" s="21"/>
      <c r="I1366" s="14"/>
      <c r="J1366" s="221"/>
      <c r="K1366" s="224"/>
      <c r="L1366" s="222"/>
    </row>
    <row r="1367">
      <c r="A1367" s="6"/>
      <c r="B1367" s="219"/>
      <c r="C1367" s="222"/>
      <c r="D1367" s="223"/>
      <c r="E1367" s="225"/>
      <c r="F1367" s="142"/>
      <c r="G1367" s="14"/>
      <c r="H1367" s="21"/>
      <c r="I1367" s="14"/>
      <c r="J1367" s="221"/>
      <c r="K1367" s="224"/>
      <c r="L1367" s="222"/>
    </row>
    <row r="1368">
      <c r="A1368" s="6"/>
      <c r="B1368" s="219"/>
      <c r="C1368" s="222"/>
      <c r="D1368" s="223"/>
      <c r="E1368" s="225"/>
      <c r="F1368" s="142"/>
      <c r="G1368" s="14"/>
      <c r="H1368" s="21"/>
      <c r="I1368" s="14"/>
      <c r="J1368" s="221"/>
      <c r="K1368" s="224"/>
      <c r="L1368" s="222"/>
    </row>
    <row r="1369">
      <c r="A1369" s="6"/>
      <c r="B1369" s="219"/>
      <c r="C1369" s="222"/>
      <c r="D1369" s="223"/>
      <c r="E1369" s="225"/>
      <c r="F1369" s="142"/>
      <c r="G1369" s="14"/>
      <c r="H1369" s="21"/>
      <c r="I1369" s="14"/>
      <c r="J1369" s="221"/>
      <c r="K1369" s="224"/>
      <c r="L1369" s="222"/>
    </row>
    <row r="1370">
      <c r="A1370" s="6"/>
      <c r="B1370" s="219"/>
      <c r="C1370" s="217"/>
      <c r="D1370" s="214"/>
      <c r="E1370" s="218"/>
      <c r="F1370" s="215"/>
      <c r="G1370" s="14"/>
      <c r="H1370" s="21"/>
      <c r="I1370" s="14"/>
      <c r="J1370" s="123"/>
      <c r="K1370" s="192"/>
      <c r="L1370" s="4"/>
    </row>
    <row r="1371">
      <c r="A1371" s="6"/>
      <c r="B1371" s="219"/>
      <c r="C1371" s="217"/>
      <c r="D1371" s="214"/>
      <c r="E1371" s="218"/>
      <c r="F1371" s="215"/>
      <c r="G1371" s="14"/>
      <c r="H1371" s="21"/>
      <c r="I1371" s="14"/>
      <c r="J1371" s="123"/>
      <c r="K1371" s="192"/>
      <c r="L1371" s="4"/>
    </row>
    <row r="1372">
      <c r="A1372" s="6"/>
      <c r="B1372" s="219"/>
      <c r="C1372" s="217"/>
      <c r="D1372" s="214"/>
      <c r="E1372" s="218"/>
      <c r="F1372" s="215"/>
      <c r="G1372" s="14"/>
      <c r="H1372" s="21"/>
      <c r="I1372" s="14"/>
      <c r="J1372" s="123"/>
      <c r="K1372" s="192"/>
      <c r="L1372" s="4"/>
    </row>
    <row r="1373">
      <c r="A1373" s="6"/>
      <c r="B1373" s="219"/>
      <c r="C1373" s="217"/>
      <c r="D1373" s="214"/>
      <c r="E1373" s="218"/>
      <c r="F1373" s="215"/>
      <c r="G1373" s="14"/>
      <c r="H1373" s="21"/>
      <c r="I1373" s="14"/>
      <c r="J1373" s="123"/>
      <c r="K1373" s="192"/>
      <c r="L1373" s="4"/>
    </row>
    <row r="1374">
      <c r="A1374" s="6"/>
      <c r="B1374" s="219"/>
      <c r="C1374" s="217"/>
      <c r="D1374" s="214"/>
      <c r="E1374" s="218"/>
      <c r="F1374" s="215"/>
      <c r="G1374" s="14"/>
      <c r="H1374" s="21"/>
      <c r="I1374" s="14"/>
      <c r="J1374" s="123"/>
      <c r="K1374" s="192"/>
      <c r="L1374" s="4"/>
    </row>
    <row r="1375">
      <c r="A1375" s="6"/>
      <c r="B1375" s="219"/>
      <c r="C1375" s="217"/>
      <c r="D1375" s="214"/>
      <c r="E1375" s="218"/>
      <c r="F1375" s="215"/>
      <c r="G1375" s="14"/>
      <c r="H1375" s="21"/>
      <c r="I1375" s="14"/>
      <c r="J1375" s="123"/>
      <c r="K1375" s="192"/>
      <c r="L1375" s="4"/>
    </row>
    <row r="1376">
      <c r="A1376" s="6"/>
      <c r="B1376" s="219"/>
      <c r="C1376" s="217"/>
      <c r="D1376" s="214"/>
      <c r="E1376" s="218"/>
      <c r="F1376" s="215"/>
      <c r="G1376" s="14"/>
      <c r="H1376" s="21"/>
      <c r="I1376" s="14"/>
      <c r="J1376" s="123"/>
      <c r="K1376" s="192"/>
      <c r="L1376" s="4"/>
    </row>
    <row r="1377">
      <c r="A1377" s="6"/>
      <c r="B1377" s="219"/>
      <c r="C1377" s="217"/>
      <c r="D1377" s="214"/>
      <c r="E1377" s="218"/>
      <c r="F1377" s="215"/>
      <c r="G1377" s="14"/>
      <c r="H1377" s="21"/>
      <c r="I1377" s="14"/>
      <c r="J1377" s="123"/>
      <c r="K1377" s="192"/>
      <c r="L1377" s="4"/>
    </row>
    <row r="1378">
      <c r="A1378" s="6"/>
      <c r="B1378" s="219"/>
      <c r="C1378" s="217"/>
      <c r="D1378" s="214"/>
      <c r="E1378" s="218"/>
      <c r="F1378" s="215"/>
      <c r="G1378" s="14"/>
      <c r="H1378" s="21"/>
      <c r="I1378" s="14"/>
      <c r="J1378" s="123"/>
      <c r="K1378" s="192"/>
      <c r="L1378" s="4"/>
    </row>
    <row r="1379">
      <c r="A1379" s="6"/>
      <c r="B1379" s="219"/>
      <c r="C1379" s="217"/>
      <c r="D1379" s="214"/>
      <c r="E1379" s="218"/>
      <c r="F1379" s="215"/>
      <c r="G1379" s="14"/>
      <c r="H1379" s="21"/>
      <c r="I1379" s="14"/>
      <c r="J1379" s="123"/>
      <c r="K1379" s="192"/>
      <c r="L1379" s="4"/>
    </row>
    <row r="1380">
      <c r="A1380" s="6"/>
      <c r="B1380" s="219"/>
      <c r="C1380" s="217"/>
      <c r="D1380" s="214"/>
      <c r="E1380" s="218"/>
      <c r="F1380" s="215"/>
      <c r="G1380" s="14"/>
      <c r="H1380" s="21"/>
      <c r="I1380" s="14"/>
      <c r="J1380" s="123"/>
      <c r="K1380" s="192"/>
      <c r="L1380" s="4"/>
    </row>
    <row r="1381">
      <c r="A1381" s="6"/>
      <c r="B1381" s="219"/>
      <c r="C1381" s="217"/>
      <c r="D1381" s="214"/>
      <c r="E1381" s="218"/>
      <c r="F1381" s="215"/>
      <c r="G1381" s="14"/>
      <c r="H1381" s="21"/>
      <c r="I1381" s="14"/>
      <c r="J1381" s="123"/>
      <c r="K1381" s="192"/>
      <c r="L1381" s="4"/>
    </row>
    <row r="1382">
      <c r="A1382" s="6"/>
      <c r="B1382" s="219"/>
      <c r="C1382" s="217"/>
      <c r="D1382" s="214"/>
      <c r="E1382" s="218"/>
      <c r="F1382" s="215"/>
      <c r="G1382" s="14"/>
      <c r="H1382" s="21"/>
      <c r="I1382" s="14"/>
      <c r="J1382" s="123"/>
      <c r="K1382" s="192"/>
      <c r="L1382" s="4"/>
    </row>
    <row r="1383">
      <c r="A1383" s="6"/>
      <c r="B1383" s="219"/>
      <c r="C1383" s="217"/>
      <c r="D1383" s="214"/>
      <c r="E1383" s="218"/>
      <c r="F1383" s="215"/>
      <c r="G1383" s="14"/>
      <c r="H1383" s="21"/>
      <c r="I1383" s="14"/>
      <c r="J1383" s="123"/>
      <c r="K1383" s="192"/>
      <c r="L1383" s="4"/>
    </row>
    <row r="1384">
      <c r="A1384" s="6"/>
      <c r="B1384" s="219"/>
      <c r="C1384" s="217"/>
      <c r="D1384" s="214"/>
      <c r="E1384" s="218"/>
      <c r="F1384" s="215"/>
      <c r="G1384" s="14"/>
      <c r="H1384" s="21"/>
      <c r="I1384" s="14"/>
      <c r="J1384" s="123"/>
      <c r="K1384" s="192"/>
      <c r="L1384" s="4"/>
    </row>
    <row r="1385">
      <c r="A1385" s="6"/>
      <c r="B1385" s="219"/>
      <c r="C1385" s="217"/>
      <c r="D1385" s="214"/>
      <c r="E1385" s="218"/>
      <c r="F1385" s="215"/>
      <c r="G1385" s="14"/>
      <c r="H1385" s="21"/>
      <c r="I1385" s="14"/>
      <c r="J1385" s="123"/>
      <c r="K1385" s="192"/>
      <c r="L1385" s="4"/>
    </row>
    <row r="1386">
      <c r="A1386" s="6"/>
      <c r="B1386" s="219"/>
      <c r="C1386" s="217"/>
      <c r="D1386" s="214"/>
      <c r="E1386" s="218"/>
      <c r="F1386" s="215"/>
      <c r="G1386" s="14"/>
      <c r="H1386" s="21"/>
      <c r="I1386" s="14"/>
      <c r="J1386" s="123"/>
      <c r="K1386" s="192"/>
      <c r="L1386" s="4"/>
    </row>
    <row r="1387">
      <c r="A1387" s="6"/>
      <c r="B1387" s="219"/>
      <c r="C1387" s="217"/>
      <c r="D1387" s="214"/>
      <c r="E1387" s="218"/>
      <c r="F1387" s="215"/>
      <c r="G1387" s="14"/>
      <c r="H1387" s="21"/>
      <c r="I1387" s="14"/>
      <c r="J1387" s="123"/>
      <c r="K1387" s="192"/>
      <c r="L1387" s="4"/>
    </row>
    <row r="1388">
      <c r="A1388" s="6"/>
      <c r="B1388" s="219"/>
      <c r="C1388" s="217"/>
      <c r="D1388" s="214"/>
      <c r="E1388" s="218"/>
      <c r="F1388" s="215"/>
      <c r="G1388" s="14"/>
      <c r="H1388" s="21"/>
      <c r="I1388" s="14"/>
      <c r="J1388" s="123"/>
      <c r="K1388" s="192"/>
      <c r="L1388" s="4"/>
    </row>
    <row r="1389">
      <c r="A1389" s="6"/>
      <c r="B1389" s="219"/>
      <c r="C1389" s="217"/>
      <c r="D1389" s="214"/>
      <c r="E1389" s="218"/>
      <c r="F1389" s="215"/>
      <c r="G1389" s="14"/>
      <c r="H1389" s="21"/>
      <c r="I1389" s="14"/>
      <c r="J1389" s="123"/>
      <c r="K1389" s="192"/>
      <c r="L1389" s="4"/>
    </row>
    <row r="1390">
      <c r="A1390" s="6"/>
      <c r="B1390" s="219"/>
      <c r="C1390" s="217"/>
      <c r="D1390" s="214"/>
      <c r="E1390" s="218"/>
      <c r="F1390" s="215"/>
      <c r="G1390" s="14"/>
      <c r="H1390" s="21"/>
      <c r="I1390" s="14"/>
      <c r="J1390" s="123"/>
      <c r="K1390" s="192"/>
      <c r="L1390" s="4"/>
    </row>
    <row r="1391">
      <c r="A1391" s="6"/>
      <c r="B1391" s="219"/>
      <c r="C1391" s="217"/>
      <c r="D1391" s="214"/>
      <c r="E1391" s="218"/>
      <c r="F1391" s="215"/>
      <c r="G1391" s="14"/>
      <c r="H1391" s="21"/>
      <c r="I1391" s="14"/>
      <c r="J1391" s="123"/>
      <c r="K1391" s="192"/>
      <c r="L1391" s="4"/>
    </row>
    <row r="1392">
      <c r="A1392" s="6"/>
      <c r="B1392" s="219"/>
      <c r="C1392" s="217"/>
      <c r="D1392" s="214"/>
      <c r="E1392" s="218"/>
      <c r="F1392" s="215"/>
      <c r="G1392" s="14"/>
      <c r="H1392" s="21"/>
      <c r="I1392" s="14"/>
      <c r="J1392" s="123"/>
      <c r="K1392" s="192"/>
      <c r="L1392" s="4"/>
    </row>
    <row r="1393">
      <c r="A1393" s="6"/>
      <c r="B1393" s="219"/>
      <c r="C1393" s="217"/>
      <c r="D1393" s="214"/>
      <c r="E1393" s="218"/>
      <c r="F1393" s="215"/>
      <c r="G1393" s="14"/>
      <c r="H1393" s="21"/>
      <c r="I1393" s="14"/>
      <c r="J1393" s="123"/>
      <c r="K1393" s="192"/>
      <c r="L1393" s="4"/>
    </row>
    <row r="1394">
      <c r="A1394" s="6"/>
      <c r="B1394" s="219"/>
      <c r="C1394" s="217"/>
      <c r="D1394" s="214"/>
      <c r="E1394" s="218"/>
      <c r="F1394" s="215"/>
      <c r="G1394" s="14"/>
      <c r="H1394" s="21"/>
      <c r="I1394" s="14"/>
      <c r="J1394" s="123"/>
      <c r="K1394" s="192"/>
      <c r="L1394" s="4"/>
    </row>
    <row r="1395">
      <c r="A1395" s="6"/>
      <c r="B1395" s="219"/>
      <c r="C1395" s="217"/>
      <c r="D1395" s="214"/>
      <c r="E1395" s="218"/>
      <c r="F1395" s="215"/>
      <c r="G1395" s="14"/>
      <c r="H1395" s="21"/>
      <c r="I1395" s="14"/>
      <c r="J1395" s="123"/>
      <c r="K1395" s="192"/>
      <c r="L1395" s="4"/>
    </row>
    <row r="1396">
      <c r="A1396" s="6"/>
      <c r="B1396" s="219"/>
      <c r="C1396" s="217"/>
      <c r="D1396" s="214"/>
      <c r="E1396" s="218"/>
      <c r="F1396" s="215"/>
      <c r="G1396" s="14"/>
      <c r="H1396" s="21"/>
      <c r="I1396" s="14"/>
      <c r="J1396" s="123"/>
      <c r="K1396" s="192"/>
      <c r="L1396" s="4"/>
    </row>
    <row r="1397">
      <c r="A1397" s="6"/>
      <c r="B1397" s="219"/>
      <c r="C1397" s="217"/>
      <c r="D1397" s="214"/>
      <c r="E1397" s="218"/>
      <c r="F1397" s="215"/>
      <c r="G1397" s="14"/>
      <c r="H1397" s="21"/>
      <c r="I1397" s="14"/>
      <c r="J1397" s="123"/>
      <c r="K1397" s="192"/>
      <c r="L1397" s="4"/>
    </row>
    <row r="1398">
      <c r="A1398" s="6"/>
      <c r="B1398" s="219"/>
      <c r="C1398" s="217"/>
      <c r="D1398" s="214"/>
      <c r="E1398" s="218"/>
      <c r="F1398" s="215"/>
      <c r="G1398" s="14"/>
      <c r="H1398" s="21"/>
      <c r="I1398" s="14"/>
      <c r="J1398" s="123"/>
      <c r="K1398" s="192"/>
      <c r="L1398" s="4"/>
    </row>
    <row r="1399">
      <c r="A1399" s="6"/>
      <c r="B1399" s="219"/>
      <c r="C1399" s="217"/>
      <c r="D1399" s="214"/>
      <c r="E1399" s="218"/>
      <c r="F1399" s="215"/>
      <c r="G1399" s="14"/>
      <c r="H1399" s="21"/>
      <c r="I1399" s="14"/>
      <c r="J1399" s="123"/>
      <c r="K1399" s="192"/>
      <c r="L1399" s="4"/>
    </row>
    <row r="1400">
      <c r="A1400" s="6"/>
      <c r="B1400" s="219"/>
      <c r="C1400" s="217"/>
      <c r="D1400" s="214"/>
      <c r="E1400" s="218"/>
      <c r="F1400" s="215"/>
      <c r="G1400" s="14"/>
      <c r="H1400" s="21"/>
      <c r="I1400" s="14"/>
      <c r="J1400" s="123"/>
      <c r="K1400" s="192"/>
      <c r="L1400" s="4"/>
    </row>
    <row r="1401">
      <c r="A1401" s="6"/>
      <c r="B1401" s="219"/>
      <c r="C1401" s="217"/>
      <c r="D1401" s="214"/>
      <c r="E1401" s="218"/>
      <c r="F1401" s="215"/>
      <c r="G1401" s="14"/>
      <c r="H1401" s="21"/>
      <c r="I1401" s="14"/>
      <c r="J1401" s="123"/>
      <c r="K1401" s="192"/>
      <c r="L1401" s="4"/>
    </row>
    <row r="1402">
      <c r="A1402" s="6"/>
      <c r="B1402" s="219"/>
      <c r="C1402" s="217"/>
      <c r="D1402" s="214"/>
      <c r="E1402" s="218"/>
      <c r="F1402" s="215"/>
      <c r="G1402" s="14"/>
      <c r="H1402" s="21"/>
      <c r="I1402" s="14"/>
      <c r="J1402" s="123"/>
      <c r="K1402" s="192"/>
      <c r="L1402" s="4"/>
    </row>
    <row r="1403">
      <c r="A1403" s="6"/>
      <c r="B1403" s="219"/>
      <c r="C1403" s="217"/>
      <c r="D1403" s="214"/>
      <c r="E1403" s="218"/>
      <c r="F1403" s="215"/>
      <c r="G1403" s="14"/>
      <c r="H1403" s="21"/>
      <c r="I1403" s="14"/>
      <c r="J1403" s="123"/>
      <c r="K1403" s="192"/>
      <c r="L1403" s="4"/>
    </row>
    <row r="1404">
      <c r="A1404" s="6"/>
      <c r="B1404" s="219"/>
      <c r="C1404" s="217"/>
      <c r="D1404" s="214"/>
      <c r="E1404" s="218"/>
      <c r="F1404" s="215"/>
      <c r="G1404" s="14"/>
      <c r="H1404" s="21"/>
      <c r="I1404" s="14"/>
      <c r="J1404" s="123"/>
      <c r="K1404" s="192"/>
      <c r="L1404" s="4"/>
    </row>
    <row r="1405">
      <c r="A1405" s="6"/>
      <c r="B1405" s="219"/>
      <c r="C1405" s="217"/>
      <c r="D1405" s="214"/>
      <c r="E1405" s="218"/>
      <c r="F1405" s="215"/>
      <c r="G1405" s="14"/>
      <c r="H1405" s="21"/>
      <c r="I1405" s="14"/>
      <c r="J1405" s="123"/>
      <c r="K1405" s="192"/>
      <c r="L1405" s="4"/>
    </row>
    <row r="1406">
      <c r="A1406" s="6"/>
      <c r="B1406" s="219"/>
      <c r="C1406" s="217"/>
      <c r="D1406" s="214"/>
      <c r="E1406" s="218"/>
      <c r="F1406" s="215"/>
      <c r="G1406" s="14"/>
      <c r="H1406" s="21"/>
      <c r="I1406" s="14"/>
      <c r="J1406" s="123"/>
      <c r="K1406" s="192"/>
      <c r="L1406" s="4"/>
    </row>
    <row r="1407">
      <c r="A1407" s="6"/>
      <c r="B1407" s="219"/>
      <c r="C1407" s="217"/>
      <c r="D1407" s="214"/>
      <c r="E1407" s="218"/>
      <c r="F1407" s="215"/>
      <c r="G1407" s="14"/>
      <c r="H1407" s="21"/>
      <c r="I1407" s="14"/>
      <c r="J1407" s="123"/>
      <c r="K1407" s="192"/>
      <c r="L1407" s="4"/>
    </row>
    <row r="1408">
      <c r="A1408" s="6"/>
      <c r="B1408" s="219"/>
      <c r="C1408" s="217"/>
      <c r="D1408" s="214"/>
      <c r="E1408" s="218"/>
      <c r="F1408" s="215"/>
      <c r="G1408" s="14"/>
      <c r="H1408" s="21"/>
      <c r="I1408" s="14"/>
      <c r="J1408" s="123"/>
      <c r="K1408" s="192"/>
      <c r="L1408" s="4"/>
    </row>
    <row r="1409">
      <c r="A1409" s="6"/>
      <c r="B1409" s="219"/>
      <c r="C1409" s="217"/>
      <c r="D1409" s="214"/>
      <c r="E1409" s="218"/>
      <c r="F1409" s="215"/>
      <c r="G1409" s="14"/>
      <c r="H1409" s="21"/>
      <c r="I1409" s="14"/>
      <c r="J1409" s="123"/>
      <c r="K1409" s="192"/>
      <c r="L1409" s="4"/>
    </row>
    <row r="1410">
      <c r="A1410" s="6"/>
      <c r="B1410" s="219"/>
      <c r="C1410" s="217"/>
      <c r="D1410" s="214"/>
      <c r="E1410" s="218"/>
      <c r="F1410" s="215"/>
      <c r="G1410" s="14"/>
      <c r="H1410" s="21"/>
      <c r="I1410" s="14"/>
      <c r="J1410" s="123"/>
      <c r="K1410" s="192"/>
      <c r="L1410" s="4"/>
    </row>
    <row r="1411">
      <c r="A1411" s="6"/>
      <c r="B1411" s="219"/>
      <c r="C1411" s="217"/>
      <c r="D1411" s="214"/>
      <c r="E1411" s="218"/>
      <c r="F1411" s="215"/>
      <c r="G1411" s="14"/>
      <c r="H1411" s="21"/>
      <c r="I1411" s="14"/>
      <c r="J1411" s="123"/>
      <c r="K1411" s="192"/>
      <c r="L1411" s="4"/>
    </row>
    <row r="1412">
      <c r="A1412" s="6"/>
      <c r="B1412" s="219"/>
      <c r="C1412" s="217"/>
      <c r="D1412" s="214"/>
      <c r="E1412" s="218"/>
      <c r="F1412" s="215"/>
      <c r="G1412" s="14"/>
      <c r="H1412" s="21"/>
      <c r="I1412" s="14"/>
      <c r="J1412" s="123"/>
      <c r="K1412" s="192"/>
      <c r="L1412" s="4"/>
    </row>
    <row r="1413">
      <c r="A1413" s="6"/>
      <c r="B1413" s="219"/>
      <c r="C1413" s="217"/>
      <c r="D1413" s="214"/>
      <c r="E1413" s="218"/>
      <c r="F1413" s="215"/>
      <c r="G1413" s="14"/>
      <c r="H1413" s="21"/>
      <c r="I1413" s="14"/>
      <c r="J1413" s="123"/>
      <c r="K1413" s="192"/>
      <c r="L1413" s="4"/>
    </row>
    <row r="1414">
      <c r="A1414" s="6"/>
      <c r="B1414" s="219"/>
      <c r="C1414" s="217"/>
      <c r="D1414" s="214"/>
      <c r="E1414" s="218"/>
      <c r="F1414" s="215"/>
      <c r="G1414" s="14"/>
      <c r="H1414" s="21"/>
      <c r="I1414" s="14"/>
      <c r="J1414" s="123"/>
      <c r="K1414" s="192"/>
      <c r="L1414" s="4"/>
    </row>
    <row r="1415">
      <c r="A1415" s="6"/>
      <c r="B1415" s="219"/>
      <c r="C1415" s="217"/>
      <c r="D1415" s="214"/>
      <c r="E1415" s="218"/>
      <c r="F1415" s="215"/>
      <c r="G1415" s="14"/>
      <c r="H1415" s="21"/>
      <c r="I1415" s="14"/>
      <c r="J1415" s="123"/>
      <c r="K1415" s="192"/>
      <c r="L1415" s="4"/>
    </row>
    <row r="1416">
      <c r="A1416" s="6"/>
      <c r="B1416" s="219"/>
      <c r="C1416" s="217"/>
      <c r="D1416" s="214"/>
      <c r="E1416" s="218"/>
      <c r="F1416" s="215"/>
      <c r="G1416" s="14"/>
      <c r="H1416" s="21"/>
      <c r="I1416" s="14"/>
      <c r="J1416" s="123"/>
      <c r="K1416" s="192"/>
      <c r="L1416" s="4"/>
    </row>
    <row r="1417">
      <c r="A1417" s="6"/>
      <c r="B1417" s="219"/>
      <c r="C1417" s="217"/>
      <c r="D1417" s="214"/>
      <c r="E1417" s="218"/>
      <c r="F1417" s="215"/>
      <c r="G1417" s="14"/>
      <c r="H1417" s="21"/>
      <c r="I1417" s="14"/>
      <c r="J1417" s="123"/>
      <c r="K1417" s="192"/>
      <c r="L1417" s="4"/>
    </row>
    <row r="1418">
      <c r="A1418" s="6"/>
      <c r="B1418" s="219"/>
      <c r="C1418" s="217"/>
      <c r="D1418" s="214"/>
      <c r="E1418" s="218"/>
      <c r="F1418" s="215"/>
      <c r="G1418" s="14"/>
      <c r="H1418" s="21"/>
      <c r="I1418" s="14"/>
      <c r="J1418" s="123"/>
      <c r="K1418" s="192"/>
      <c r="L1418" s="4"/>
    </row>
    <row r="1419">
      <c r="A1419" s="6"/>
      <c r="B1419" s="219"/>
      <c r="C1419" s="217"/>
      <c r="D1419" s="214"/>
      <c r="E1419" s="218"/>
      <c r="F1419" s="215"/>
      <c r="G1419" s="14"/>
      <c r="H1419" s="21"/>
      <c r="I1419" s="14"/>
      <c r="J1419" s="123"/>
      <c r="K1419" s="192"/>
      <c r="L1419" s="4"/>
    </row>
    <row r="1420">
      <c r="A1420" s="6"/>
      <c r="B1420" s="219"/>
      <c r="C1420" s="217"/>
      <c r="D1420" s="214"/>
      <c r="E1420" s="218"/>
      <c r="F1420" s="215"/>
      <c r="G1420" s="14"/>
      <c r="H1420" s="21"/>
      <c r="I1420" s="14"/>
      <c r="J1420" s="123"/>
      <c r="K1420" s="192"/>
      <c r="L1420" s="4"/>
    </row>
    <row r="1421">
      <c r="A1421" s="6"/>
      <c r="B1421" s="219"/>
      <c r="C1421" s="217"/>
      <c r="D1421" s="214"/>
      <c r="E1421" s="218"/>
      <c r="F1421" s="215"/>
      <c r="G1421" s="14"/>
      <c r="H1421" s="21"/>
      <c r="I1421" s="14"/>
      <c r="J1421" s="123"/>
      <c r="K1421" s="192"/>
      <c r="L1421" s="4"/>
    </row>
    <row r="1422">
      <c r="A1422" s="6"/>
      <c r="B1422" s="219"/>
      <c r="C1422" s="217"/>
      <c r="D1422" s="214"/>
      <c r="E1422" s="218"/>
      <c r="F1422" s="215"/>
      <c r="G1422" s="14"/>
      <c r="H1422" s="21"/>
      <c r="I1422" s="14"/>
      <c r="J1422" s="123"/>
      <c r="K1422" s="192"/>
      <c r="L1422" s="4"/>
    </row>
    <row r="1423">
      <c r="A1423" s="6"/>
      <c r="B1423" s="219"/>
      <c r="C1423" s="217"/>
      <c r="D1423" s="214"/>
      <c r="E1423" s="218"/>
      <c r="F1423" s="215"/>
      <c r="G1423" s="14"/>
      <c r="H1423" s="21"/>
      <c r="I1423" s="14"/>
      <c r="J1423" s="123"/>
      <c r="K1423" s="192"/>
      <c r="L1423" s="4"/>
    </row>
    <row r="1424">
      <c r="A1424" s="6"/>
      <c r="B1424" s="219"/>
      <c r="C1424" s="217"/>
      <c r="D1424" s="214"/>
      <c r="E1424" s="218"/>
      <c r="F1424" s="215"/>
      <c r="G1424" s="14"/>
      <c r="H1424" s="21"/>
      <c r="I1424" s="14"/>
      <c r="J1424" s="123"/>
      <c r="K1424" s="192"/>
      <c r="L1424" s="4"/>
    </row>
    <row r="1425">
      <c r="A1425" s="6"/>
      <c r="B1425" s="219"/>
      <c r="C1425" s="217"/>
      <c r="D1425" s="214"/>
      <c r="E1425" s="218"/>
      <c r="F1425" s="215"/>
      <c r="G1425" s="14"/>
      <c r="H1425" s="21"/>
      <c r="I1425" s="14"/>
      <c r="J1425" s="123"/>
      <c r="K1425" s="192"/>
      <c r="L1425" s="4"/>
    </row>
    <row r="1426">
      <c r="A1426" s="6"/>
      <c r="B1426" s="219"/>
      <c r="C1426" s="217"/>
      <c r="D1426" s="214"/>
      <c r="E1426" s="218"/>
      <c r="F1426" s="215"/>
      <c r="G1426" s="14"/>
      <c r="H1426" s="21"/>
      <c r="I1426" s="14"/>
      <c r="J1426" s="123"/>
      <c r="K1426" s="192"/>
      <c r="L1426" s="4"/>
    </row>
    <row r="1427">
      <c r="A1427" s="6"/>
      <c r="B1427" s="219"/>
      <c r="C1427" s="217"/>
      <c r="D1427" s="214"/>
      <c r="E1427" s="218"/>
      <c r="F1427" s="215"/>
      <c r="G1427" s="14"/>
      <c r="H1427" s="21"/>
      <c r="I1427" s="14"/>
      <c r="J1427" s="123"/>
      <c r="K1427" s="192"/>
      <c r="L1427" s="4"/>
    </row>
    <row r="1428">
      <c r="A1428" s="6"/>
      <c r="B1428" s="219"/>
      <c r="C1428" s="217"/>
      <c r="D1428" s="214"/>
      <c r="E1428" s="218"/>
      <c r="F1428" s="215"/>
      <c r="G1428" s="14"/>
      <c r="H1428" s="21"/>
      <c r="I1428" s="14"/>
      <c r="J1428" s="123"/>
      <c r="K1428" s="192"/>
      <c r="L1428" s="4"/>
    </row>
    <row r="1429">
      <c r="A1429" s="6"/>
      <c r="B1429" s="219"/>
      <c r="C1429" s="217"/>
      <c r="D1429" s="214"/>
      <c r="E1429" s="218"/>
      <c r="F1429" s="215"/>
      <c r="G1429" s="14"/>
      <c r="H1429" s="21"/>
      <c r="I1429" s="14"/>
      <c r="J1429" s="123"/>
      <c r="K1429" s="192"/>
      <c r="L1429" s="4"/>
    </row>
    <row r="1430">
      <c r="A1430" s="6"/>
      <c r="B1430" s="219"/>
      <c r="C1430" s="217"/>
      <c r="D1430" s="214"/>
      <c r="E1430" s="218"/>
      <c r="F1430" s="215"/>
      <c r="G1430" s="14"/>
      <c r="H1430" s="21"/>
      <c r="I1430" s="14"/>
      <c r="J1430" s="123"/>
      <c r="K1430" s="192"/>
      <c r="L1430" s="4"/>
    </row>
    <row r="1431">
      <c r="A1431" s="6"/>
      <c r="B1431" s="219"/>
      <c r="C1431" s="217"/>
      <c r="D1431" s="214"/>
      <c r="E1431" s="218"/>
      <c r="F1431" s="215"/>
      <c r="G1431" s="14"/>
      <c r="H1431" s="21"/>
      <c r="I1431" s="14"/>
      <c r="J1431" s="123"/>
      <c r="K1431" s="192"/>
      <c r="L1431" s="4"/>
    </row>
    <row r="1432">
      <c r="A1432" s="6"/>
      <c r="B1432" s="219"/>
      <c r="C1432" s="217"/>
      <c r="D1432" s="214"/>
      <c r="E1432" s="218"/>
      <c r="F1432" s="215"/>
      <c r="G1432" s="14"/>
      <c r="H1432" s="21"/>
      <c r="I1432" s="14"/>
      <c r="J1432" s="123"/>
      <c r="K1432" s="192"/>
      <c r="L1432" s="4"/>
    </row>
    <row r="1433">
      <c r="A1433" s="6"/>
      <c r="B1433" s="219"/>
      <c r="C1433" s="217"/>
      <c r="D1433" s="214"/>
      <c r="E1433" s="218"/>
      <c r="F1433" s="215"/>
      <c r="G1433" s="14"/>
      <c r="H1433" s="21"/>
      <c r="I1433" s="14"/>
      <c r="J1433" s="123"/>
      <c r="K1433" s="192"/>
      <c r="L1433" s="4"/>
    </row>
    <row r="1434">
      <c r="A1434" s="6"/>
      <c r="B1434" s="219"/>
      <c r="C1434" s="217"/>
      <c r="D1434" s="214"/>
      <c r="E1434" s="218"/>
      <c r="F1434" s="215"/>
      <c r="G1434" s="14"/>
      <c r="H1434" s="21"/>
      <c r="I1434" s="14"/>
      <c r="J1434" s="123"/>
      <c r="K1434" s="192"/>
      <c r="L1434" s="4"/>
    </row>
    <row r="1435">
      <c r="A1435" s="6"/>
      <c r="B1435" s="219"/>
      <c r="C1435" s="217"/>
      <c r="D1435" s="214"/>
      <c r="E1435" s="218"/>
      <c r="F1435" s="215"/>
      <c r="G1435" s="14"/>
      <c r="H1435" s="21"/>
      <c r="I1435" s="14"/>
      <c r="J1435" s="123"/>
      <c r="K1435" s="192"/>
      <c r="L1435" s="4"/>
    </row>
    <row r="1436">
      <c r="A1436" s="6"/>
      <c r="B1436" s="219"/>
      <c r="C1436" s="217"/>
      <c r="D1436" s="214"/>
      <c r="E1436" s="218"/>
      <c r="F1436" s="215"/>
      <c r="G1436" s="14"/>
      <c r="H1436" s="21"/>
      <c r="I1436" s="14"/>
      <c r="J1436" s="123"/>
      <c r="K1436" s="192"/>
      <c r="L1436" s="4"/>
    </row>
    <row r="1437">
      <c r="A1437" s="6"/>
      <c r="B1437" s="219"/>
      <c r="C1437" s="217"/>
      <c r="D1437" s="214"/>
      <c r="E1437" s="218"/>
      <c r="F1437" s="215"/>
      <c r="G1437" s="14"/>
      <c r="H1437" s="21"/>
      <c r="I1437" s="14"/>
      <c r="J1437" s="123"/>
      <c r="K1437" s="192"/>
      <c r="L1437" s="4"/>
    </row>
    <row r="1438">
      <c r="A1438" s="6"/>
      <c r="B1438" s="219"/>
      <c r="C1438" s="217"/>
      <c r="D1438" s="214"/>
      <c r="E1438" s="218"/>
      <c r="F1438" s="215"/>
      <c r="G1438" s="14"/>
      <c r="H1438" s="21"/>
      <c r="I1438" s="14"/>
      <c r="J1438" s="123"/>
      <c r="K1438" s="192"/>
      <c r="L1438" s="4"/>
    </row>
    <row r="1439">
      <c r="A1439" s="6"/>
      <c r="B1439" s="219"/>
      <c r="C1439" s="217"/>
      <c r="D1439" s="214"/>
      <c r="E1439" s="218"/>
      <c r="F1439" s="215"/>
      <c r="G1439" s="14"/>
      <c r="H1439" s="21"/>
      <c r="I1439" s="14"/>
      <c r="J1439" s="123"/>
      <c r="K1439" s="192"/>
      <c r="L1439" s="4"/>
    </row>
    <row r="1440">
      <c r="A1440" s="6"/>
      <c r="B1440" s="219"/>
      <c r="C1440" s="217"/>
      <c r="D1440" s="214"/>
      <c r="E1440" s="218"/>
      <c r="F1440" s="215"/>
      <c r="G1440" s="14"/>
      <c r="H1440" s="21"/>
      <c r="I1440" s="14"/>
      <c r="J1440" s="123"/>
      <c r="K1440" s="192"/>
      <c r="L1440" s="4"/>
    </row>
    <row r="1441">
      <c r="A1441" s="6"/>
      <c r="B1441" s="219"/>
      <c r="C1441" s="217"/>
      <c r="D1441" s="214"/>
      <c r="E1441" s="218"/>
      <c r="F1441" s="215"/>
      <c r="G1441" s="14"/>
      <c r="H1441" s="21"/>
      <c r="I1441" s="14"/>
      <c r="J1441" s="123"/>
      <c r="K1441" s="192"/>
      <c r="L1441" s="4"/>
    </row>
    <row r="1442">
      <c r="A1442" s="6"/>
      <c r="B1442" s="219"/>
      <c r="C1442" s="217"/>
      <c r="D1442" s="214"/>
      <c r="E1442" s="218"/>
      <c r="F1442" s="215"/>
      <c r="G1442" s="14"/>
      <c r="H1442" s="21"/>
      <c r="I1442" s="14"/>
      <c r="J1442" s="123"/>
      <c r="K1442" s="192"/>
      <c r="L1442" s="4"/>
    </row>
    <row r="1443">
      <c r="A1443" s="6"/>
      <c r="B1443" s="219"/>
      <c r="C1443" s="217"/>
      <c r="D1443" s="214"/>
      <c r="E1443" s="218"/>
      <c r="F1443" s="215"/>
      <c r="G1443" s="14"/>
      <c r="H1443" s="21"/>
      <c r="I1443" s="14"/>
      <c r="J1443" s="123"/>
      <c r="K1443" s="192"/>
      <c r="L1443" s="4"/>
    </row>
    <row r="1444">
      <c r="A1444" s="6"/>
      <c r="B1444" s="219"/>
      <c r="C1444" s="217"/>
      <c r="D1444" s="214"/>
      <c r="E1444" s="218"/>
      <c r="F1444" s="215"/>
      <c r="G1444" s="14"/>
      <c r="H1444" s="21"/>
      <c r="I1444" s="14"/>
      <c r="J1444" s="123"/>
      <c r="K1444" s="192"/>
      <c r="L1444" s="4"/>
    </row>
    <row r="1445">
      <c r="A1445" s="6"/>
      <c r="B1445" s="219"/>
      <c r="C1445" s="217"/>
      <c r="D1445" s="214"/>
      <c r="E1445" s="218"/>
      <c r="F1445" s="215"/>
      <c r="G1445" s="14"/>
      <c r="H1445" s="21"/>
      <c r="I1445" s="14"/>
      <c r="J1445" s="123"/>
      <c r="K1445" s="192"/>
      <c r="L1445" s="4"/>
    </row>
    <row r="1446">
      <c r="A1446" s="6"/>
      <c r="B1446" s="219"/>
      <c r="C1446" s="217"/>
      <c r="D1446" s="214"/>
      <c r="E1446" s="218"/>
      <c r="F1446" s="215"/>
      <c r="G1446" s="14"/>
      <c r="H1446" s="21"/>
      <c r="I1446" s="14"/>
      <c r="J1446" s="123"/>
      <c r="K1446" s="192"/>
      <c r="L1446" s="4"/>
    </row>
    <row r="1447">
      <c r="A1447" s="6"/>
      <c r="B1447" s="219"/>
      <c r="C1447" s="217"/>
      <c r="D1447" s="214"/>
      <c r="E1447" s="218"/>
      <c r="F1447" s="215"/>
      <c r="G1447" s="14"/>
      <c r="H1447" s="21"/>
      <c r="I1447" s="14"/>
      <c r="J1447" s="123"/>
      <c r="K1447" s="192"/>
      <c r="L1447" s="4"/>
    </row>
    <row r="1448">
      <c r="A1448" s="6"/>
      <c r="B1448" s="219"/>
      <c r="C1448" s="217"/>
      <c r="D1448" s="214"/>
      <c r="E1448" s="218"/>
      <c r="F1448" s="215"/>
      <c r="G1448" s="14"/>
      <c r="H1448" s="21"/>
      <c r="I1448" s="14"/>
      <c r="J1448" s="123"/>
      <c r="K1448" s="192"/>
      <c r="L1448" s="4"/>
    </row>
    <row r="1449">
      <c r="A1449" s="6"/>
      <c r="B1449" s="219"/>
      <c r="C1449" s="217"/>
      <c r="D1449" s="214"/>
      <c r="E1449" s="218"/>
      <c r="F1449" s="215"/>
      <c r="G1449" s="14"/>
      <c r="H1449" s="21"/>
      <c r="I1449" s="14"/>
      <c r="J1449" s="123"/>
      <c r="K1449" s="192"/>
      <c r="L1449" s="4"/>
    </row>
    <row r="1450">
      <c r="A1450" s="6"/>
      <c r="B1450" s="219"/>
      <c r="C1450" s="217"/>
      <c r="D1450" s="214"/>
      <c r="E1450" s="218"/>
      <c r="F1450" s="215"/>
      <c r="G1450" s="14"/>
      <c r="H1450" s="21"/>
      <c r="I1450" s="14"/>
      <c r="J1450" s="123"/>
      <c r="K1450" s="192"/>
      <c r="L1450" s="4"/>
    </row>
    <row r="1451">
      <c r="A1451" s="6"/>
      <c r="B1451" s="219"/>
      <c r="C1451" s="217"/>
      <c r="D1451" s="214"/>
      <c r="E1451" s="218"/>
      <c r="F1451" s="215"/>
      <c r="G1451" s="14"/>
      <c r="H1451" s="21"/>
      <c r="I1451" s="14"/>
      <c r="J1451" s="123"/>
      <c r="K1451" s="192"/>
      <c r="L1451" s="4"/>
    </row>
    <row r="1452">
      <c r="A1452" s="6"/>
      <c r="B1452" s="219"/>
      <c r="C1452" s="217"/>
      <c r="D1452" s="214"/>
      <c r="E1452" s="218"/>
      <c r="F1452" s="215"/>
      <c r="G1452" s="14"/>
      <c r="H1452" s="21"/>
      <c r="I1452" s="14"/>
      <c r="J1452" s="123"/>
      <c r="K1452" s="192"/>
      <c r="L1452" s="4"/>
    </row>
    <row r="1453">
      <c r="A1453" s="6"/>
      <c r="B1453" s="219"/>
      <c r="C1453" s="217"/>
      <c r="D1453" s="214"/>
      <c r="E1453" s="218"/>
      <c r="F1453" s="215"/>
      <c r="G1453" s="14"/>
      <c r="H1453" s="21"/>
      <c r="I1453" s="14"/>
      <c r="J1453" s="123"/>
      <c r="K1453" s="192"/>
      <c r="L1453" s="4"/>
    </row>
    <row r="1454">
      <c r="A1454" s="6"/>
      <c r="B1454" s="219"/>
      <c r="C1454" s="217"/>
      <c r="D1454" s="214"/>
      <c r="E1454" s="218"/>
      <c r="F1454" s="215"/>
      <c r="G1454" s="14"/>
      <c r="H1454" s="21"/>
      <c r="I1454" s="14"/>
      <c r="J1454" s="123"/>
      <c r="K1454" s="192"/>
      <c r="L1454" s="4"/>
    </row>
    <row r="1455">
      <c r="A1455" s="6"/>
      <c r="B1455" s="219"/>
      <c r="C1455" s="217"/>
      <c r="D1455" s="214"/>
      <c r="E1455" s="218"/>
      <c r="F1455" s="215"/>
      <c r="G1455" s="14"/>
      <c r="H1455" s="21"/>
      <c r="I1455" s="14"/>
      <c r="J1455" s="123"/>
      <c r="K1455" s="192"/>
      <c r="L1455" s="4"/>
    </row>
    <row r="1456">
      <c r="A1456" s="6"/>
      <c r="B1456" s="219"/>
      <c r="C1456" s="217"/>
      <c r="D1456" s="214"/>
      <c r="E1456" s="218"/>
      <c r="F1456" s="215"/>
      <c r="G1456" s="14"/>
      <c r="H1456" s="21"/>
      <c r="I1456" s="14"/>
      <c r="J1456" s="123"/>
      <c r="K1456" s="192"/>
      <c r="L1456" s="4"/>
    </row>
    <row r="1457">
      <c r="A1457" s="6"/>
      <c r="B1457" s="219"/>
      <c r="C1457" s="217"/>
      <c r="D1457" s="214"/>
      <c r="E1457" s="218"/>
      <c r="F1457" s="215"/>
      <c r="G1457" s="14"/>
      <c r="H1457" s="21"/>
      <c r="I1457" s="14"/>
      <c r="J1457" s="123"/>
      <c r="K1457" s="192"/>
      <c r="L1457" s="4"/>
    </row>
    <row r="1458">
      <c r="A1458" s="6"/>
      <c r="B1458" s="219"/>
      <c r="C1458" s="217"/>
      <c r="D1458" s="214"/>
      <c r="E1458" s="218"/>
      <c r="F1458" s="215"/>
      <c r="G1458" s="14"/>
      <c r="H1458" s="21"/>
      <c r="I1458" s="14"/>
      <c r="J1458" s="123"/>
      <c r="K1458" s="192"/>
      <c r="L1458" s="4"/>
    </row>
    <row r="1459">
      <c r="A1459" s="6"/>
      <c r="B1459" s="219"/>
      <c r="C1459" s="217"/>
      <c r="D1459" s="214"/>
      <c r="E1459" s="218"/>
      <c r="F1459" s="215"/>
      <c r="G1459" s="14"/>
      <c r="H1459" s="21"/>
      <c r="I1459" s="14"/>
      <c r="J1459" s="123"/>
      <c r="K1459" s="192"/>
      <c r="L1459" s="4"/>
    </row>
    <row r="1460">
      <c r="A1460" s="6"/>
      <c r="B1460" s="219"/>
      <c r="C1460" s="217"/>
      <c r="D1460" s="214"/>
      <c r="E1460" s="218"/>
      <c r="F1460" s="215"/>
      <c r="G1460" s="14"/>
      <c r="H1460" s="21"/>
      <c r="I1460" s="14"/>
      <c r="J1460" s="123"/>
      <c r="K1460" s="192"/>
      <c r="L1460" s="4"/>
    </row>
    <row r="1461">
      <c r="A1461" s="6"/>
      <c r="B1461" s="219"/>
      <c r="C1461" s="217"/>
      <c r="D1461" s="214"/>
      <c r="E1461" s="218"/>
      <c r="F1461" s="215"/>
      <c r="G1461" s="14"/>
      <c r="H1461" s="21"/>
      <c r="I1461" s="14"/>
      <c r="J1461" s="123"/>
      <c r="K1461" s="192"/>
      <c r="L1461" s="4"/>
    </row>
    <row r="1462">
      <c r="A1462" s="6"/>
      <c r="B1462" s="219"/>
      <c r="C1462" s="217"/>
      <c r="D1462" s="214"/>
      <c r="E1462" s="218"/>
      <c r="F1462" s="215"/>
      <c r="G1462" s="14"/>
      <c r="H1462" s="21"/>
      <c r="I1462" s="14"/>
      <c r="J1462" s="123"/>
      <c r="K1462" s="192"/>
      <c r="L1462" s="4"/>
    </row>
    <row r="1463">
      <c r="A1463" s="6"/>
      <c r="B1463" s="219"/>
      <c r="C1463" s="217"/>
      <c r="D1463" s="214"/>
      <c r="E1463" s="218"/>
      <c r="F1463" s="215"/>
      <c r="G1463" s="14"/>
      <c r="H1463" s="21"/>
      <c r="I1463" s="14"/>
      <c r="J1463" s="123"/>
      <c r="K1463" s="192"/>
      <c r="L1463" s="4"/>
    </row>
    <row r="1464">
      <c r="A1464" s="6"/>
      <c r="B1464" s="219"/>
      <c r="C1464" s="217"/>
      <c r="D1464" s="214"/>
      <c r="E1464" s="218"/>
      <c r="F1464" s="215"/>
      <c r="G1464" s="14"/>
      <c r="H1464" s="21"/>
      <c r="I1464" s="14"/>
      <c r="J1464" s="123"/>
      <c r="K1464" s="192"/>
      <c r="L1464" s="4"/>
    </row>
    <row r="1465">
      <c r="A1465" s="6"/>
      <c r="B1465" s="219"/>
      <c r="C1465" s="217"/>
      <c r="D1465" s="214"/>
      <c r="E1465" s="218"/>
      <c r="F1465" s="215"/>
      <c r="G1465" s="14"/>
      <c r="H1465" s="21"/>
      <c r="I1465" s="14"/>
      <c r="J1465" s="123"/>
      <c r="K1465" s="192"/>
      <c r="L1465" s="4"/>
    </row>
    <row r="1466">
      <c r="A1466" s="6"/>
      <c r="B1466" s="219"/>
      <c r="C1466" s="217"/>
      <c r="D1466" s="214"/>
      <c r="E1466" s="218"/>
      <c r="F1466" s="215"/>
      <c r="G1466" s="14"/>
      <c r="H1466" s="21"/>
      <c r="I1466" s="14"/>
      <c r="J1466" s="123"/>
      <c r="K1466" s="192"/>
      <c r="L1466" s="4"/>
    </row>
    <row r="1467">
      <c r="A1467" s="6"/>
      <c r="B1467" s="219"/>
      <c r="C1467" s="217"/>
      <c r="D1467" s="214"/>
      <c r="E1467" s="218"/>
      <c r="F1467" s="215"/>
      <c r="G1467" s="14"/>
      <c r="H1467" s="21"/>
      <c r="I1467" s="14"/>
      <c r="J1467" s="123"/>
      <c r="K1467" s="192"/>
      <c r="L1467" s="4"/>
    </row>
    <row r="1468">
      <c r="A1468" s="6"/>
      <c r="B1468" s="219"/>
      <c r="C1468" s="217"/>
      <c r="D1468" s="214"/>
      <c r="E1468" s="218"/>
      <c r="F1468" s="215"/>
      <c r="G1468" s="14"/>
      <c r="H1468" s="21"/>
      <c r="I1468" s="14"/>
      <c r="J1468" s="123"/>
      <c r="K1468" s="192"/>
      <c r="L1468" s="4"/>
    </row>
    <row r="1469">
      <c r="A1469" s="6"/>
      <c r="B1469" s="219"/>
      <c r="C1469" s="217"/>
      <c r="D1469" s="214"/>
      <c r="E1469" s="218"/>
      <c r="F1469" s="215"/>
      <c r="G1469" s="14"/>
      <c r="H1469" s="21"/>
      <c r="I1469" s="14"/>
      <c r="J1469" s="123"/>
      <c r="K1469" s="192"/>
      <c r="L1469" s="4"/>
    </row>
    <row r="1470">
      <c r="A1470" s="6"/>
      <c r="B1470" s="219"/>
      <c r="C1470" s="217"/>
      <c r="D1470" s="214"/>
      <c r="E1470" s="218"/>
      <c r="F1470" s="215"/>
      <c r="G1470" s="14"/>
      <c r="H1470" s="21"/>
      <c r="I1470" s="14"/>
      <c r="J1470" s="123"/>
      <c r="K1470" s="192"/>
      <c r="L1470" s="4"/>
    </row>
    <row r="1471">
      <c r="A1471" s="6"/>
      <c r="B1471" s="219"/>
      <c r="C1471" s="217"/>
      <c r="D1471" s="214"/>
      <c r="E1471" s="218"/>
      <c r="F1471" s="215"/>
      <c r="G1471" s="14"/>
      <c r="H1471" s="21"/>
      <c r="I1471" s="14"/>
      <c r="J1471" s="123"/>
      <c r="K1471" s="192"/>
      <c r="L1471" s="4"/>
    </row>
    <row r="1472">
      <c r="A1472" s="6"/>
      <c r="B1472" s="219"/>
      <c r="C1472" s="217"/>
      <c r="D1472" s="214"/>
      <c r="E1472" s="218"/>
      <c r="F1472" s="215"/>
      <c r="G1472" s="14"/>
      <c r="H1472" s="21"/>
      <c r="I1472" s="14"/>
      <c r="J1472" s="123"/>
      <c r="K1472" s="192"/>
      <c r="L1472" s="4"/>
    </row>
    <row r="1473">
      <c r="A1473" s="6"/>
      <c r="B1473" s="219"/>
      <c r="C1473" s="217"/>
      <c r="D1473" s="214"/>
      <c r="E1473" s="218"/>
      <c r="F1473" s="215"/>
      <c r="G1473" s="14"/>
      <c r="H1473" s="21"/>
      <c r="I1473" s="14"/>
      <c r="J1473" s="123"/>
      <c r="K1473" s="192"/>
      <c r="L1473" s="4"/>
    </row>
    <row r="1474">
      <c r="A1474" s="6"/>
      <c r="B1474" s="219"/>
      <c r="C1474" s="217"/>
      <c r="D1474" s="214"/>
      <c r="E1474" s="218"/>
      <c r="F1474" s="215"/>
      <c r="G1474" s="14"/>
      <c r="H1474" s="21"/>
      <c r="I1474" s="14"/>
      <c r="J1474" s="123"/>
      <c r="K1474" s="192"/>
      <c r="L1474" s="4"/>
    </row>
    <row r="1475">
      <c r="A1475" s="6"/>
      <c r="B1475" s="219"/>
      <c r="C1475" s="217"/>
      <c r="D1475" s="214"/>
      <c r="E1475" s="218"/>
      <c r="F1475" s="215"/>
      <c r="G1475" s="14"/>
      <c r="H1475" s="21"/>
      <c r="I1475" s="14"/>
      <c r="J1475" s="123"/>
      <c r="K1475" s="192"/>
      <c r="L1475" s="4"/>
    </row>
    <row r="1476">
      <c r="A1476" s="6"/>
      <c r="B1476" s="219"/>
      <c r="C1476" s="217"/>
      <c r="D1476" s="214"/>
      <c r="E1476" s="218"/>
      <c r="F1476" s="215"/>
      <c r="G1476" s="14"/>
      <c r="H1476" s="21"/>
      <c r="I1476" s="14"/>
      <c r="J1476" s="123"/>
      <c r="K1476" s="192"/>
      <c r="L1476" s="4"/>
    </row>
    <row r="1477">
      <c r="A1477" s="6"/>
      <c r="B1477" s="219"/>
      <c r="C1477" s="217"/>
      <c r="D1477" s="214"/>
      <c r="E1477" s="218"/>
      <c r="F1477" s="215"/>
      <c r="G1477" s="14"/>
      <c r="H1477" s="21"/>
      <c r="I1477" s="14"/>
      <c r="J1477" s="123"/>
      <c r="K1477" s="192"/>
      <c r="L1477" s="4"/>
    </row>
    <row r="1478">
      <c r="A1478" s="6"/>
      <c r="B1478" s="219"/>
      <c r="C1478" s="217"/>
      <c r="D1478" s="214"/>
      <c r="E1478" s="218"/>
      <c r="F1478" s="215"/>
      <c r="G1478" s="14"/>
      <c r="H1478" s="21"/>
      <c r="I1478" s="14"/>
      <c r="J1478" s="123"/>
      <c r="K1478" s="192"/>
      <c r="L1478" s="4"/>
    </row>
    <row r="1479">
      <c r="A1479" s="6"/>
      <c r="B1479" s="219"/>
      <c r="C1479" s="217"/>
      <c r="D1479" s="214"/>
      <c r="E1479" s="218"/>
      <c r="F1479" s="215"/>
      <c r="G1479" s="14"/>
      <c r="H1479" s="21"/>
      <c r="I1479" s="14"/>
      <c r="J1479" s="123"/>
      <c r="K1479" s="192"/>
      <c r="L1479" s="4"/>
    </row>
    <row r="1480">
      <c r="A1480" s="6"/>
      <c r="B1480" s="219"/>
      <c r="C1480" s="217"/>
      <c r="D1480" s="214"/>
      <c r="E1480" s="218"/>
      <c r="F1480" s="215"/>
      <c r="G1480" s="14"/>
      <c r="H1480" s="21"/>
      <c r="I1480" s="14"/>
      <c r="J1480" s="123"/>
      <c r="K1480" s="192"/>
      <c r="L1480" s="4"/>
    </row>
    <row r="1481">
      <c r="A1481" s="6"/>
      <c r="B1481" s="219"/>
      <c r="C1481" s="217"/>
      <c r="D1481" s="214"/>
      <c r="E1481" s="218"/>
      <c r="F1481" s="215"/>
      <c r="G1481" s="14"/>
      <c r="H1481" s="21"/>
      <c r="I1481" s="14"/>
      <c r="J1481" s="123"/>
      <c r="K1481" s="192"/>
      <c r="L1481" s="4"/>
    </row>
    <row r="1482">
      <c r="A1482" s="6"/>
      <c r="B1482" s="219"/>
      <c r="C1482" s="217"/>
      <c r="D1482" s="214"/>
      <c r="E1482" s="218"/>
      <c r="F1482" s="215"/>
      <c r="G1482" s="14"/>
      <c r="H1482" s="21"/>
      <c r="I1482" s="14"/>
      <c r="J1482" s="123"/>
      <c r="K1482" s="192"/>
      <c r="L1482" s="4"/>
    </row>
    <row r="1483">
      <c r="A1483" s="6"/>
      <c r="B1483" s="219"/>
      <c r="C1483" s="217"/>
      <c r="D1483" s="214"/>
      <c r="E1483" s="218"/>
      <c r="F1483" s="215"/>
      <c r="G1483" s="14"/>
      <c r="H1483" s="21"/>
      <c r="I1483" s="14"/>
      <c r="J1483" s="123"/>
      <c r="K1483" s="192"/>
      <c r="L1483" s="4"/>
    </row>
    <row r="1484">
      <c r="A1484" s="6"/>
      <c r="B1484" s="219"/>
      <c r="C1484" s="217"/>
      <c r="D1484" s="214"/>
      <c r="E1484" s="218"/>
      <c r="F1484" s="215"/>
      <c r="G1484" s="14"/>
      <c r="H1484" s="21"/>
      <c r="I1484" s="14"/>
      <c r="J1484" s="123"/>
      <c r="K1484" s="192"/>
      <c r="L1484" s="4"/>
    </row>
    <row r="1485">
      <c r="A1485" s="6"/>
      <c r="B1485" s="219"/>
      <c r="C1485" s="217"/>
      <c r="D1485" s="214"/>
      <c r="E1485" s="218"/>
      <c r="F1485" s="215"/>
      <c r="G1485" s="14"/>
      <c r="H1485" s="21"/>
      <c r="I1485" s="14"/>
      <c r="J1485" s="123"/>
      <c r="K1485" s="192"/>
      <c r="L1485" s="4"/>
    </row>
    <row r="1486">
      <c r="A1486" s="6"/>
      <c r="B1486" s="219"/>
      <c r="C1486" s="217"/>
      <c r="D1486" s="214"/>
      <c r="E1486" s="218"/>
      <c r="F1486" s="215"/>
      <c r="G1486" s="14"/>
      <c r="H1486" s="21"/>
      <c r="I1486" s="14"/>
      <c r="J1486" s="123"/>
      <c r="K1486" s="192"/>
      <c r="L1486" s="4"/>
    </row>
    <row r="1487">
      <c r="A1487" s="6"/>
      <c r="B1487" s="219"/>
      <c r="C1487" s="217"/>
      <c r="D1487" s="214"/>
      <c r="E1487" s="218"/>
      <c r="F1487" s="215"/>
      <c r="G1487" s="14"/>
      <c r="H1487" s="21"/>
      <c r="I1487" s="14"/>
      <c r="J1487" s="123"/>
      <c r="K1487" s="192"/>
      <c r="L1487" s="4"/>
    </row>
    <row r="1488">
      <c r="A1488" s="6"/>
      <c r="B1488" s="219"/>
      <c r="C1488" s="217"/>
      <c r="D1488" s="214"/>
      <c r="E1488" s="218"/>
      <c r="F1488" s="215"/>
      <c r="G1488" s="14"/>
      <c r="H1488" s="21"/>
      <c r="I1488" s="14"/>
      <c r="J1488" s="123"/>
      <c r="K1488" s="192"/>
      <c r="L1488" s="4"/>
    </row>
    <row r="1489">
      <c r="A1489" s="6"/>
      <c r="B1489" s="219"/>
      <c r="C1489" s="217"/>
      <c r="D1489" s="214"/>
      <c r="E1489" s="218"/>
      <c r="F1489" s="215"/>
      <c r="G1489" s="14"/>
      <c r="H1489" s="21"/>
      <c r="I1489" s="14"/>
      <c r="J1489" s="123"/>
      <c r="K1489" s="192"/>
      <c r="L1489" s="4"/>
    </row>
    <row r="1490">
      <c r="A1490" s="6"/>
      <c r="B1490" s="219"/>
      <c r="C1490" s="217"/>
      <c r="D1490" s="214"/>
      <c r="E1490" s="218"/>
      <c r="F1490" s="215"/>
      <c r="G1490" s="14"/>
      <c r="H1490" s="21"/>
      <c r="I1490" s="14"/>
      <c r="J1490" s="123"/>
      <c r="K1490" s="192"/>
      <c r="L1490" s="4"/>
    </row>
    <row r="1491">
      <c r="A1491" s="6"/>
      <c r="B1491" s="219"/>
      <c r="C1491" s="217"/>
      <c r="D1491" s="214"/>
      <c r="E1491" s="218"/>
      <c r="F1491" s="215"/>
      <c r="G1491" s="14"/>
      <c r="H1491" s="21"/>
      <c r="I1491" s="14"/>
      <c r="J1491" s="123"/>
      <c r="K1491" s="192"/>
      <c r="L1491" s="4"/>
    </row>
    <row r="1492">
      <c r="A1492" s="6"/>
      <c r="B1492" s="219"/>
      <c r="C1492" s="217"/>
      <c r="D1492" s="214"/>
      <c r="E1492" s="218"/>
      <c r="F1492" s="215"/>
      <c r="G1492" s="14"/>
      <c r="H1492" s="21"/>
      <c r="I1492" s="14"/>
      <c r="J1492" s="123"/>
      <c r="K1492" s="192"/>
      <c r="L1492" s="4"/>
    </row>
    <row r="1493">
      <c r="A1493" s="6"/>
      <c r="B1493" s="219"/>
      <c r="C1493" s="217"/>
      <c r="D1493" s="214"/>
      <c r="E1493" s="218"/>
      <c r="F1493" s="215"/>
      <c r="G1493" s="14"/>
      <c r="H1493" s="21"/>
      <c r="I1493" s="14"/>
      <c r="J1493" s="123"/>
      <c r="K1493" s="192"/>
      <c r="L1493" s="4"/>
    </row>
    <row r="1494">
      <c r="A1494" s="6"/>
      <c r="B1494" s="219"/>
      <c r="C1494" s="217"/>
      <c r="D1494" s="214"/>
      <c r="E1494" s="218"/>
      <c r="F1494" s="215"/>
      <c r="G1494" s="14"/>
      <c r="H1494" s="21"/>
      <c r="I1494" s="14"/>
      <c r="J1494" s="123"/>
      <c r="K1494" s="192"/>
      <c r="L1494" s="4"/>
    </row>
    <row r="1495">
      <c r="A1495" s="6"/>
      <c r="B1495" s="219"/>
      <c r="C1495" s="217"/>
      <c r="D1495" s="214"/>
      <c r="E1495" s="218"/>
      <c r="F1495" s="215"/>
      <c r="G1495" s="14"/>
      <c r="H1495" s="21"/>
      <c r="I1495" s="14"/>
      <c r="J1495" s="123"/>
      <c r="K1495" s="192"/>
      <c r="L1495" s="4"/>
    </row>
    <row r="1496">
      <c r="A1496" s="6"/>
      <c r="B1496" s="219"/>
      <c r="C1496" s="217"/>
      <c r="D1496" s="214"/>
      <c r="E1496" s="218"/>
      <c r="F1496" s="215"/>
      <c r="G1496" s="14"/>
      <c r="H1496" s="21"/>
      <c r="I1496" s="14"/>
      <c r="J1496" s="123"/>
      <c r="K1496" s="192"/>
      <c r="L1496" s="4"/>
    </row>
    <row r="1497">
      <c r="A1497" s="6"/>
      <c r="B1497" s="219"/>
      <c r="C1497" s="217"/>
      <c r="D1497" s="214"/>
      <c r="E1497" s="218"/>
      <c r="F1497" s="215"/>
      <c r="G1497" s="14"/>
      <c r="H1497" s="21"/>
      <c r="I1497" s="14"/>
      <c r="J1497" s="123"/>
      <c r="K1497" s="192"/>
      <c r="L1497" s="4"/>
    </row>
    <row r="1498">
      <c r="A1498" s="6"/>
      <c r="B1498" s="219"/>
      <c r="C1498" s="217"/>
      <c r="D1498" s="214"/>
      <c r="E1498" s="218"/>
      <c r="F1498" s="215"/>
      <c r="G1498" s="14"/>
      <c r="H1498" s="21"/>
      <c r="I1498" s="14"/>
      <c r="J1498" s="123"/>
      <c r="K1498" s="192"/>
      <c r="L1498" s="4"/>
    </row>
    <row r="1499">
      <c r="A1499" s="6"/>
      <c r="B1499" s="219"/>
      <c r="C1499" s="217"/>
      <c r="D1499" s="214"/>
      <c r="E1499" s="218"/>
      <c r="F1499" s="215"/>
      <c r="G1499" s="14"/>
      <c r="H1499" s="21"/>
      <c r="I1499" s="14"/>
      <c r="J1499" s="123"/>
      <c r="K1499" s="192"/>
      <c r="L1499" s="4"/>
    </row>
    <row r="1500">
      <c r="A1500" s="6"/>
      <c r="B1500" s="219"/>
      <c r="C1500" s="217"/>
      <c r="D1500" s="214"/>
      <c r="E1500" s="218"/>
      <c r="F1500" s="215"/>
      <c r="G1500" s="14"/>
      <c r="H1500" s="21"/>
      <c r="I1500" s="14"/>
      <c r="J1500" s="123"/>
      <c r="K1500" s="192"/>
      <c r="L1500" s="4"/>
    </row>
    <row r="1501">
      <c r="A1501" s="6"/>
      <c r="B1501" s="219"/>
      <c r="C1501" s="217"/>
      <c r="D1501" s="214"/>
      <c r="E1501" s="218"/>
      <c r="F1501" s="215"/>
      <c r="G1501" s="14"/>
      <c r="H1501" s="21"/>
      <c r="I1501" s="14"/>
      <c r="J1501" s="123"/>
      <c r="K1501" s="192"/>
      <c r="L1501" s="4"/>
    </row>
    <row r="1502">
      <c r="A1502" s="6"/>
      <c r="B1502" s="219"/>
      <c r="C1502" s="217"/>
      <c r="D1502" s="214"/>
      <c r="E1502" s="218"/>
      <c r="F1502" s="215"/>
      <c r="G1502" s="14"/>
      <c r="H1502" s="21"/>
      <c r="I1502" s="14"/>
      <c r="J1502" s="123"/>
      <c r="K1502" s="192"/>
      <c r="L1502" s="4"/>
    </row>
    <row r="1503">
      <c r="A1503" s="6"/>
      <c r="B1503" s="219"/>
      <c r="C1503" s="217"/>
      <c r="D1503" s="214"/>
      <c r="E1503" s="218"/>
      <c r="F1503" s="215"/>
      <c r="G1503" s="14"/>
      <c r="H1503" s="21"/>
      <c r="I1503" s="14"/>
      <c r="J1503" s="123"/>
      <c r="K1503" s="192"/>
      <c r="L1503" s="4"/>
    </row>
    <row r="1504">
      <c r="A1504" s="6"/>
      <c r="B1504" s="219"/>
      <c r="C1504" s="217"/>
      <c r="D1504" s="214"/>
      <c r="E1504" s="218"/>
      <c r="F1504" s="215"/>
      <c r="G1504" s="14"/>
      <c r="H1504" s="21"/>
      <c r="I1504" s="14"/>
      <c r="J1504" s="123"/>
      <c r="K1504" s="192"/>
      <c r="L1504" s="4"/>
    </row>
    <row r="1505">
      <c r="A1505" s="6"/>
      <c r="B1505" s="219"/>
      <c r="C1505" s="217"/>
      <c r="D1505" s="214"/>
      <c r="E1505" s="218"/>
      <c r="F1505" s="215"/>
      <c r="G1505" s="14"/>
      <c r="H1505" s="21"/>
      <c r="I1505" s="14"/>
      <c r="J1505" s="123"/>
      <c r="K1505" s="192"/>
      <c r="L1505" s="4"/>
    </row>
    <row r="1506">
      <c r="A1506" s="6"/>
      <c r="B1506" s="219"/>
      <c r="C1506" s="217"/>
      <c r="D1506" s="214"/>
      <c r="E1506" s="218"/>
      <c r="F1506" s="215"/>
      <c r="G1506" s="14"/>
      <c r="H1506" s="21"/>
      <c r="I1506" s="14"/>
      <c r="J1506" s="123"/>
      <c r="K1506" s="192"/>
      <c r="L1506" s="4"/>
    </row>
    <row r="1507">
      <c r="A1507" s="6"/>
      <c r="B1507" s="219"/>
      <c r="C1507" s="217"/>
      <c r="D1507" s="214"/>
      <c r="E1507" s="218"/>
      <c r="F1507" s="215"/>
      <c r="G1507" s="14"/>
      <c r="H1507" s="21"/>
      <c r="I1507" s="14"/>
      <c r="J1507" s="123"/>
      <c r="K1507" s="192"/>
      <c r="L1507" s="4"/>
    </row>
    <row r="1508">
      <c r="A1508" s="6"/>
      <c r="B1508" s="219"/>
      <c r="C1508" s="217"/>
      <c r="D1508" s="214"/>
      <c r="E1508" s="218"/>
      <c r="F1508" s="215"/>
      <c r="G1508" s="14"/>
      <c r="H1508" s="21"/>
      <c r="I1508" s="14"/>
      <c r="J1508" s="123"/>
      <c r="K1508" s="192"/>
      <c r="L1508" s="4"/>
    </row>
    <row r="1509">
      <c r="B1509" s="220"/>
      <c r="C1509" s="4"/>
      <c r="D1509" s="227"/>
      <c r="E1509" s="228"/>
      <c r="F1509" s="183"/>
      <c r="G1509" s="229"/>
      <c r="H1509" s="230"/>
      <c r="I1509" s="229"/>
      <c r="J1509" s="193"/>
      <c r="K1509" s="192"/>
      <c r="L1509" s="4"/>
    </row>
    <row r="1510">
      <c r="B1510" s="220"/>
      <c r="C1510" s="4"/>
      <c r="D1510" s="227"/>
      <c r="E1510" s="228"/>
      <c r="F1510" s="183"/>
      <c r="G1510" s="229"/>
      <c r="H1510" s="230"/>
      <c r="I1510" s="229"/>
      <c r="J1510" s="193"/>
      <c r="K1510" s="192"/>
      <c r="L1510" s="4"/>
    </row>
    <row r="1511">
      <c r="B1511" s="220"/>
      <c r="C1511" s="4"/>
      <c r="D1511" s="227"/>
      <c r="E1511" s="228"/>
      <c r="F1511" s="183"/>
      <c r="G1511" s="229"/>
      <c r="H1511" s="230"/>
      <c r="I1511" s="229"/>
      <c r="J1511" s="193"/>
      <c r="K1511" s="192"/>
      <c r="L1511" s="4"/>
    </row>
    <row r="1512">
      <c r="B1512" s="220"/>
      <c r="C1512" s="4"/>
      <c r="D1512" s="227"/>
      <c r="E1512" s="228"/>
      <c r="F1512" s="183"/>
      <c r="G1512" s="229"/>
      <c r="H1512" s="230"/>
      <c r="I1512" s="229"/>
      <c r="J1512" s="193"/>
      <c r="K1512" s="192"/>
      <c r="L1512" s="4"/>
    </row>
    <row r="1513">
      <c r="B1513" s="220"/>
      <c r="C1513" s="4"/>
      <c r="D1513" s="227"/>
      <c r="E1513" s="228"/>
      <c r="F1513" s="183"/>
      <c r="G1513" s="229"/>
      <c r="H1513" s="230"/>
      <c r="I1513" s="229"/>
      <c r="J1513" s="193"/>
      <c r="K1513" s="192"/>
      <c r="L1513" s="4"/>
    </row>
    <row r="1514">
      <c r="B1514" s="220"/>
      <c r="C1514" s="4"/>
      <c r="D1514" s="227"/>
      <c r="E1514" s="228"/>
      <c r="F1514" s="183"/>
      <c r="G1514" s="229"/>
      <c r="H1514" s="230"/>
      <c r="I1514" s="229"/>
      <c r="J1514" s="193"/>
      <c r="K1514" s="192"/>
      <c r="L1514" s="4"/>
    </row>
    <row r="1515">
      <c r="B1515" s="220"/>
      <c r="C1515" s="4"/>
      <c r="D1515" s="227"/>
      <c r="E1515" s="228"/>
      <c r="F1515" s="183"/>
      <c r="G1515" s="229"/>
      <c r="H1515" s="230"/>
      <c r="I1515" s="229"/>
      <c r="J1515" s="193"/>
      <c r="K1515" s="192"/>
      <c r="L1515" s="4"/>
    </row>
    <row r="1516">
      <c r="B1516" s="220"/>
      <c r="C1516" s="4"/>
      <c r="D1516" s="227"/>
      <c r="E1516" s="228"/>
      <c r="F1516" s="183"/>
      <c r="G1516" s="229"/>
      <c r="H1516" s="230"/>
      <c r="I1516" s="229"/>
      <c r="J1516" s="193"/>
      <c r="K1516" s="192"/>
      <c r="L1516" s="4"/>
    </row>
    <row r="1517">
      <c r="B1517" s="220"/>
      <c r="C1517" s="4"/>
      <c r="D1517" s="227"/>
      <c r="E1517" s="228"/>
      <c r="F1517" s="183"/>
      <c r="G1517" s="229"/>
      <c r="H1517" s="230"/>
      <c r="I1517" s="229"/>
      <c r="J1517" s="193"/>
      <c r="K1517" s="192"/>
      <c r="L1517" s="4"/>
    </row>
    <row r="1518">
      <c r="B1518" s="220"/>
      <c r="C1518" s="4"/>
      <c r="D1518" s="227"/>
      <c r="E1518" s="228"/>
      <c r="F1518" s="183"/>
      <c r="G1518" s="229"/>
      <c r="H1518" s="230"/>
      <c r="I1518" s="229"/>
      <c r="J1518" s="193"/>
      <c r="K1518" s="192"/>
      <c r="L1518" s="4"/>
    </row>
    <row r="1519">
      <c r="B1519" s="220"/>
      <c r="C1519" s="4"/>
      <c r="D1519" s="227"/>
      <c r="E1519" s="228"/>
      <c r="F1519" s="183"/>
      <c r="G1519" s="229"/>
      <c r="H1519" s="230"/>
      <c r="I1519" s="229"/>
      <c r="J1519" s="193"/>
      <c r="K1519" s="192"/>
      <c r="L1519" s="4"/>
    </row>
    <row r="1520">
      <c r="B1520" s="220"/>
      <c r="C1520" s="4"/>
      <c r="D1520" s="227"/>
      <c r="E1520" s="228"/>
      <c r="F1520" s="183"/>
      <c r="G1520" s="229"/>
      <c r="H1520" s="230"/>
      <c r="I1520" s="229"/>
      <c r="J1520" s="193"/>
      <c r="K1520" s="192"/>
      <c r="L1520" s="4"/>
    </row>
    <row r="1521">
      <c r="B1521" s="220"/>
      <c r="C1521" s="4"/>
      <c r="D1521" s="227"/>
      <c r="E1521" s="228"/>
      <c r="F1521" s="183"/>
      <c r="G1521" s="229"/>
      <c r="H1521" s="230"/>
      <c r="I1521" s="229"/>
      <c r="J1521" s="193"/>
      <c r="K1521" s="192"/>
      <c r="L1521" s="4"/>
    </row>
    <row r="1522">
      <c r="B1522" s="220"/>
      <c r="C1522" s="4"/>
      <c r="D1522" s="227"/>
      <c r="E1522" s="228"/>
      <c r="F1522" s="183"/>
      <c r="G1522" s="229"/>
      <c r="H1522" s="230"/>
      <c r="I1522" s="229"/>
      <c r="J1522" s="193"/>
      <c r="K1522" s="192"/>
      <c r="L1522" s="4"/>
    </row>
    <row r="1523">
      <c r="B1523" s="220"/>
      <c r="C1523" s="4"/>
      <c r="D1523" s="227"/>
      <c r="E1523" s="228"/>
      <c r="F1523" s="183"/>
      <c r="G1523" s="229"/>
      <c r="H1523" s="230"/>
      <c r="I1523" s="229"/>
      <c r="J1523" s="193"/>
      <c r="K1523" s="192"/>
      <c r="L1523" s="4"/>
    </row>
    <row r="1524">
      <c r="B1524" s="220"/>
      <c r="C1524" s="4"/>
      <c r="D1524" s="227"/>
      <c r="E1524" s="228"/>
      <c r="F1524" s="183"/>
      <c r="G1524" s="229"/>
      <c r="H1524" s="230"/>
      <c r="I1524" s="229"/>
      <c r="J1524" s="193"/>
      <c r="K1524" s="192"/>
      <c r="L1524" s="4"/>
    </row>
    <row r="1525">
      <c r="B1525" s="220"/>
      <c r="C1525" s="4"/>
      <c r="D1525" s="227"/>
      <c r="E1525" s="228"/>
      <c r="F1525" s="183"/>
      <c r="G1525" s="229"/>
      <c r="H1525" s="230"/>
      <c r="I1525" s="229"/>
      <c r="J1525" s="193"/>
      <c r="K1525" s="192"/>
      <c r="L1525" s="4"/>
    </row>
    <row r="1526">
      <c r="B1526" s="220"/>
      <c r="C1526" s="4"/>
      <c r="D1526" s="227"/>
      <c r="E1526" s="228"/>
      <c r="F1526" s="183"/>
      <c r="G1526" s="229"/>
      <c r="H1526" s="230"/>
      <c r="I1526" s="229"/>
      <c r="J1526" s="193"/>
      <c r="K1526" s="192"/>
      <c r="L1526" s="4"/>
    </row>
    <row r="1527">
      <c r="B1527" s="220"/>
      <c r="C1527" s="4"/>
      <c r="D1527" s="227"/>
      <c r="E1527" s="228"/>
      <c r="F1527" s="183"/>
      <c r="G1527" s="229"/>
      <c r="H1527" s="230"/>
      <c r="I1527" s="229"/>
      <c r="J1527" s="193"/>
      <c r="K1527" s="192"/>
      <c r="L1527" s="4"/>
    </row>
    <row r="1528">
      <c r="B1528" s="220"/>
      <c r="C1528" s="4"/>
      <c r="D1528" s="227"/>
      <c r="E1528" s="228"/>
      <c r="F1528" s="183"/>
      <c r="G1528" s="229"/>
      <c r="H1528" s="230"/>
      <c r="I1528" s="229"/>
      <c r="J1528" s="193"/>
      <c r="K1528" s="192"/>
      <c r="L1528" s="4"/>
    </row>
    <row r="1529">
      <c r="B1529" s="220"/>
      <c r="C1529" s="4"/>
      <c r="D1529" s="227"/>
      <c r="E1529" s="228"/>
      <c r="F1529" s="183"/>
      <c r="G1529" s="229"/>
      <c r="H1529" s="230"/>
      <c r="I1529" s="229"/>
      <c r="J1529" s="193"/>
      <c r="K1529" s="192"/>
      <c r="L1529" s="4"/>
    </row>
    <row r="1530">
      <c r="B1530" s="220"/>
      <c r="C1530" s="4"/>
      <c r="D1530" s="227"/>
      <c r="E1530" s="228"/>
      <c r="F1530" s="183"/>
      <c r="G1530" s="229"/>
      <c r="H1530" s="230"/>
      <c r="I1530" s="229"/>
      <c r="J1530" s="193"/>
      <c r="K1530" s="192"/>
      <c r="L1530" s="4"/>
    </row>
    <row r="1531">
      <c r="B1531" s="220"/>
      <c r="C1531" s="4"/>
      <c r="D1531" s="227"/>
      <c r="E1531" s="228"/>
      <c r="F1531" s="183"/>
      <c r="G1531" s="229"/>
      <c r="H1531" s="230"/>
      <c r="I1531" s="229"/>
      <c r="J1531" s="193"/>
      <c r="K1531" s="192"/>
      <c r="L1531" s="4"/>
    </row>
    <row r="1532">
      <c r="B1532" s="220"/>
      <c r="C1532" s="4"/>
      <c r="D1532" s="227"/>
      <c r="E1532" s="228"/>
      <c r="F1532" s="183"/>
      <c r="G1532" s="229"/>
      <c r="H1532" s="230"/>
      <c r="I1532" s="229"/>
      <c r="J1532" s="193"/>
      <c r="K1532" s="192"/>
      <c r="L1532" s="4"/>
    </row>
    <row r="1533">
      <c r="B1533" s="220"/>
      <c r="C1533" s="4"/>
      <c r="D1533" s="227"/>
      <c r="E1533" s="228"/>
      <c r="F1533" s="183"/>
      <c r="G1533" s="229"/>
      <c r="H1533" s="230"/>
      <c r="I1533" s="229"/>
      <c r="J1533" s="193"/>
      <c r="K1533" s="192"/>
      <c r="L1533" s="4"/>
    </row>
    <row r="1534">
      <c r="B1534" s="220"/>
      <c r="C1534" s="4"/>
      <c r="D1534" s="227"/>
      <c r="E1534" s="228"/>
      <c r="F1534" s="183"/>
      <c r="G1534" s="229"/>
      <c r="H1534" s="230"/>
      <c r="I1534" s="229"/>
      <c r="J1534" s="193"/>
      <c r="K1534" s="192"/>
      <c r="L1534" s="4"/>
    </row>
    <row r="1535">
      <c r="B1535" s="220"/>
      <c r="C1535" s="4"/>
      <c r="D1535" s="227"/>
      <c r="E1535" s="228"/>
      <c r="F1535" s="183"/>
      <c r="G1535" s="229"/>
      <c r="H1535" s="230"/>
      <c r="I1535" s="229"/>
      <c r="J1535" s="193"/>
      <c r="K1535" s="192"/>
      <c r="L1535" s="4"/>
    </row>
    <row r="1536">
      <c r="B1536" s="220"/>
      <c r="C1536" s="4"/>
      <c r="D1536" s="227"/>
      <c r="E1536" s="228"/>
      <c r="F1536" s="183"/>
      <c r="G1536" s="229"/>
      <c r="H1536" s="230"/>
      <c r="I1536" s="229"/>
      <c r="J1536" s="193"/>
      <c r="K1536" s="192"/>
      <c r="L1536" s="4"/>
    </row>
    <row r="1537">
      <c r="B1537" s="220"/>
      <c r="C1537" s="4"/>
      <c r="D1537" s="227"/>
      <c r="E1537" s="228"/>
      <c r="F1537" s="183"/>
      <c r="G1537" s="229"/>
      <c r="H1537" s="230"/>
      <c r="I1537" s="229"/>
      <c r="J1537" s="193"/>
      <c r="K1537" s="192"/>
      <c r="L1537" s="4"/>
    </row>
    <row r="1538">
      <c r="B1538" s="220"/>
      <c r="C1538" s="4"/>
      <c r="D1538" s="227"/>
      <c r="E1538" s="228"/>
      <c r="F1538" s="183"/>
      <c r="G1538" s="229"/>
      <c r="H1538" s="230"/>
      <c r="I1538" s="229"/>
      <c r="J1538" s="193"/>
      <c r="K1538" s="192"/>
      <c r="L1538" s="4"/>
    </row>
    <row r="1539">
      <c r="B1539" s="220"/>
      <c r="C1539" s="4"/>
      <c r="D1539" s="227"/>
      <c r="E1539" s="228"/>
      <c r="F1539" s="183"/>
      <c r="G1539" s="229"/>
      <c r="H1539" s="230"/>
      <c r="I1539" s="229"/>
      <c r="J1539" s="193"/>
      <c r="K1539" s="192"/>
      <c r="L1539" s="4"/>
    </row>
    <row r="1540">
      <c r="B1540" s="220"/>
      <c r="C1540" s="4"/>
      <c r="D1540" s="227"/>
      <c r="E1540" s="228"/>
      <c r="F1540" s="183"/>
      <c r="G1540" s="229"/>
      <c r="H1540" s="230"/>
      <c r="I1540" s="229"/>
      <c r="J1540" s="193"/>
      <c r="K1540" s="192"/>
      <c r="L1540" s="4"/>
    </row>
    <row r="1541">
      <c r="B1541" s="220"/>
      <c r="C1541" s="4"/>
      <c r="D1541" s="227"/>
      <c r="E1541" s="228"/>
      <c r="F1541" s="183"/>
      <c r="G1541" s="229"/>
      <c r="H1541" s="230"/>
      <c r="I1541" s="229"/>
      <c r="J1541" s="193"/>
      <c r="K1541" s="192"/>
      <c r="L1541" s="4"/>
    </row>
    <row r="1542">
      <c r="B1542" s="220"/>
      <c r="C1542" s="4"/>
      <c r="D1542" s="227"/>
      <c r="E1542" s="228"/>
      <c r="F1542" s="183"/>
      <c r="G1542" s="229"/>
      <c r="H1542" s="230"/>
      <c r="I1542" s="229"/>
      <c r="J1542" s="193"/>
      <c r="K1542" s="192"/>
      <c r="L1542" s="4"/>
    </row>
    <row r="1543">
      <c r="B1543" s="220"/>
      <c r="C1543" s="4"/>
      <c r="D1543" s="227"/>
      <c r="E1543" s="228"/>
      <c r="F1543" s="183"/>
      <c r="G1543" s="229"/>
      <c r="H1543" s="230"/>
      <c r="I1543" s="229"/>
      <c r="J1543" s="193"/>
      <c r="K1543" s="192"/>
      <c r="L1543" s="4"/>
    </row>
    <row r="1544">
      <c r="B1544" s="220"/>
      <c r="C1544" s="4"/>
      <c r="D1544" s="227"/>
      <c r="E1544" s="228"/>
      <c r="F1544" s="183"/>
      <c r="G1544" s="229"/>
      <c r="H1544" s="230"/>
      <c r="I1544" s="229"/>
      <c r="J1544" s="193"/>
      <c r="K1544" s="192"/>
      <c r="L1544" s="4"/>
    </row>
    <row r="1545">
      <c r="B1545" s="220"/>
      <c r="C1545" s="4"/>
      <c r="D1545" s="227"/>
      <c r="E1545" s="228"/>
      <c r="F1545" s="183"/>
      <c r="G1545" s="229"/>
      <c r="H1545" s="230"/>
      <c r="I1545" s="229"/>
      <c r="J1545" s="193"/>
      <c r="K1545" s="192"/>
      <c r="L1545" s="4"/>
    </row>
    <row r="1546">
      <c r="B1546" s="220"/>
      <c r="C1546" s="4"/>
      <c r="D1546" s="227"/>
      <c r="E1546" s="228"/>
      <c r="F1546" s="183"/>
      <c r="G1546" s="229"/>
      <c r="H1546" s="230"/>
      <c r="I1546" s="229"/>
      <c r="J1546" s="193"/>
      <c r="K1546" s="192"/>
      <c r="L1546" s="4"/>
    </row>
    <row r="1547">
      <c r="B1547" s="220"/>
      <c r="C1547" s="4"/>
      <c r="D1547" s="227"/>
      <c r="E1547" s="228"/>
      <c r="F1547" s="183"/>
      <c r="G1547" s="229"/>
      <c r="H1547" s="230"/>
      <c r="I1547" s="229"/>
      <c r="J1547" s="193"/>
      <c r="K1547" s="192"/>
      <c r="L1547" s="4"/>
    </row>
    <row r="1548">
      <c r="B1548" s="220"/>
      <c r="C1548" s="4"/>
      <c r="D1548" s="227"/>
      <c r="E1548" s="228"/>
      <c r="F1548" s="183"/>
      <c r="G1548" s="229"/>
      <c r="H1548" s="230"/>
      <c r="I1548" s="229"/>
      <c r="J1548" s="193"/>
      <c r="K1548" s="192"/>
      <c r="L1548" s="4"/>
    </row>
    <row r="1549">
      <c r="B1549" s="220"/>
      <c r="C1549" s="4"/>
      <c r="D1549" s="227"/>
      <c r="E1549" s="228"/>
      <c r="F1549" s="183"/>
      <c r="G1549" s="229"/>
      <c r="H1549" s="230"/>
      <c r="I1549" s="229"/>
      <c r="J1549" s="193"/>
      <c r="K1549" s="192"/>
      <c r="L1549" s="4"/>
    </row>
    <row r="1550">
      <c r="B1550" s="220"/>
      <c r="C1550" s="4"/>
      <c r="D1550" s="227"/>
      <c r="E1550" s="228"/>
      <c r="F1550" s="183"/>
      <c r="G1550" s="229"/>
      <c r="H1550" s="230"/>
      <c r="I1550" s="229"/>
      <c r="J1550" s="193"/>
      <c r="K1550" s="192"/>
      <c r="L1550" s="4"/>
    </row>
    <row r="1551">
      <c r="B1551" s="220"/>
      <c r="C1551" s="4"/>
      <c r="D1551" s="227"/>
      <c r="E1551" s="228"/>
      <c r="F1551" s="183"/>
      <c r="G1551" s="229"/>
      <c r="H1551" s="230"/>
      <c r="I1551" s="229"/>
      <c r="J1551" s="193"/>
      <c r="K1551" s="192"/>
      <c r="L1551" s="4"/>
    </row>
    <row r="1552">
      <c r="B1552" s="220"/>
      <c r="C1552" s="4"/>
      <c r="D1552" s="227"/>
      <c r="E1552" s="228"/>
      <c r="F1552" s="183"/>
      <c r="G1552" s="229"/>
      <c r="H1552" s="230"/>
      <c r="I1552" s="229"/>
      <c r="J1552" s="193"/>
      <c r="K1552" s="192"/>
      <c r="L1552" s="4"/>
    </row>
    <row r="1553">
      <c r="B1553" s="220"/>
      <c r="C1553" s="4"/>
      <c r="D1553" s="227"/>
      <c r="E1553" s="228"/>
      <c r="F1553" s="183"/>
      <c r="G1553" s="229"/>
      <c r="H1553" s="230"/>
      <c r="I1553" s="229"/>
      <c r="J1553" s="193"/>
      <c r="K1553" s="192"/>
      <c r="L1553" s="4"/>
    </row>
    <row r="1554">
      <c r="B1554" s="220"/>
      <c r="C1554" s="4"/>
      <c r="D1554" s="227"/>
      <c r="E1554" s="228"/>
      <c r="F1554" s="183"/>
      <c r="G1554" s="229"/>
      <c r="H1554" s="230"/>
      <c r="I1554" s="229"/>
      <c r="J1554" s="193"/>
      <c r="K1554" s="192"/>
      <c r="L1554" s="4"/>
    </row>
    <row r="1555">
      <c r="B1555" s="220"/>
      <c r="C1555" s="4"/>
      <c r="D1555" s="227"/>
      <c r="E1555" s="228"/>
      <c r="F1555" s="183"/>
      <c r="G1555" s="229"/>
      <c r="H1555" s="230"/>
      <c r="I1555" s="229"/>
      <c r="J1555" s="193"/>
      <c r="K1555" s="192"/>
      <c r="L1555" s="4"/>
    </row>
    <row r="1556">
      <c r="B1556" s="220"/>
      <c r="C1556" s="4"/>
      <c r="D1556" s="227"/>
      <c r="E1556" s="228"/>
      <c r="F1556" s="183"/>
      <c r="G1556" s="229"/>
      <c r="H1556" s="230"/>
      <c r="I1556" s="229"/>
      <c r="J1556" s="193"/>
      <c r="K1556" s="192"/>
      <c r="L1556" s="4"/>
    </row>
    <row r="1557">
      <c r="B1557" s="220"/>
      <c r="C1557" s="4"/>
      <c r="D1557" s="227"/>
      <c r="E1557" s="228"/>
      <c r="F1557" s="183"/>
      <c r="G1557" s="229"/>
      <c r="H1557" s="230"/>
      <c r="I1557" s="229"/>
      <c r="J1557" s="193"/>
      <c r="K1557" s="192"/>
      <c r="L1557" s="4"/>
    </row>
    <row r="1558">
      <c r="B1558" s="220"/>
      <c r="C1558" s="4"/>
      <c r="D1558" s="227"/>
      <c r="E1558" s="228"/>
      <c r="F1558" s="183"/>
      <c r="G1558" s="229"/>
      <c r="H1558" s="230"/>
      <c r="I1558" s="229"/>
      <c r="J1558" s="193"/>
      <c r="K1558" s="192"/>
      <c r="L1558" s="4"/>
    </row>
    <row r="1559">
      <c r="B1559" s="220"/>
      <c r="C1559" s="4"/>
      <c r="D1559" s="227"/>
      <c r="E1559" s="228"/>
      <c r="F1559" s="183"/>
      <c r="G1559" s="229"/>
      <c r="H1559" s="230"/>
      <c r="I1559" s="229"/>
      <c r="J1559" s="193"/>
      <c r="K1559" s="192"/>
      <c r="L1559" s="4"/>
    </row>
    <row r="1560">
      <c r="B1560" s="220"/>
      <c r="C1560" s="4"/>
      <c r="D1560" s="227"/>
      <c r="E1560" s="228"/>
      <c r="F1560" s="183"/>
      <c r="G1560" s="229"/>
      <c r="H1560" s="230"/>
      <c r="I1560" s="229"/>
      <c r="J1560" s="193"/>
      <c r="K1560" s="192"/>
      <c r="L1560" s="4"/>
    </row>
    <row r="1561">
      <c r="B1561" s="220"/>
      <c r="C1561" s="4"/>
      <c r="D1561" s="227"/>
      <c r="E1561" s="228"/>
      <c r="F1561" s="183"/>
      <c r="G1561" s="229"/>
      <c r="H1561" s="230"/>
      <c r="I1561" s="229"/>
      <c r="J1561" s="193"/>
      <c r="K1561" s="192"/>
      <c r="L1561" s="4"/>
    </row>
    <row r="1562">
      <c r="B1562" s="220"/>
      <c r="C1562" s="4"/>
      <c r="D1562" s="227"/>
      <c r="E1562" s="228"/>
      <c r="F1562" s="183"/>
      <c r="G1562" s="229"/>
      <c r="H1562" s="230"/>
      <c r="I1562" s="229"/>
      <c r="J1562" s="193"/>
      <c r="K1562" s="192"/>
      <c r="L1562" s="4"/>
    </row>
    <row r="1563">
      <c r="B1563" s="220"/>
      <c r="C1563" s="4"/>
      <c r="D1563" s="227"/>
      <c r="E1563" s="228"/>
      <c r="F1563" s="183"/>
      <c r="G1563" s="229"/>
      <c r="H1563" s="230"/>
      <c r="I1563" s="229"/>
      <c r="J1563" s="193"/>
      <c r="K1563" s="192"/>
      <c r="L1563" s="4"/>
    </row>
    <row r="1564">
      <c r="B1564" s="220"/>
      <c r="C1564" s="4"/>
      <c r="D1564" s="227"/>
      <c r="E1564" s="228"/>
      <c r="F1564" s="183"/>
      <c r="G1564" s="229"/>
      <c r="H1564" s="230"/>
      <c r="I1564" s="229"/>
      <c r="J1564" s="193"/>
      <c r="K1564" s="192"/>
      <c r="L1564" s="4"/>
    </row>
    <row r="1565">
      <c r="B1565" s="220"/>
      <c r="C1565" s="4"/>
      <c r="D1565" s="227"/>
      <c r="E1565" s="228"/>
      <c r="F1565" s="183"/>
      <c r="G1565" s="229"/>
      <c r="H1565" s="230"/>
      <c r="I1565" s="229"/>
      <c r="J1565" s="193"/>
      <c r="K1565" s="192"/>
      <c r="L1565" s="4"/>
    </row>
    <row r="1566">
      <c r="B1566" s="220"/>
      <c r="C1566" s="4"/>
      <c r="D1566" s="227"/>
      <c r="E1566" s="228"/>
      <c r="F1566" s="183"/>
      <c r="G1566" s="229"/>
      <c r="H1566" s="230"/>
      <c r="I1566" s="229"/>
      <c r="J1566" s="193"/>
      <c r="K1566" s="192"/>
      <c r="L1566" s="4"/>
    </row>
    <row r="1567">
      <c r="B1567" s="220"/>
      <c r="C1567" s="4"/>
      <c r="D1567" s="227"/>
      <c r="E1567" s="228"/>
      <c r="F1567" s="183"/>
      <c r="G1567" s="229"/>
      <c r="H1567" s="230"/>
      <c r="I1567" s="229"/>
      <c r="J1567" s="193"/>
      <c r="K1567" s="192"/>
      <c r="L1567" s="4"/>
    </row>
    <row r="1568">
      <c r="B1568" s="220"/>
      <c r="C1568" s="4"/>
      <c r="D1568" s="227"/>
      <c r="E1568" s="228"/>
      <c r="F1568" s="183"/>
      <c r="G1568" s="229"/>
      <c r="H1568" s="230"/>
      <c r="I1568" s="229"/>
      <c r="J1568" s="193"/>
      <c r="K1568" s="192"/>
      <c r="L1568" s="4"/>
    </row>
    <row r="1569">
      <c r="B1569" s="220"/>
      <c r="C1569" s="4"/>
      <c r="D1569" s="227"/>
      <c r="E1569" s="228"/>
      <c r="F1569" s="183"/>
      <c r="G1569" s="229"/>
      <c r="H1569" s="230"/>
      <c r="I1569" s="229"/>
      <c r="J1569" s="193"/>
      <c r="K1569" s="192"/>
      <c r="L1569" s="4"/>
    </row>
    <row r="1570">
      <c r="B1570" s="220"/>
      <c r="C1570" s="4"/>
      <c r="D1570" s="227"/>
      <c r="E1570" s="228"/>
      <c r="F1570" s="183"/>
      <c r="G1570" s="229"/>
      <c r="H1570" s="230"/>
      <c r="I1570" s="229"/>
      <c r="J1570" s="193"/>
      <c r="K1570" s="192"/>
      <c r="L1570" s="4"/>
    </row>
    <row r="1571">
      <c r="B1571" s="220"/>
      <c r="C1571" s="4"/>
      <c r="D1571" s="227"/>
      <c r="E1571" s="228"/>
      <c r="F1571" s="183"/>
      <c r="G1571" s="229"/>
      <c r="H1571" s="230"/>
      <c r="I1571" s="229"/>
      <c r="J1571" s="193"/>
      <c r="K1571" s="192"/>
      <c r="L1571" s="4"/>
    </row>
    <row r="1572">
      <c r="B1572" s="220"/>
      <c r="C1572" s="4"/>
      <c r="D1572" s="227"/>
      <c r="E1572" s="228"/>
      <c r="F1572" s="183"/>
      <c r="G1572" s="229"/>
      <c r="H1572" s="230"/>
      <c r="I1572" s="229"/>
      <c r="J1572" s="193"/>
      <c r="K1572" s="192"/>
      <c r="L1572" s="4"/>
    </row>
    <row r="1573">
      <c r="B1573" s="220"/>
      <c r="C1573" s="4"/>
      <c r="D1573" s="227"/>
      <c r="E1573" s="228"/>
      <c r="F1573" s="183"/>
      <c r="G1573" s="229"/>
      <c r="H1573" s="230"/>
      <c r="I1573" s="229"/>
      <c r="J1573" s="193"/>
      <c r="K1573" s="192"/>
      <c r="L1573" s="4"/>
    </row>
    <row r="1574">
      <c r="B1574" s="220"/>
      <c r="C1574" s="4"/>
      <c r="D1574" s="227"/>
      <c r="E1574" s="228"/>
      <c r="F1574" s="183"/>
      <c r="G1574" s="229"/>
      <c r="H1574" s="230"/>
      <c r="I1574" s="229"/>
      <c r="J1574" s="193"/>
      <c r="K1574" s="192"/>
      <c r="L1574" s="4"/>
    </row>
    <row r="1575">
      <c r="B1575" s="220"/>
      <c r="C1575" s="4"/>
      <c r="D1575" s="227"/>
      <c r="E1575" s="228"/>
      <c r="F1575" s="183"/>
      <c r="G1575" s="229"/>
      <c r="H1575" s="230"/>
      <c r="I1575" s="229"/>
      <c r="J1575" s="193"/>
      <c r="K1575" s="192"/>
      <c r="L1575" s="4"/>
    </row>
    <row r="1576">
      <c r="B1576" s="220"/>
      <c r="C1576" s="4"/>
      <c r="D1576" s="227"/>
      <c r="E1576" s="228"/>
      <c r="F1576" s="183"/>
      <c r="G1576" s="229"/>
      <c r="H1576" s="230"/>
      <c r="I1576" s="229"/>
      <c r="J1576" s="193"/>
      <c r="K1576" s="192"/>
      <c r="L1576" s="4"/>
    </row>
    <row r="1577">
      <c r="B1577" s="220"/>
      <c r="C1577" s="4"/>
      <c r="D1577" s="227"/>
      <c r="E1577" s="228"/>
      <c r="F1577" s="183"/>
      <c r="G1577" s="229"/>
      <c r="H1577" s="230"/>
      <c r="I1577" s="229"/>
      <c r="J1577" s="193"/>
      <c r="K1577" s="192"/>
      <c r="L1577" s="4"/>
    </row>
    <row r="1578">
      <c r="B1578" s="220"/>
      <c r="C1578" s="4"/>
      <c r="D1578" s="227"/>
      <c r="E1578" s="228"/>
      <c r="F1578" s="183"/>
      <c r="G1578" s="229"/>
      <c r="H1578" s="230"/>
      <c r="I1578" s="229"/>
      <c r="J1578" s="193"/>
      <c r="K1578" s="192"/>
      <c r="L1578" s="4"/>
    </row>
    <row r="1579">
      <c r="B1579" s="220"/>
      <c r="C1579" s="4"/>
      <c r="D1579" s="227"/>
      <c r="E1579" s="228"/>
      <c r="F1579" s="183"/>
      <c r="G1579" s="229"/>
      <c r="H1579" s="230"/>
      <c r="I1579" s="229"/>
      <c r="J1579" s="193"/>
      <c r="K1579" s="192"/>
      <c r="L1579" s="4"/>
    </row>
    <row r="1580">
      <c r="B1580" s="220"/>
      <c r="C1580" s="4"/>
      <c r="D1580" s="227"/>
      <c r="E1580" s="228"/>
      <c r="F1580" s="183"/>
      <c r="G1580" s="229"/>
      <c r="H1580" s="230"/>
      <c r="I1580" s="229"/>
      <c r="J1580" s="193"/>
      <c r="K1580" s="192"/>
      <c r="L1580" s="4"/>
    </row>
    <row r="1581">
      <c r="B1581" s="220"/>
      <c r="C1581" s="4"/>
      <c r="D1581" s="227"/>
      <c r="E1581" s="228"/>
      <c r="F1581" s="183"/>
      <c r="G1581" s="229"/>
      <c r="H1581" s="230"/>
      <c r="I1581" s="229"/>
      <c r="J1581" s="193"/>
      <c r="K1581" s="192"/>
      <c r="L1581" s="4"/>
    </row>
    <row r="1582">
      <c r="B1582" s="220"/>
      <c r="C1582" s="4"/>
      <c r="D1582" s="227"/>
      <c r="E1582" s="228"/>
      <c r="F1582" s="183"/>
      <c r="G1582" s="229"/>
      <c r="H1582" s="230"/>
      <c r="I1582" s="229"/>
      <c r="J1582" s="193"/>
      <c r="K1582" s="192"/>
      <c r="L1582" s="4"/>
    </row>
    <row r="1583">
      <c r="B1583" s="220"/>
      <c r="C1583" s="4"/>
      <c r="D1583" s="227"/>
      <c r="E1583" s="228"/>
      <c r="F1583" s="183"/>
      <c r="G1583" s="229"/>
      <c r="H1583" s="230"/>
      <c r="I1583" s="229"/>
      <c r="J1583" s="193"/>
      <c r="K1583" s="192"/>
      <c r="L1583" s="4"/>
    </row>
    <row r="1584">
      <c r="B1584" s="220"/>
      <c r="C1584" s="4"/>
      <c r="D1584" s="227"/>
      <c r="E1584" s="228"/>
      <c r="F1584" s="183"/>
      <c r="G1584" s="229"/>
      <c r="H1584" s="230"/>
      <c r="I1584" s="229"/>
      <c r="J1584" s="193"/>
      <c r="K1584" s="192"/>
      <c r="L1584" s="4"/>
    </row>
    <row r="1585">
      <c r="B1585" s="220"/>
      <c r="C1585" s="4"/>
      <c r="D1585" s="227"/>
      <c r="E1585" s="228"/>
      <c r="F1585" s="183"/>
      <c r="G1585" s="229"/>
      <c r="H1585" s="230"/>
      <c r="I1585" s="229"/>
      <c r="J1585" s="193"/>
      <c r="K1585" s="192"/>
      <c r="L1585" s="4"/>
    </row>
    <row r="1586">
      <c r="B1586" s="220"/>
      <c r="C1586" s="4"/>
      <c r="D1586" s="227"/>
      <c r="E1586" s="228"/>
      <c r="F1586" s="183"/>
      <c r="G1586" s="229"/>
      <c r="H1586" s="230"/>
      <c r="I1586" s="229"/>
      <c r="J1586" s="193"/>
      <c r="K1586" s="192"/>
      <c r="L1586" s="4"/>
    </row>
    <row r="1587">
      <c r="B1587" s="220"/>
      <c r="C1587" s="4"/>
      <c r="D1587" s="227"/>
      <c r="E1587" s="228"/>
      <c r="F1587" s="183"/>
      <c r="G1587" s="229"/>
      <c r="H1587" s="230"/>
      <c r="I1587" s="229"/>
      <c r="J1587" s="193"/>
      <c r="K1587" s="192"/>
      <c r="L1587" s="4"/>
    </row>
    <row r="1588">
      <c r="B1588" s="220"/>
      <c r="C1588" s="4"/>
      <c r="D1588" s="227"/>
      <c r="E1588" s="228"/>
      <c r="F1588" s="183"/>
      <c r="G1588" s="229"/>
      <c r="H1588" s="230"/>
      <c r="I1588" s="229"/>
      <c r="J1588" s="193"/>
      <c r="K1588" s="192"/>
      <c r="L1588" s="4"/>
    </row>
    <row r="1589">
      <c r="B1589" s="220"/>
      <c r="C1589" s="4"/>
      <c r="D1589" s="227"/>
      <c r="E1589" s="228"/>
      <c r="F1589" s="183"/>
      <c r="G1589" s="229"/>
      <c r="H1589" s="230"/>
      <c r="I1589" s="229"/>
      <c r="J1589" s="193"/>
      <c r="K1589" s="192"/>
      <c r="L1589" s="4"/>
    </row>
    <row r="1590">
      <c r="B1590" s="220"/>
      <c r="C1590" s="4"/>
      <c r="D1590" s="227"/>
      <c r="E1590" s="228"/>
      <c r="F1590" s="183"/>
      <c r="G1590" s="229"/>
      <c r="H1590" s="230"/>
      <c r="I1590" s="229"/>
      <c r="J1590" s="193"/>
      <c r="K1590" s="192"/>
      <c r="L1590" s="4"/>
    </row>
    <row r="1591">
      <c r="B1591" s="220"/>
      <c r="C1591" s="4"/>
      <c r="D1591" s="227"/>
      <c r="E1591" s="228"/>
      <c r="F1591" s="183"/>
      <c r="G1591" s="229"/>
      <c r="H1591" s="230"/>
      <c r="I1591" s="229"/>
      <c r="J1591" s="193"/>
      <c r="K1591" s="192"/>
      <c r="L1591" s="4"/>
    </row>
    <row r="1592">
      <c r="B1592" s="220"/>
      <c r="C1592" s="4"/>
      <c r="D1592" s="227"/>
      <c r="E1592" s="228"/>
      <c r="F1592" s="183"/>
      <c r="G1592" s="229"/>
      <c r="H1592" s="230"/>
      <c r="I1592" s="229"/>
      <c r="J1592" s="193"/>
      <c r="K1592" s="192"/>
      <c r="L1592" s="4"/>
    </row>
    <row r="1593">
      <c r="B1593" s="220"/>
      <c r="C1593" s="4"/>
      <c r="D1593" s="227"/>
      <c r="E1593" s="228"/>
      <c r="F1593" s="183"/>
      <c r="G1593" s="229"/>
      <c r="H1593" s="230"/>
      <c r="I1593" s="229"/>
      <c r="J1593" s="193"/>
      <c r="K1593" s="192"/>
      <c r="L1593" s="4"/>
    </row>
    <row r="1594">
      <c r="B1594" s="220"/>
      <c r="C1594" s="4"/>
      <c r="D1594" s="227"/>
      <c r="E1594" s="228"/>
      <c r="F1594" s="183"/>
      <c r="G1594" s="229"/>
      <c r="H1594" s="230"/>
      <c r="I1594" s="229"/>
      <c r="J1594" s="193"/>
      <c r="K1594" s="192"/>
      <c r="L1594" s="4"/>
    </row>
    <row r="1595">
      <c r="B1595" s="220"/>
      <c r="C1595" s="4"/>
      <c r="D1595" s="227"/>
      <c r="E1595" s="228"/>
      <c r="F1595" s="183"/>
      <c r="G1595" s="229"/>
      <c r="H1595" s="230"/>
      <c r="I1595" s="229"/>
      <c r="J1595" s="193"/>
      <c r="K1595" s="192"/>
      <c r="L1595" s="4"/>
    </row>
    <row r="1596">
      <c r="B1596" s="220"/>
      <c r="C1596" s="4"/>
      <c r="D1596" s="227"/>
      <c r="E1596" s="228"/>
      <c r="F1596" s="183"/>
      <c r="G1596" s="229"/>
      <c r="H1596" s="230"/>
      <c r="I1596" s="229"/>
      <c r="J1596" s="193"/>
      <c r="K1596" s="192"/>
      <c r="L1596" s="4"/>
    </row>
    <row r="1597">
      <c r="B1597" s="220"/>
      <c r="C1597" s="4"/>
      <c r="D1597" s="227"/>
      <c r="E1597" s="228"/>
      <c r="F1597" s="183"/>
      <c r="G1597" s="229"/>
      <c r="H1597" s="230"/>
      <c r="I1597" s="229"/>
      <c r="J1597" s="193"/>
      <c r="K1597" s="192"/>
      <c r="L1597" s="4"/>
    </row>
    <row r="1598">
      <c r="B1598" s="220"/>
      <c r="C1598" s="4"/>
      <c r="D1598" s="227"/>
      <c r="E1598" s="228"/>
      <c r="F1598" s="183"/>
      <c r="G1598" s="229"/>
      <c r="H1598" s="230"/>
      <c r="I1598" s="229"/>
      <c r="J1598" s="193"/>
      <c r="K1598" s="192"/>
      <c r="L1598" s="4"/>
    </row>
    <row r="1599">
      <c r="B1599" s="220"/>
      <c r="C1599" s="4"/>
      <c r="D1599" s="227"/>
      <c r="E1599" s="228"/>
      <c r="F1599" s="183"/>
      <c r="G1599" s="229"/>
      <c r="H1599" s="230"/>
      <c r="I1599" s="229"/>
      <c r="J1599" s="193"/>
      <c r="K1599" s="192"/>
      <c r="L1599" s="4"/>
    </row>
    <row r="1600">
      <c r="B1600" s="220"/>
      <c r="C1600" s="4"/>
      <c r="D1600" s="227"/>
      <c r="E1600" s="228"/>
      <c r="F1600" s="183"/>
      <c r="G1600" s="229"/>
      <c r="H1600" s="230"/>
      <c r="I1600" s="229"/>
      <c r="J1600" s="193"/>
      <c r="K1600" s="192"/>
      <c r="L1600" s="4"/>
    </row>
    <row r="1601">
      <c r="B1601" s="220"/>
      <c r="C1601" s="4"/>
      <c r="D1601" s="227"/>
      <c r="E1601" s="228"/>
      <c r="F1601" s="183"/>
      <c r="G1601" s="229"/>
      <c r="H1601" s="230"/>
      <c r="I1601" s="229"/>
      <c r="J1601" s="193"/>
      <c r="K1601" s="192"/>
      <c r="L1601" s="4"/>
    </row>
    <row r="1602">
      <c r="B1602" s="220"/>
      <c r="C1602" s="4"/>
      <c r="D1602" s="227"/>
      <c r="E1602" s="228"/>
      <c r="F1602" s="183"/>
      <c r="G1602" s="229"/>
      <c r="H1602" s="230"/>
      <c r="I1602" s="229"/>
      <c r="J1602" s="193"/>
      <c r="K1602" s="192"/>
      <c r="L1602" s="4"/>
    </row>
    <row r="1603">
      <c r="B1603" s="220"/>
      <c r="C1603" s="4"/>
      <c r="D1603" s="227"/>
      <c r="E1603" s="228"/>
      <c r="F1603" s="183"/>
      <c r="G1603" s="229"/>
      <c r="H1603" s="230"/>
      <c r="I1603" s="229"/>
      <c r="J1603" s="193"/>
      <c r="K1603" s="192"/>
      <c r="L1603" s="4"/>
    </row>
    <row r="1604">
      <c r="B1604" s="220"/>
      <c r="C1604" s="4"/>
      <c r="D1604" s="227"/>
      <c r="E1604" s="228"/>
      <c r="F1604" s="183"/>
      <c r="G1604" s="229"/>
      <c r="H1604" s="230"/>
      <c r="I1604" s="229"/>
      <c r="J1604" s="193"/>
      <c r="K1604" s="192"/>
      <c r="L1604" s="4"/>
    </row>
    <row r="1605">
      <c r="B1605" s="220"/>
      <c r="C1605" s="4"/>
      <c r="D1605" s="227"/>
      <c r="E1605" s="228"/>
      <c r="F1605" s="183"/>
      <c r="G1605" s="229"/>
      <c r="H1605" s="230"/>
      <c r="I1605" s="229"/>
      <c r="J1605" s="193"/>
      <c r="K1605" s="192"/>
      <c r="L1605" s="4"/>
    </row>
    <row r="1606">
      <c r="B1606" s="220"/>
      <c r="C1606" s="4"/>
      <c r="D1606" s="227"/>
      <c r="E1606" s="228"/>
      <c r="F1606" s="183"/>
      <c r="G1606" s="229"/>
      <c r="H1606" s="230"/>
      <c r="I1606" s="229"/>
      <c r="J1606" s="193"/>
      <c r="K1606" s="192"/>
      <c r="L1606" s="4"/>
    </row>
    <row r="1607">
      <c r="B1607" s="220"/>
      <c r="C1607" s="4"/>
      <c r="D1607" s="227"/>
      <c r="E1607" s="228"/>
      <c r="F1607" s="183"/>
      <c r="G1607" s="229"/>
      <c r="H1607" s="230"/>
      <c r="I1607" s="229"/>
      <c r="J1607" s="193"/>
      <c r="K1607" s="192"/>
      <c r="L1607" s="4"/>
    </row>
    <row r="1608">
      <c r="B1608" s="220"/>
      <c r="C1608" s="4"/>
      <c r="D1608" s="227"/>
      <c r="E1608" s="228"/>
      <c r="F1608" s="183"/>
      <c r="G1608" s="229"/>
      <c r="H1608" s="230"/>
      <c r="I1608" s="229"/>
      <c r="J1608" s="193"/>
      <c r="K1608" s="192"/>
      <c r="L1608" s="4"/>
    </row>
    <row r="1609">
      <c r="B1609" s="220"/>
      <c r="C1609" s="4"/>
      <c r="D1609" s="227"/>
      <c r="E1609" s="228"/>
      <c r="F1609" s="183"/>
      <c r="G1609" s="229"/>
      <c r="H1609" s="230"/>
      <c r="I1609" s="229"/>
      <c r="J1609" s="193"/>
      <c r="K1609" s="192"/>
      <c r="L1609" s="4"/>
    </row>
    <row r="1610">
      <c r="B1610" s="220"/>
      <c r="C1610" s="4"/>
      <c r="D1610" s="227"/>
      <c r="E1610" s="228"/>
      <c r="F1610" s="183"/>
      <c r="G1610" s="229"/>
      <c r="H1610" s="230"/>
      <c r="I1610" s="229"/>
      <c r="J1610" s="193"/>
      <c r="K1610" s="192"/>
      <c r="L1610" s="4"/>
    </row>
    <row r="1611">
      <c r="B1611" s="220"/>
      <c r="C1611" s="4"/>
      <c r="D1611" s="227"/>
      <c r="E1611" s="228"/>
      <c r="F1611" s="183"/>
      <c r="G1611" s="229"/>
      <c r="H1611" s="230"/>
      <c r="I1611" s="229"/>
      <c r="J1611" s="193"/>
      <c r="K1611" s="192"/>
      <c r="L1611" s="4"/>
    </row>
    <row r="1612">
      <c r="B1612" s="220"/>
      <c r="C1612" s="4"/>
      <c r="D1612" s="227"/>
      <c r="E1612" s="228"/>
      <c r="F1612" s="183"/>
      <c r="G1612" s="229"/>
      <c r="H1612" s="230"/>
      <c r="I1612" s="229"/>
      <c r="J1612" s="193"/>
      <c r="K1612" s="192"/>
      <c r="L1612" s="4"/>
    </row>
    <row r="1613">
      <c r="B1613" s="220"/>
      <c r="C1613" s="4"/>
      <c r="D1613" s="227"/>
      <c r="E1613" s="228"/>
      <c r="F1613" s="183"/>
      <c r="G1613" s="229"/>
      <c r="H1613" s="230"/>
      <c r="I1613" s="229"/>
      <c r="J1613" s="193"/>
      <c r="K1613" s="192"/>
      <c r="L1613" s="4"/>
    </row>
    <row r="1614">
      <c r="B1614" s="220"/>
      <c r="C1614" s="4"/>
      <c r="D1614" s="227"/>
      <c r="E1614" s="228"/>
      <c r="F1614" s="183"/>
      <c r="G1614" s="229"/>
      <c r="H1614" s="230"/>
      <c r="I1614" s="229"/>
      <c r="J1614" s="193"/>
      <c r="K1614" s="192"/>
      <c r="L1614" s="4"/>
    </row>
    <row r="1615">
      <c r="B1615" s="220"/>
      <c r="C1615" s="4"/>
      <c r="D1615" s="227"/>
      <c r="E1615" s="228"/>
      <c r="F1615" s="183"/>
      <c r="G1615" s="229"/>
      <c r="H1615" s="230"/>
      <c r="I1615" s="229"/>
      <c r="J1615" s="193"/>
      <c r="K1615" s="192"/>
      <c r="L1615" s="4"/>
    </row>
    <row r="1616">
      <c r="B1616" s="220"/>
      <c r="C1616" s="4"/>
      <c r="D1616" s="227"/>
      <c r="E1616" s="228"/>
      <c r="F1616" s="183"/>
      <c r="G1616" s="229"/>
      <c r="H1616" s="230"/>
      <c r="I1616" s="229"/>
      <c r="J1616" s="193"/>
      <c r="K1616" s="192"/>
      <c r="L1616" s="4"/>
    </row>
    <row r="1617">
      <c r="B1617" s="220"/>
      <c r="C1617" s="4"/>
      <c r="D1617" s="227"/>
      <c r="E1617" s="228"/>
      <c r="F1617" s="183"/>
      <c r="G1617" s="229"/>
      <c r="H1617" s="230"/>
      <c r="I1617" s="229"/>
      <c r="J1617" s="193"/>
      <c r="K1617" s="192"/>
      <c r="L1617" s="4"/>
    </row>
    <row r="1618">
      <c r="B1618" s="220"/>
      <c r="C1618" s="4"/>
      <c r="D1618" s="227"/>
      <c r="E1618" s="228"/>
      <c r="F1618" s="183"/>
      <c r="G1618" s="229"/>
      <c r="H1618" s="230"/>
      <c r="I1618" s="229"/>
      <c r="J1618" s="193"/>
      <c r="K1618" s="192"/>
      <c r="L1618" s="4"/>
    </row>
    <row r="1619">
      <c r="B1619" s="220"/>
      <c r="C1619" s="4"/>
      <c r="D1619" s="227"/>
      <c r="E1619" s="228"/>
      <c r="F1619" s="183"/>
      <c r="G1619" s="229"/>
      <c r="H1619" s="230"/>
      <c r="I1619" s="229"/>
      <c r="J1619" s="193"/>
      <c r="K1619" s="192"/>
      <c r="L1619" s="4"/>
    </row>
    <row r="1620">
      <c r="B1620" s="220"/>
      <c r="C1620" s="4"/>
      <c r="D1620" s="227"/>
      <c r="E1620" s="228"/>
      <c r="F1620" s="183"/>
      <c r="G1620" s="229"/>
      <c r="H1620" s="230"/>
      <c r="I1620" s="229"/>
      <c r="J1620" s="193"/>
      <c r="K1620" s="192"/>
      <c r="L1620" s="4"/>
    </row>
    <row r="1621">
      <c r="B1621" s="220"/>
      <c r="C1621" s="4"/>
      <c r="D1621" s="227"/>
      <c r="E1621" s="228"/>
      <c r="F1621" s="183"/>
      <c r="G1621" s="229"/>
      <c r="H1621" s="230"/>
      <c r="I1621" s="229"/>
      <c r="J1621" s="193"/>
      <c r="K1621" s="192"/>
      <c r="L1621" s="4"/>
    </row>
    <row r="1622">
      <c r="B1622" s="220"/>
      <c r="C1622" s="4"/>
      <c r="D1622" s="227"/>
      <c r="E1622" s="228"/>
      <c r="F1622" s="183"/>
      <c r="G1622" s="229"/>
      <c r="H1622" s="230"/>
      <c r="I1622" s="229"/>
      <c r="J1622" s="193"/>
      <c r="K1622" s="192"/>
      <c r="L1622" s="4"/>
    </row>
    <row r="1623">
      <c r="B1623" s="220"/>
      <c r="C1623" s="4"/>
      <c r="D1623" s="227"/>
      <c r="E1623" s="228"/>
      <c r="F1623" s="183"/>
      <c r="G1623" s="229"/>
      <c r="H1623" s="230"/>
      <c r="I1623" s="229"/>
      <c r="J1623" s="193"/>
      <c r="K1623" s="192"/>
      <c r="L1623" s="4"/>
    </row>
    <row r="1624">
      <c r="B1624" s="220"/>
      <c r="C1624" s="4"/>
      <c r="D1624" s="227"/>
      <c r="E1624" s="228"/>
      <c r="F1624" s="183"/>
      <c r="G1624" s="229"/>
      <c r="H1624" s="230"/>
      <c r="I1624" s="229"/>
      <c r="J1624" s="193"/>
      <c r="K1624" s="192"/>
      <c r="L1624" s="4"/>
    </row>
    <row r="1625">
      <c r="B1625" s="220"/>
      <c r="C1625" s="4"/>
      <c r="D1625" s="227"/>
      <c r="E1625" s="228"/>
      <c r="F1625" s="183"/>
      <c r="G1625" s="229"/>
      <c r="H1625" s="230"/>
      <c r="I1625" s="229"/>
      <c r="J1625" s="193"/>
      <c r="K1625" s="192"/>
      <c r="L1625" s="4"/>
    </row>
    <row r="1626">
      <c r="B1626" s="220"/>
      <c r="C1626" s="4"/>
      <c r="D1626" s="227"/>
      <c r="E1626" s="228"/>
      <c r="F1626" s="183"/>
      <c r="G1626" s="229"/>
      <c r="H1626" s="230"/>
      <c r="I1626" s="229"/>
      <c r="J1626" s="193"/>
      <c r="K1626" s="192"/>
      <c r="L1626" s="4"/>
    </row>
    <row r="1627">
      <c r="B1627" s="220"/>
      <c r="C1627" s="4"/>
      <c r="D1627" s="227"/>
      <c r="E1627" s="228"/>
      <c r="F1627" s="183"/>
      <c r="G1627" s="229"/>
      <c r="H1627" s="230"/>
      <c r="I1627" s="229"/>
      <c r="J1627" s="193"/>
      <c r="K1627" s="192"/>
      <c r="L1627" s="4"/>
    </row>
    <row r="1628">
      <c r="B1628" s="220"/>
      <c r="C1628" s="4"/>
      <c r="D1628" s="227"/>
      <c r="E1628" s="228"/>
      <c r="F1628" s="183"/>
      <c r="G1628" s="229"/>
      <c r="H1628" s="230"/>
      <c r="I1628" s="229"/>
      <c r="J1628" s="193"/>
      <c r="K1628" s="192"/>
      <c r="L1628" s="4"/>
    </row>
    <row r="1629">
      <c r="B1629" s="220"/>
      <c r="C1629" s="4"/>
      <c r="D1629" s="227"/>
      <c r="E1629" s="228"/>
      <c r="F1629" s="183"/>
      <c r="G1629" s="229"/>
      <c r="H1629" s="230"/>
      <c r="I1629" s="229"/>
      <c r="J1629" s="193"/>
      <c r="K1629" s="192"/>
      <c r="L1629" s="4"/>
    </row>
    <row r="1630">
      <c r="B1630" s="220"/>
      <c r="C1630" s="4"/>
      <c r="D1630" s="227"/>
      <c r="E1630" s="228"/>
      <c r="F1630" s="183"/>
      <c r="G1630" s="229"/>
      <c r="H1630" s="230"/>
      <c r="I1630" s="229"/>
      <c r="J1630" s="193"/>
      <c r="K1630" s="192"/>
      <c r="L1630" s="4"/>
    </row>
    <row r="1631">
      <c r="B1631" s="220"/>
      <c r="C1631" s="4"/>
      <c r="D1631" s="227"/>
      <c r="E1631" s="228"/>
      <c r="F1631" s="183"/>
      <c r="G1631" s="229"/>
      <c r="H1631" s="230"/>
      <c r="I1631" s="229"/>
      <c r="J1631" s="193"/>
      <c r="K1631" s="192"/>
      <c r="L1631" s="4"/>
    </row>
    <row r="1632">
      <c r="B1632" s="220"/>
      <c r="C1632" s="4"/>
      <c r="D1632" s="227"/>
      <c r="E1632" s="228"/>
      <c r="F1632" s="183"/>
      <c r="G1632" s="229"/>
      <c r="H1632" s="230"/>
      <c r="I1632" s="229"/>
      <c r="J1632" s="193"/>
      <c r="K1632" s="192"/>
      <c r="L1632" s="4"/>
    </row>
    <row r="1633">
      <c r="B1633" s="220"/>
      <c r="C1633" s="4"/>
      <c r="D1633" s="227"/>
      <c r="E1633" s="228"/>
      <c r="F1633" s="183"/>
      <c r="G1633" s="229"/>
      <c r="H1633" s="230"/>
      <c r="I1633" s="229"/>
      <c r="J1633" s="193"/>
      <c r="K1633" s="192"/>
      <c r="L1633" s="4"/>
    </row>
    <row r="1634">
      <c r="B1634" s="220"/>
      <c r="C1634" s="4"/>
      <c r="D1634" s="227"/>
      <c r="E1634" s="228"/>
      <c r="F1634" s="183"/>
      <c r="G1634" s="229"/>
      <c r="H1634" s="230"/>
      <c r="I1634" s="229"/>
      <c r="J1634" s="193"/>
      <c r="K1634" s="192"/>
      <c r="L1634" s="4"/>
    </row>
    <row r="1635">
      <c r="B1635" s="220"/>
      <c r="C1635" s="4"/>
      <c r="D1635" s="227"/>
      <c r="E1635" s="228"/>
      <c r="F1635" s="183"/>
      <c r="G1635" s="229"/>
      <c r="H1635" s="230"/>
      <c r="I1635" s="229"/>
      <c r="J1635" s="193"/>
      <c r="K1635" s="192"/>
      <c r="L1635" s="4"/>
    </row>
    <row r="1636">
      <c r="B1636" s="220"/>
      <c r="C1636" s="4"/>
      <c r="D1636" s="227"/>
      <c r="E1636" s="228"/>
      <c r="F1636" s="183"/>
      <c r="G1636" s="229"/>
      <c r="H1636" s="230"/>
      <c r="I1636" s="229"/>
      <c r="J1636" s="193"/>
      <c r="K1636" s="192"/>
      <c r="L1636" s="4"/>
    </row>
    <row r="1637">
      <c r="B1637" s="220"/>
      <c r="C1637" s="4"/>
      <c r="D1637" s="227"/>
      <c r="E1637" s="228"/>
      <c r="F1637" s="183"/>
      <c r="G1637" s="229"/>
      <c r="H1637" s="230"/>
      <c r="I1637" s="229"/>
      <c r="J1637" s="193"/>
      <c r="K1637" s="192"/>
      <c r="L1637" s="4"/>
    </row>
    <row r="1638">
      <c r="B1638" s="220"/>
      <c r="C1638" s="4"/>
      <c r="D1638" s="227"/>
      <c r="E1638" s="228"/>
      <c r="F1638" s="183"/>
      <c r="G1638" s="229"/>
      <c r="H1638" s="230"/>
      <c r="I1638" s="229"/>
      <c r="J1638" s="193"/>
      <c r="K1638" s="192"/>
      <c r="L1638" s="4"/>
    </row>
    <row r="1639">
      <c r="B1639" s="220"/>
      <c r="C1639" s="4"/>
      <c r="D1639" s="227"/>
      <c r="E1639" s="228"/>
      <c r="F1639" s="183"/>
      <c r="G1639" s="229"/>
      <c r="H1639" s="230"/>
      <c r="I1639" s="229"/>
      <c r="J1639" s="193"/>
      <c r="K1639" s="192"/>
      <c r="L1639" s="4"/>
    </row>
    <row r="1640">
      <c r="B1640" s="220"/>
      <c r="C1640" s="4"/>
      <c r="D1640" s="227"/>
      <c r="E1640" s="228"/>
      <c r="F1640" s="183"/>
      <c r="G1640" s="229"/>
      <c r="H1640" s="230"/>
      <c r="I1640" s="229"/>
      <c r="J1640" s="193"/>
      <c r="K1640" s="192"/>
      <c r="L1640" s="4"/>
    </row>
    <row r="1641">
      <c r="B1641" s="220"/>
      <c r="C1641" s="4"/>
      <c r="D1641" s="227"/>
      <c r="E1641" s="228"/>
      <c r="F1641" s="183"/>
      <c r="G1641" s="229"/>
      <c r="H1641" s="230"/>
      <c r="I1641" s="229"/>
      <c r="J1641" s="193"/>
      <c r="K1641" s="192"/>
      <c r="L1641" s="4"/>
    </row>
    <row r="1642">
      <c r="B1642" s="220"/>
      <c r="C1642" s="4"/>
      <c r="D1642" s="227"/>
      <c r="E1642" s="228"/>
      <c r="F1642" s="183"/>
      <c r="G1642" s="229"/>
      <c r="H1642" s="230"/>
      <c r="I1642" s="229"/>
      <c r="J1642" s="193"/>
      <c r="K1642" s="192"/>
      <c r="L1642" s="4"/>
    </row>
    <row r="1643">
      <c r="B1643" s="220"/>
      <c r="C1643" s="4"/>
      <c r="D1643" s="227"/>
      <c r="E1643" s="228"/>
      <c r="F1643" s="183"/>
      <c r="G1643" s="229"/>
      <c r="H1643" s="230"/>
      <c r="I1643" s="229"/>
      <c r="J1643" s="193"/>
      <c r="K1643" s="192"/>
      <c r="L1643" s="4"/>
    </row>
    <row r="1644">
      <c r="B1644" s="220"/>
      <c r="C1644" s="4"/>
      <c r="D1644" s="227"/>
      <c r="E1644" s="228"/>
      <c r="F1644" s="183"/>
      <c r="G1644" s="229"/>
      <c r="H1644" s="230"/>
      <c r="I1644" s="229"/>
      <c r="J1644" s="193"/>
      <c r="K1644" s="192"/>
      <c r="L1644" s="4"/>
    </row>
    <row r="1645">
      <c r="B1645" s="220"/>
      <c r="C1645" s="4"/>
      <c r="D1645" s="227"/>
      <c r="E1645" s="228"/>
      <c r="F1645" s="183"/>
      <c r="G1645" s="229"/>
      <c r="H1645" s="230"/>
      <c r="I1645" s="229"/>
      <c r="J1645" s="193"/>
      <c r="K1645" s="192"/>
      <c r="L1645" s="4"/>
    </row>
    <row r="1646">
      <c r="B1646" s="220"/>
      <c r="C1646" s="4"/>
      <c r="D1646" s="227"/>
      <c r="E1646" s="228"/>
      <c r="F1646" s="183"/>
      <c r="G1646" s="229"/>
      <c r="H1646" s="230"/>
      <c r="I1646" s="229"/>
      <c r="J1646" s="193"/>
      <c r="K1646" s="192"/>
      <c r="L1646" s="4"/>
    </row>
    <row r="1647">
      <c r="B1647" s="220"/>
      <c r="C1647" s="4"/>
      <c r="D1647" s="227"/>
      <c r="E1647" s="228"/>
      <c r="F1647" s="183"/>
      <c r="G1647" s="229"/>
      <c r="H1647" s="230"/>
      <c r="I1647" s="229"/>
      <c r="J1647" s="193"/>
      <c r="K1647" s="192"/>
      <c r="L1647" s="4"/>
    </row>
    <row r="1648">
      <c r="B1648" s="220"/>
      <c r="C1648" s="4"/>
      <c r="D1648" s="227"/>
      <c r="E1648" s="228"/>
      <c r="F1648" s="183"/>
      <c r="G1648" s="229"/>
      <c r="H1648" s="230"/>
      <c r="I1648" s="229"/>
      <c r="J1648" s="193"/>
      <c r="K1648" s="192"/>
      <c r="L1648" s="4"/>
    </row>
    <row r="1649">
      <c r="B1649" s="220"/>
      <c r="C1649" s="4"/>
      <c r="D1649" s="227"/>
      <c r="E1649" s="228"/>
      <c r="F1649" s="183"/>
      <c r="G1649" s="229"/>
      <c r="H1649" s="230"/>
      <c r="I1649" s="229"/>
      <c r="J1649" s="193"/>
      <c r="K1649" s="192"/>
      <c r="L1649" s="4"/>
    </row>
    <row r="1650">
      <c r="B1650" s="220"/>
      <c r="C1650" s="4"/>
      <c r="D1650" s="227"/>
      <c r="E1650" s="228"/>
      <c r="F1650" s="183"/>
      <c r="G1650" s="229"/>
      <c r="H1650" s="230"/>
      <c r="I1650" s="229"/>
      <c r="J1650" s="193"/>
      <c r="K1650" s="192"/>
      <c r="L1650" s="4"/>
    </row>
    <row r="1651">
      <c r="B1651" s="220"/>
      <c r="C1651" s="4"/>
      <c r="D1651" s="227"/>
      <c r="E1651" s="228"/>
      <c r="F1651" s="183"/>
      <c r="G1651" s="229"/>
      <c r="H1651" s="230"/>
      <c r="I1651" s="229"/>
      <c r="J1651" s="193"/>
      <c r="K1651" s="192"/>
      <c r="L1651" s="4"/>
    </row>
    <row r="1652">
      <c r="B1652" s="220"/>
      <c r="C1652" s="4"/>
      <c r="D1652" s="227"/>
      <c r="E1652" s="228"/>
      <c r="F1652" s="183"/>
      <c r="G1652" s="229"/>
      <c r="H1652" s="230"/>
      <c r="I1652" s="229"/>
      <c r="J1652" s="193"/>
      <c r="K1652" s="192"/>
      <c r="L1652" s="4"/>
    </row>
    <row r="1653">
      <c r="B1653" s="220"/>
      <c r="C1653" s="4"/>
      <c r="D1653" s="227"/>
      <c r="E1653" s="228"/>
      <c r="F1653" s="183"/>
      <c r="G1653" s="229"/>
      <c r="H1653" s="230"/>
      <c r="I1653" s="229"/>
      <c r="J1653" s="193"/>
      <c r="K1653" s="192"/>
      <c r="L1653" s="4"/>
    </row>
    <row r="1654">
      <c r="B1654" s="220"/>
      <c r="C1654" s="4"/>
      <c r="D1654" s="227"/>
      <c r="E1654" s="228"/>
      <c r="F1654" s="183"/>
      <c r="G1654" s="229"/>
      <c r="H1654" s="230"/>
      <c r="I1654" s="229"/>
      <c r="J1654" s="193"/>
      <c r="K1654" s="192"/>
      <c r="L1654" s="4"/>
    </row>
    <row r="1655">
      <c r="B1655" s="220"/>
      <c r="C1655" s="4"/>
      <c r="D1655" s="227"/>
      <c r="E1655" s="228"/>
      <c r="F1655" s="183"/>
      <c r="G1655" s="229"/>
      <c r="H1655" s="230"/>
      <c r="I1655" s="229"/>
      <c r="J1655" s="193"/>
      <c r="K1655" s="192"/>
      <c r="L1655" s="4"/>
    </row>
    <row r="1656">
      <c r="B1656" s="220"/>
      <c r="C1656" s="4"/>
      <c r="D1656" s="227"/>
      <c r="E1656" s="228"/>
      <c r="F1656" s="183"/>
      <c r="G1656" s="229"/>
      <c r="H1656" s="230"/>
      <c r="I1656" s="229"/>
      <c r="J1656" s="193"/>
      <c r="K1656" s="192"/>
      <c r="L1656" s="4"/>
    </row>
    <row r="1657">
      <c r="B1657" s="220"/>
      <c r="C1657" s="4"/>
      <c r="D1657" s="227"/>
      <c r="E1657" s="228"/>
      <c r="F1657" s="183"/>
      <c r="G1657" s="229"/>
      <c r="H1657" s="230"/>
      <c r="I1657" s="229"/>
      <c r="J1657" s="193"/>
      <c r="K1657" s="192"/>
      <c r="L1657" s="4"/>
    </row>
    <row r="1658">
      <c r="B1658" s="220"/>
      <c r="C1658" s="4"/>
      <c r="D1658" s="227"/>
      <c r="E1658" s="228"/>
      <c r="F1658" s="183"/>
      <c r="G1658" s="229"/>
      <c r="H1658" s="230"/>
      <c r="I1658" s="229"/>
      <c r="J1658" s="193"/>
      <c r="K1658" s="192"/>
      <c r="L1658" s="4"/>
    </row>
    <row r="1659">
      <c r="B1659" s="220"/>
      <c r="C1659" s="4"/>
      <c r="D1659" s="227"/>
      <c r="E1659" s="228"/>
      <c r="F1659" s="183"/>
      <c r="G1659" s="229"/>
      <c r="H1659" s="230"/>
      <c r="I1659" s="229"/>
      <c r="J1659" s="193"/>
      <c r="K1659" s="192"/>
      <c r="L1659" s="4"/>
    </row>
    <row r="1660">
      <c r="B1660" s="220"/>
      <c r="C1660" s="4"/>
      <c r="D1660" s="227"/>
      <c r="E1660" s="228"/>
      <c r="F1660" s="183"/>
      <c r="G1660" s="229"/>
      <c r="H1660" s="230"/>
      <c r="I1660" s="229"/>
      <c r="J1660" s="193"/>
      <c r="K1660" s="192"/>
      <c r="L1660" s="4"/>
    </row>
    <row r="1661">
      <c r="B1661" s="220"/>
      <c r="C1661" s="4"/>
      <c r="D1661" s="227"/>
      <c r="E1661" s="228"/>
      <c r="F1661" s="183"/>
      <c r="G1661" s="229"/>
      <c r="H1661" s="230"/>
      <c r="I1661" s="229"/>
      <c r="J1661" s="193"/>
      <c r="K1661" s="192"/>
      <c r="L1661" s="4"/>
    </row>
    <row r="1662">
      <c r="B1662" s="220"/>
      <c r="C1662" s="4"/>
      <c r="D1662" s="227"/>
      <c r="E1662" s="228"/>
      <c r="F1662" s="183"/>
      <c r="G1662" s="229"/>
      <c r="H1662" s="230"/>
      <c r="I1662" s="229"/>
      <c r="J1662" s="193"/>
      <c r="K1662" s="192"/>
      <c r="L1662" s="4"/>
    </row>
    <row r="1663">
      <c r="B1663" s="220"/>
      <c r="C1663" s="4"/>
      <c r="D1663" s="227"/>
      <c r="E1663" s="228"/>
      <c r="F1663" s="183"/>
      <c r="G1663" s="229"/>
      <c r="H1663" s="230"/>
      <c r="I1663" s="229"/>
      <c r="J1663" s="193"/>
      <c r="K1663" s="192"/>
      <c r="L1663" s="4"/>
    </row>
    <row r="1664">
      <c r="B1664" s="220"/>
      <c r="C1664" s="4"/>
      <c r="D1664" s="227"/>
      <c r="E1664" s="228"/>
      <c r="F1664" s="183"/>
      <c r="G1664" s="229"/>
      <c r="H1664" s="230"/>
      <c r="I1664" s="229"/>
      <c r="J1664" s="193"/>
      <c r="K1664" s="192"/>
      <c r="L1664" s="4"/>
    </row>
    <row r="1665">
      <c r="B1665" s="220"/>
      <c r="C1665" s="4"/>
      <c r="D1665" s="227"/>
      <c r="E1665" s="228"/>
      <c r="F1665" s="183"/>
      <c r="G1665" s="229"/>
      <c r="H1665" s="230"/>
      <c r="I1665" s="229"/>
      <c r="J1665" s="193"/>
      <c r="K1665" s="192"/>
      <c r="L1665" s="4"/>
    </row>
    <row r="1666">
      <c r="B1666" s="220"/>
      <c r="C1666" s="4"/>
      <c r="D1666" s="227"/>
      <c r="E1666" s="228"/>
      <c r="F1666" s="183"/>
      <c r="G1666" s="229"/>
      <c r="H1666" s="230"/>
      <c r="I1666" s="229"/>
      <c r="J1666" s="193"/>
      <c r="K1666" s="192"/>
      <c r="L1666" s="4"/>
    </row>
    <row r="1667">
      <c r="B1667" s="220"/>
      <c r="C1667" s="4"/>
      <c r="D1667" s="227"/>
      <c r="E1667" s="228"/>
      <c r="F1667" s="183"/>
      <c r="G1667" s="229"/>
      <c r="H1667" s="230"/>
      <c r="I1667" s="229"/>
      <c r="J1667" s="193"/>
      <c r="K1667" s="192"/>
      <c r="L1667" s="4"/>
    </row>
    <row r="1668">
      <c r="B1668" s="220"/>
      <c r="C1668" s="4"/>
      <c r="D1668" s="227"/>
      <c r="E1668" s="228"/>
      <c r="F1668" s="183"/>
      <c r="G1668" s="229"/>
      <c r="H1668" s="230"/>
      <c r="I1668" s="229"/>
      <c r="J1668" s="193"/>
      <c r="K1668" s="192"/>
      <c r="L1668" s="4"/>
    </row>
    <row r="1669">
      <c r="B1669" s="220"/>
      <c r="C1669" s="4"/>
      <c r="D1669" s="227"/>
      <c r="E1669" s="228"/>
      <c r="F1669" s="183"/>
      <c r="G1669" s="229"/>
      <c r="H1669" s="230"/>
      <c r="I1669" s="229"/>
      <c r="J1669" s="193"/>
      <c r="K1669" s="192"/>
      <c r="L1669" s="4"/>
    </row>
    <row r="1670">
      <c r="B1670" s="220"/>
      <c r="C1670" s="4"/>
      <c r="D1670" s="227"/>
      <c r="E1670" s="228"/>
      <c r="F1670" s="183"/>
      <c r="G1670" s="229"/>
      <c r="H1670" s="230"/>
      <c r="I1670" s="229"/>
      <c r="J1670" s="193"/>
      <c r="K1670" s="192"/>
      <c r="L1670" s="4"/>
    </row>
    <row r="1671">
      <c r="B1671" s="220"/>
      <c r="C1671" s="4"/>
      <c r="D1671" s="227"/>
      <c r="E1671" s="228"/>
      <c r="F1671" s="183"/>
      <c r="G1671" s="229"/>
      <c r="H1671" s="230"/>
      <c r="I1671" s="229"/>
      <c r="J1671" s="193"/>
      <c r="K1671" s="192"/>
      <c r="L1671" s="4"/>
    </row>
    <row r="1672">
      <c r="B1672" s="220"/>
      <c r="C1672" s="4"/>
      <c r="D1672" s="227"/>
      <c r="E1672" s="228"/>
      <c r="F1672" s="183"/>
      <c r="G1672" s="229"/>
      <c r="H1672" s="230"/>
      <c r="I1672" s="229"/>
      <c r="J1672" s="193"/>
      <c r="K1672" s="192"/>
      <c r="L1672" s="4"/>
    </row>
    <row r="1673">
      <c r="B1673" s="220"/>
      <c r="C1673" s="4"/>
      <c r="D1673" s="227"/>
      <c r="E1673" s="228"/>
      <c r="F1673" s="183"/>
      <c r="G1673" s="229"/>
      <c r="H1673" s="230"/>
      <c r="I1673" s="229"/>
      <c r="J1673" s="193"/>
      <c r="K1673" s="192"/>
      <c r="L1673" s="4"/>
    </row>
    <row r="1674">
      <c r="B1674" s="220"/>
      <c r="C1674" s="4"/>
      <c r="D1674" s="227"/>
      <c r="E1674" s="228"/>
      <c r="F1674" s="183"/>
      <c r="G1674" s="229"/>
      <c r="H1674" s="230"/>
      <c r="I1674" s="229"/>
      <c r="J1674" s="193"/>
      <c r="K1674" s="192"/>
      <c r="L1674" s="4"/>
    </row>
    <row r="1675">
      <c r="B1675" s="220"/>
      <c r="C1675" s="4"/>
      <c r="D1675" s="227"/>
      <c r="E1675" s="228"/>
      <c r="F1675" s="183"/>
      <c r="G1675" s="229"/>
      <c r="H1675" s="230"/>
      <c r="I1675" s="229"/>
      <c r="J1675" s="193"/>
      <c r="K1675" s="192"/>
      <c r="L1675" s="4"/>
    </row>
    <row r="1676">
      <c r="B1676" s="220"/>
      <c r="C1676" s="4"/>
      <c r="D1676" s="227"/>
      <c r="E1676" s="228"/>
      <c r="F1676" s="183"/>
      <c r="G1676" s="229"/>
      <c r="H1676" s="230"/>
      <c r="I1676" s="229"/>
      <c r="J1676" s="193"/>
      <c r="K1676" s="192"/>
      <c r="L1676" s="4"/>
    </row>
    <row r="1677">
      <c r="B1677" s="220"/>
      <c r="C1677" s="4"/>
      <c r="D1677" s="227"/>
      <c r="E1677" s="228"/>
      <c r="F1677" s="183"/>
      <c r="G1677" s="229"/>
      <c r="H1677" s="230"/>
      <c r="I1677" s="229"/>
      <c r="J1677" s="193"/>
      <c r="K1677" s="192"/>
      <c r="L1677" s="4"/>
    </row>
    <row r="1678">
      <c r="B1678" s="220"/>
      <c r="C1678" s="4"/>
      <c r="D1678" s="227"/>
      <c r="E1678" s="228"/>
      <c r="F1678" s="183"/>
      <c r="G1678" s="229"/>
      <c r="H1678" s="230"/>
      <c r="I1678" s="229"/>
      <c r="J1678" s="193"/>
      <c r="K1678" s="192"/>
      <c r="L1678" s="4"/>
    </row>
    <row r="1679">
      <c r="B1679" s="220"/>
      <c r="C1679" s="4"/>
      <c r="D1679" s="227"/>
      <c r="E1679" s="228"/>
      <c r="F1679" s="183"/>
      <c r="G1679" s="229"/>
      <c r="H1679" s="230"/>
      <c r="I1679" s="229"/>
      <c r="J1679" s="193"/>
      <c r="K1679" s="192"/>
      <c r="L1679" s="4"/>
    </row>
    <row r="1680">
      <c r="B1680" s="220"/>
      <c r="C1680" s="4"/>
      <c r="D1680" s="227"/>
      <c r="E1680" s="228"/>
      <c r="F1680" s="183"/>
      <c r="G1680" s="229"/>
      <c r="H1680" s="230"/>
      <c r="I1680" s="229"/>
      <c r="J1680" s="193"/>
      <c r="K1680" s="192"/>
      <c r="L1680" s="4"/>
    </row>
    <row r="1681">
      <c r="B1681" s="220"/>
      <c r="C1681" s="4"/>
      <c r="D1681" s="227"/>
      <c r="E1681" s="228"/>
      <c r="F1681" s="183"/>
      <c r="G1681" s="229"/>
      <c r="H1681" s="230"/>
      <c r="I1681" s="229"/>
      <c r="J1681" s="193"/>
      <c r="K1681" s="192"/>
      <c r="L1681" s="4"/>
    </row>
    <row r="1682">
      <c r="B1682" s="220"/>
      <c r="C1682" s="4"/>
      <c r="D1682" s="227"/>
      <c r="E1682" s="228"/>
      <c r="F1682" s="183"/>
      <c r="G1682" s="229"/>
      <c r="H1682" s="230"/>
      <c r="I1682" s="229"/>
      <c r="J1682" s="193"/>
      <c r="K1682" s="192"/>
      <c r="L1682" s="4"/>
    </row>
    <row r="1683">
      <c r="B1683" s="220"/>
      <c r="C1683" s="4"/>
      <c r="D1683" s="227"/>
      <c r="E1683" s="228"/>
      <c r="F1683" s="183"/>
      <c r="G1683" s="229"/>
      <c r="H1683" s="230"/>
      <c r="I1683" s="229"/>
      <c r="J1683" s="193"/>
      <c r="K1683" s="192"/>
      <c r="L1683" s="4"/>
    </row>
    <row r="1684">
      <c r="B1684" s="220"/>
      <c r="C1684" s="4"/>
      <c r="D1684" s="227"/>
      <c r="E1684" s="228"/>
      <c r="F1684" s="183"/>
      <c r="G1684" s="229"/>
      <c r="H1684" s="230"/>
      <c r="I1684" s="229"/>
      <c r="J1684" s="193"/>
      <c r="K1684" s="192"/>
      <c r="L1684" s="4"/>
    </row>
    <row r="1685">
      <c r="B1685" s="220"/>
      <c r="C1685" s="4"/>
      <c r="D1685" s="227"/>
      <c r="E1685" s="228"/>
      <c r="F1685" s="183"/>
      <c r="G1685" s="229"/>
      <c r="H1685" s="230"/>
      <c r="I1685" s="229"/>
      <c r="J1685" s="193"/>
      <c r="K1685" s="192"/>
      <c r="L1685" s="4"/>
    </row>
    <row r="1686">
      <c r="B1686" s="220"/>
      <c r="C1686" s="4"/>
      <c r="D1686" s="227"/>
      <c r="E1686" s="228"/>
      <c r="F1686" s="183"/>
      <c r="G1686" s="229"/>
      <c r="H1686" s="230"/>
      <c r="I1686" s="229"/>
      <c r="J1686" s="193"/>
      <c r="K1686" s="192"/>
      <c r="L1686" s="4"/>
    </row>
    <row r="1687">
      <c r="B1687" s="220"/>
      <c r="C1687" s="4"/>
      <c r="D1687" s="227"/>
      <c r="E1687" s="228"/>
      <c r="F1687" s="183"/>
      <c r="G1687" s="229"/>
      <c r="H1687" s="230"/>
      <c r="I1687" s="229"/>
      <c r="J1687" s="193"/>
      <c r="K1687" s="192"/>
      <c r="L1687" s="4"/>
    </row>
    <row r="1688">
      <c r="B1688" s="220"/>
      <c r="C1688" s="4"/>
      <c r="D1688" s="227"/>
      <c r="E1688" s="228"/>
      <c r="F1688" s="183"/>
      <c r="G1688" s="229"/>
      <c r="H1688" s="230"/>
      <c r="I1688" s="229"/>
      <c r="J1688" s="193"/>
      <c r="K1688" s="192"/>
      <c r="L1688" s="4"/>
    </row>
    <row r="1689">
      <c r="B1689" s="220"/>
      <c r="C1689" s="4"/>
      <c r="D1689" s="227"/>
      <c r="E1689" s="228"/>
      <c r="F1689" s="183"/>
      <c r="G1689" s="229"/>
      <c r="H1689" s="230"/>
      <c r="I1689" s="229"/>
      <c r="J1689" s="193"/>
      <c r="K1689" s="192"/>
      <c r="L1689" s="4"/>
    </row>
    <row r="1690">
      <c r="B1690" s="220"/>
      <c r="C1690" s="4"/>
      <c r="D1690" s="227"/>
      <c r="E1690" s="228"/>
      <c r="F1690" s="183"/>
      <c r="G1690" s="229"/>
      <c r="H1690" s="230"/>
      <c r="I1690" s="229"/>
      <c r="J1690" s="193"/>
      <c r="K1690" s="192"/>
      <c r="L1690" s="4"/>
    </row>
    <row r="1691">
      <c r="B1691" s="220"/>
      <c r="C1691" s="4"/>
      <c r="D1691" s="227"/>
      <c r="E1691" s="228"/>
      <c r="F1691" s="183"/>
      <c r="G1691" s="229"/>
      <c r="H1691" s="230"/>
      <c r="I1691" s="229"/>
      <c r="J1691" s="193"/>
      <c r="K1691" s="192"/>
      <c r="L1691" s="4"/>
    </row>
    <row r="1692">
      <c r="B1692" s="220"/>
      <c r="C1692" s="4"/>
      <c r="D1692" s="227"/>
      <c r="E1692" s="228"/>
      <c r="F1692" s="183"/>
      <c r="G1692" s="229"/>
      <c r="H1692" s="230"/>
      <c r="I1692" s="229"/>
      <c r="J1692" s="193"/>
      <c r="K1692" s="192"/>
      <c r="L1692" s="4"/>
    </row>
    <row r="1693">
      <c r="B1693" s="220"/>
      <c r="C1693" s="4"/>
      <c r="D1693" s="227"/>
      <c r="E1693" s="228"/>
      <c r="F1693" s="183"/>
      <c r="G1693" s="229"/>
      <c r="H1693" s="230"/>
      <c r="I1693" s="229"/>
      <c r="J1693" s="193"/>
      <c r="K1693" s="192"/>
      <c r="L1693" s="4"/>
    </row>
    <row r="1694">
      <c r="B1694" s="220"/>
      <c r="C1694" s="4"/>
      <c r="D1694" s="227"/>
      <c r="E1694" s="228"/>
      <c r="F1694" s="183"/>
      <c r="G1694" s="229"/>
      <c r="H1694" s="230"/>
      <c r="I1694" s="229"/>
      <c r="J1694" s="193"/>
      <c r="K1694" s="192"/>
      <c r="L1694" s="4"/>
    </row>
    <row r="1695">
      <c r="B1695" s="220"/>
      <c r="C1695" s="4"/>
      <c r="D1695" s="227"/>
      <c r="E1695" s="228"/>
      <c r="F1695" s="183"/>
      <c r="G1695" s="229"/>
      <c r="H1695" s="230"/>
      <c r="I1695" s="229"/>
      <c r="J1695" s="193"/>
      <c r="K1695" s="192"/>
      <c r="L1695" s="4"/>
    </row>
    <row r="1696">
      <c r="B1696" s="220"/>
      <c r="C1696" s="4"/>
      <c r="D1696" s="227"/>
      <c r="E1696" s="228"/>
      <c r="F1696" s="183"/>
      <c r="G1696" s="229"/>
      <c r="H1696" s="230"/>
      <c r="I1696" s="229"/>
      <c r="J1696" s="193"/>
      <c r="K1696" s="192"/>
      <c r="L1696" s="4"/>
    </row>
    <row r="1697">
      <c r="B1697" s="220"/>
      <c r="C1697" s="4"/>
      <c r="D1697" s="227"/>
      <c r="E1697" s="228"/>
      <c r="F1697" s="183"/>
      <c r="G1697" s="229"/>
      <c r="H1697" s="230"/>
      <c r="I1697" s="229"/>
      <c r="J1697" s="193"/>
      <c r="K1697" s="192"/>
      <c r="L1697" s="4"/>
    </row>
    <row r="1698">
      <c r="B1698" s="220"/>
      <c r="C1698" s="4"/>
      <c r="D1698" s="227"/>
      <c r="E1698" s="228"/>
      <c r="F1698" s="183"/>
      <c r="G1698" s="229"/>
      <c r="H1698" s="230"/>
      <c r="I1698" s="229"/>
      <c r="J1698" s="193"/>
      <c r="K1698" s="192"/>
      <c r="L1698" s="4"/>
    </row>
    <row r="1699">
      <c r="B1699" s="220"/>
      <c r="C1699" s="4"/>
      <c r="D1699" s="227"/>
      <c r="E1699" s="228"/>
      <c r="F1699" s="183"/>
      <c r="G1699" s="229"/>
      <c r="H1699" s="230"/>
      <c r="I1699" s="229"/>
      <c r="J1699" s="193"/>
      <c r="K1699" s="192"/>
      <c r="L1699" s="4"/>
    </row>
    <row r="1700">
      <c r="B1700" s="220"/>
      <c r="C1700" s="4"/>
      <c r="D1700" s="227"/>
      <c r="E1700" s="228"/>
      <c r="F1700" s="183"/>
      <c r="G1700" s="229"/>
      <c r="H1700" s="230"/>
      <c r="I1700" s="229"/>
      <c r="J1700" s="193"/>
      <c r="K1700" s="192"/>
      <c r="L1700" s="4"/>
    </row>
    <row r="1701">
      <c r="B1701" s="220"/>
      <c r="C1701" s="4"/>
      <c r="D1701" s="227"/>
      <c r="E1701" s="228"/>
      <c r="F1701" s="183"/>
      <c r="G1701" s="229"/>
      <c r="H1701" s="230"/>
      <c r="I1701" s="229"/>
      <c r="J1701" s="193"/>
      <c r="K1701" s="192"/>
      <c r="L1701" s="4"/>
    </row>
    <row r="1702">
      <c r="B1702" s="220"/>
      <c r="C1702" s="4"/>
      <c r="D1702" s="227"/>
      <c r="E1702" s="228"/>
      <c r="F1702" s="183"/>
      <c r="G1702" s="229"/>
      <c r="H1702" s="230"/>
      <c r="I1702" s="229"/>
      <c r="J1702" s="193"/>
      <c r="K1702" s="192"/>
      <c r="L1702" s="4"/>
    </row>
    <row r="1703">
      <c r="B1703" s="220"/>
      <c r="C1703" s="4"/>
      <c r="D1703" s="227"/>
      <c r="E1703" s="228"/>
      <c r="F1703" s="183"/>
      <c r="G1703" s="229"/>
      <c r="H1703" s="230"/>
      <c r="I1703" s="229"/>
      <c r="J1703" s="193"/>
      <c r="K1703" s="192"/>
      <c r="L1703" s="4"/>
    </row>
    <row r="1704">
      <c r="B1704" s="220"/>
      <c r="C1704" s="4"/>
      <c r="D1704" s="227"/>
      <c r="E1704" s="228"/>
      <c r="F1704" s="183"/>
      <c r="G1704" s="229"/>
      <c r="H1704" s="230"/>
      <c r="I1704" s="229"/>
      <c r="J1704" s="193"/>
      <c r="K1704" s="192"/>
      <c r="L1704" s="4"/>
    </row>
    <row r="1705">
      <c r="B1705" s="220"/>
      <c r="C1705" s="4"/>
      <c r="D1705" s="227"/>
      <c r="E1705" s="228"/>
      <c r="F1705" s="183"/>
      <c r="G1705" s="229"/>
      <c r="H1705" s="230"/>
      <c r="I1705" s="229"/>
      <c r="J1705" s="193"/>
      <c r="K1705" s="192"/>
      <c r="L1705" s="4"/>
    </row>
    <row r="1706">
      <c r="B1706" s="220"/>
      <c r="C1706" s="4"/>
      <c r="D1706" s="227"/>
      <c r="E1706" s="228"/>
      <c r="F1706" s="183"/>
      <c r="G1706" s="229"/>
      <c r="H1706" s="230"/>
      <c r="I1706" s="229"/>
      <c r="J1706" s="193"/>
      <c r="K1706" s="192"/>
      <c r="L1706" s="4"/>
    </row>
    <row r="1707">
      <c r="B1707" s="220"/>
      <c r="C1707" s="4"/>
      <c r="D1707" s="227"/>
      <c r="E1707" s="228"/>
      <c r="F1707" s="183"/>
      <c r="G1707" s="229"/>
      <c r="H1707" s="230"/>
      <c r="I1707" s="229"/>
      <c r="J1707" s="193"/>
      <c r="K1707" s="192"/>
      <c r="L1707" s="4"/>
    </row>
    <row r="1708">
      <c r="B1708" s="220"/>
      <c r="C1708" s="4"/>
      <c r="D1708" s="227"/>
      <c r="E1708" s="228"/>
      <c r="F1708" s="183"/>
      <c r="G1708" s="229"/>
      <c r="H1708" s="230"/>
      <c r="I1708" s="229"/>
      <c r="J1708" s="193"/>
      <c r="K1708" s="192"/>
      <c r="L1708" s="4"/>
    </row>
    <row r="1709">
      <c r="B1709" s="220"/>
      <c r="C1709" s="4"/>
      <c r="D1709" s="227"/>
      <c r="E1709" s="228"/>
      <c r="F1709" s="183"/>
      <c r="G1709" s="229"/>
      <c r="H1709" s="230"/>
      <c r="I1709" s="229"/>
      <c r="J1709" s="193"/>
      <c r="K1709" s="192"/>
      <c r="L1709" s="4"/>
    </row>
    <row r="1710">
      <c r="B1710" s="220"/>
      <c r="C1710" s="4"/>
      <c r="D1710" s="227"/>
      <c r="E1710" s="228"/>
      <c r="F1710" s="183"/>
      <c r="G1710" s="229"/>
      <c r="H1710" s="230"/>
      <c r="I1710" s="229"/>
      <c r="J1710" s="193"/>
      <c r="K1710" s="192"/>
      <c r="L1710" s="4"/>
    </row>
    <row r="1711">
      <c r="B1711" s="220"/>
      <c r="C1711" s="4"/>
      <c r="D1711" s="227"/>
      <c r="E1711" s="228"/>
      <c r="F1711" s="183"/>
      <c r="G1711" s="229"/>
      <c r="H1711" s="230"/>
      <c r="I1711" s="229"/>
      <c r="J1711" s="193"/>
      <c r="K1711" s="192"/>
      <c r="L1711" s="4"/>
    </row>
    <row r="1712">
      <c r="B1712" s="220"/>
      <c r="C1712" s="4"/>
      <c r="D1712" s="227"/>
      <c r="E1712" s="228"/>
      <c r="F1712" s="183"/>
      <c r="G1712" s="229"/>
      <c r="H1712" s="230"/>
      <c r="I1712" s="229"/>
      <c r="J1712" s="193"/>
      <c r="K1712" s="192"/>
      <c r="L1712" s="4"/>
    </row>
    <row r="1713">
      <c r="B1713" s="220"/>
      <c r="C1713" s="4"/>
      <c r="D1713" s="227"/>
      <c r="E1713" s="228"/>
      <c r="F1713" s="183"/>
      <c r="G1713" s="229"/>
      <c r="H1713" s="230"/>
      <c r="I1713" s="229"/>
      <c r="J1713" s="193"/>
      <c r="K1713" s="192"/>
      <c r="L1713" s="4"/>
    </row>
    <row r="1714">
      <c r="B1714" s="220"/>
      <c r="C1714" s="4"/>
      <c r="D1714" s="227"/>
      <c r="E1714" s="228"/>
      <c r="F1714" s="183"/>
      <c r="G1714" s="229"/>
      <c r="H1714" s="230"/>
      <c r="I1714" s="229"/>
      <c r="J1714" s="193"/>
      <c r="K1714" s="192"/>
      <c r="L1714" s="4"/>
    </row>
    <row r="1715">
      <c r="B1715" s="220"/>
      <c r="C1715" s="4"/>
      <c r="D1715" s="227"/>
      <c r="E1715" s="228"/>
      <c r="F1715" s="183"/>
      <c r="G1715" s="229"/>
      <c r="H1715" s="230"/>
      <c r="I1715" s="229"/>
      <c r="J1715" s="193"/>
      <c r="K1715" s="192"/>
      <c r="L1715" s="4"/>
    </row>
    <row r="1716">
      <c r="B1716" s="220"/>
      <c r="C1716" s="4"/>
      <c r="D1716" s="227"/>
      <c r="E1716" s="228"/>
      <c r="F1716" s="183"/>
      <c r="G1716" s="229"/>
      <c r="H1716" s="230"/>
      <c r="I1716" s="229"/>
      <c r="J1716" s="193"/>
      <c r="K1716" s="192"/>
      <c r="L1716" s="4"/>
    </row>
    <row r="1717">
      <c r="B1717" s="220"/>
      <c r="C1717" s="4"/>
      <c r="D1717" s="227"/>
      <c r="E1717" s="228"/>
      <c r="F1717" s="183"/>
      <c r="G1717" s="229"/>
      <c r="H1717" s="230"/>
      <c r="I1717" s="229"/>
      <c r="J1717" s="193"/>
      <c r="K1717" s="192"/>
      <c r="L1717" s="4"/>
    </row>
    <row r="1718">
      <c r="B1718" s="220"/>
      <c r="C1718" s="4"/>
      <c r="D1718" s="227"/>
      <c r="E1718" s="228"/>
      <c r="F1718" s="183"/>
      <c r="G1718" s="229"/>
      <c r="H1718" s="230"/>
      <c r="I1718" s="229"/>
      <c r="J1718" s="193"/>
      <c r="K1718" s="192"/>
      <c r="L1718" s="4"/>
    </row>
    <row r="1719">
      <c r="B1719" s="220"/>
      <c r="C1719" s="4"/>
      <c r="D1719" s="227"/>
      <c r="E1719" s="228"/>
      <c r="F1719" s="183"/>
      <c r="G1719" s="229"/>
      <c r="H1719" s="230"/>
      <c r="I1719" s="229"/>
      <c r="J1719" s="193"/>
      <c r="K1719" s="192"/>
      <c r="L1719" s="4"/>
    </row>
    <row r="1720">
      <c r="B1720" s="220"/>
      <c r="C1720" s="4"/>
      <c r="D1720" s="227"/>
      <c r="E1720" s="228"/>
      <c r="F1720" s="183"/>
      <c r="G1720" s="229"/>
      <c r="H1720" s="230"/>
      <c r="I1720" s="229"/>
      <c r="J1720" s="193"/>
      <c r="K1720" s="192"/>
      <c r="L1720" s="4"/>
    </row>
    <row r="1721">
      <c r="B1721" s="220"/>
      <c r="C1721" s="4"/>
      <c r="D1721" s="227"/>
      <c r="E1721" s="228"/>
      <c r="F1721" s="183"/>
      <c r="G1721" s="229"/>
      <c r="H1721" s="230"/>
      <c r="I1721" s="229"/>
      <c r="J1721" s="193"/>
      <c r="K1721" s="192"/>
      <c r="L1721" s="4"/>
    </row>
    <row r="1722">
      <c r="B1722" s="220"/>
      <c r="C1722" s="4"/>
      <c r="D1722" s="227"/>
      <c r="E1722" s="228"/>
      <c r="F1722" s="183"/>
      <c r="G1722" s="229"/>
      <c r="H1722" s="230"/>
      <c r="I1722" s="229"/>
      <c r="J1722" s="193"/>
      <c r="K1722" s="192"/>
      <c r="L1722" s="4"/>
    </row>
    <row r="1723">
      <c r="B1723" s="220"/>
      <c r="C1723" s="4"/>
      <c r="D1723" s="227"/>
      <c r="E1723" s="228"/>
      <c r="F1723" s="183"/>
      <c r="G1723" s="229"/>
      <c r="H1723" s="230"/>
      <c r="I1723" s="229"/>
      <c r="J1723" s="193"/>
      <c r="K1723" s="192"/>
      <c r="L1723" s="4"/>
    </row>
    <row r="1724">
      <c r="B1724" s="220"/>
      <c r="C1724" s="4"/>
      <c r="D1724" s="227"/>
      <c r="E1724" s="228"/>
      <c r="F1724" s="183"/>
      <c r="G1724" s="229"/>
      <c r="H1724" s="230"/>
      <c r="I1724" s="229"/>
      <c r="J1724" s="193"/>
      <c r="K1724" s="192"/>
      <c r="L1724" s="4"/>
    </row>
    <row r="1725">
      <c r="B1725" s="220"/>
      <c r="C1725" s="4"/>
      <c r="D1725" s="227"/>
      <c r="E1725" s="228"/>
      <c r="F1725" s="183"/>
      <c r="G1725" s="229"/>
      <c r="H1725" s="230"/>
      <c r="I1725" s="229"/>
      <c r="J1725" s="193"/>
      <c r="K1725" s="192"/>
      <c r="L1725" s="4"/>
    </row>
    <row r="1726">
      <c r="B1726" s="220"/>
      <c r="C1726" s="4"/>
      <c r="D1726" s="227"/>
      <c r="E1726" s="228"/>
      <c r="F1726" s="183"/>
      <c r="G1726" s="229"/>
      <c r="H1726" s="230"/>
      <c r="I1726" s="229"/>
      <c r="J1726" s="193"/>
      <c r="K1726" s="192"/>
      <c r="L1726" s="4"/>
    </row>
    <row r="1727">
      <c r="B1727" s="220"/>
      <c r="C1727" s="4"/>
      <c r="D1727" s="227"/>
      <c r="E1727" s="228"/>
      <c r="F1727" s="183"/>
      <c r="G1727" s="229"/>
      <c r="H1727" s="230"/>
      <c r="I1727" s="229"/>
      <c r="J1727" s="193"/>
      <c r="K1727" s="192"/>
      <c r="L1727" s="4"/>
    </row>
    <row r="1728">
      <c r="B1728" s="220"/>
      <c r="C1728" s="4"/>
      <c r="D1728" s="227"/>
      <c r="E1728" s="228"/>
      <c r="F1728" s="183"/>
      <c r="G1728" s="229"/>
      <c r="H1728" s="230"/>
      <c r="I1728" s="229"/>
      <c r="J1728" s="193"/>
      <c r="K1728" s="192"/>
      <c r="L1728" s="4"/>
    </row>
    <row r="1729">
      <c r="B1729" s="220"/>
      <c r="C1729" s="4"/>
      <c r="D1729" s="227"/>
      <c r="E1729" s="228"/>
      <c r="F1729" s="183"/>
      <c r="G1729" s="229"/>
      <c r="H1729" s="230"/>
      <c r="I1729" s="229"/>
      <c r="J1729" s="193"/>
      <c r="K1729" s="192"/>
      <c r="L1729" s="4"/>
    </row>
    <row r="1730">
      <c r="B1730" s="220"/>
      <c r="C1730" s="4"/>
      <c r="D1730" s="227"/>
      <c r="E1730" s="228"/>
      <c r="F1730" s="183"/>
      <c r="G1730" s="229"/>
      <c r="H1730" s="230"/>
      <c r="I1730" s="229"/>
      <c r="J1730" s="193"/>
      <c r="K1730" s="192"/>
      <c r="L1730" s="4"/>
    </row>
    <row r="1731">
      <c r="B1731" s="220"/>
      <c r="C1731" s="4"/>
      <c r="D1731" s="227"/>
      <c r="E1731" s="228"/>
      <c r="F1731" s="183"/>
      <c r="G1731" s="229"/>
      <c r="H1731" s="230"/>
      <c r="I1731" s="229"/>
      <c r="J1731" s="193"/>
      <c r="K1731" s="192"/>
      <c r="L1731" s="4"/>
    </row>
    <row r="1732">
      <c r="B1732" s="220"/>
      <c r="C1732" s="4"/>
      <c r="D1732" s="227"/>
      <c r="E1732" s="228"/>
      <c r="F1732" s="183"/>
      <c r="G1732" s="229"/>
      <c r="H1732" s="230"/>
      <c r="I1732" s="229"/>
      <c r="J1732" s="193"/>
      <c r="K1732" s="192"/>
      <c r="L1732" s="4"/>
    </row>
    <row r="1733">
      <c r="B1733" s="220"/>
      <c r="C1733" s="4"/>
      <c r="D1733" s="227"/>
      <c r="E1733" s="228"/>
      <c r="F1733" s="183"/>
      <c r="G1733" s="229"/>
      <c r="H1733" s="230"/>
      <c r="I1733" s="229"/>
      <c r="J1733" s="193"/>
      <c r="K1733" s="192"/>
      <c r="L1733" s="4"/>
    </row>
    <row r="1734">
      <c r="B1734" s="220"/>
      <c r="C1734" s="4"/>
      <c r="D1734" s="227"/>
      <c r="E1734" s="228"/>
      <c r="F1734" s="183"/>
      <c r="G1734" s="229"/>
      <c r="H1734" s="230"/>
      <c r="I1734" s="229"/>
      <c r="J1734" s="193"/>
      <c r="K1734" s="192"/>
      <c r="L1734" s="4"/>
    </row>
    <row r="1735">
      <c r="B1735" s="220"/>
      <c r="C1735" s="4"/>
      <c r="D1735" s="227"/>
      <c r="E1735" s="228"/>
      <c r="F1735" s="183"/>
      <c r="G1735" s="229"/>
      <c r="H1735" s="230"/>
      <c r="I1735" s="229"/>
      <c r="J1735" s="193"/>
      <c r="K1735" s="192"/>
      <c r="L1735" s="4"/>
    </row>
    <row r="1736">
      <c r="B1736" s="220"/>
      <c r="C1736" s="4"/>
      <c r="D1736" s="227"/>
      <c r="E1736" s="228"/>
      <c r="F1736" s="183"/>
      <c r="G1736" s="229"/>
      <c r="H1736" s="230"/>
      <c r="I1736" s="229"/>
      <c r="J1736" s="193"/>
      <c r="K1736" s="192"/>
      <c r="L1736" s="4"/>
    </row>
    <row r="1737">
      <c r="B1737" s="220"/>
      <c r="C1737" s="4"/>
      <c r="D1737" s="227"/>
      <c r="E1737" s="228"/>
      <c r="F1737" s="183"/>
      <c r="G1737" s="229"/>
      <c r="H1737" s="230"/>
      <c r="I1737" s="229"/>
      <c r="J1737" s="193"/>
      <c r="K1737" s="192"/>
      <c r="L1737" s="4"/>
    </row>
    <row r="1738">
      <c r="B1738" s="220"/>
      <c r="C1738" s="4"/>
      <c r="D1738" s="227"/>
      <c r="E1738" s="228"/>
      <c r="F1738" s="183"/>
      <c r="G1738" s="229"/>
      <c r="H1738" s="230"/>
      <c r="I1738" s="229"/>
      <c r="J1738" s="193"/>
      <c r="K1738" s="192"/>
      <c r="L1738" s="4"/>
    </row>
    <row r="1739">
      <c r="B1739" s="220"/>
      <c r="C1739" s="4"/>
      <c r="D1739" s="227"/>
      <c r="E1739" s="228"/>
      <c r="F1739" s="183"/>
      <c r="G1739" s="229"/>
      <c r="H1739" s="230"/>
      <c r="I1739" s="229"/>
      <c r="J1739" s="193"/>
      <c r="K1739" s="192"/>
      <c r="L1739" s="4"/>
    </row>
    <row r="1740">
      <c r="B1740" s="220"/>
      <c r="C1740" s="4"/>
      <c r="D1740" s="227"/>
      <c r="E1740" s="228"/>
      <c r="F1740" s="183"/>
      <c r="G1740" s="229"/>
      <c r="H1740" s="230"/>
      <c r="I1740" s="229"/>
      <c r="J1740" s="193"/>
      <c r="K1740" s="192"/>
      <c r="L1740" s="4"/>
    </row>
    <row r="1741">
      <c r="B1741" s="220"/>
      <c r="C1741" s="4"/>
      <c r="D1741" s="227"/>
      <c r="E1741" s="228"/>
      <c r="F1741" s="183"/>
      <c r="G1741" s="229"/>
      <c r="H1741" s="230"/>
      <c r="I1741" s="229"/>
      <c r="J1741" s="193"/>
      <c r="K1741" s="192"/>
      <c r="L1741" s="4"/>
    </row>
    <row r="1742">
      <c r="B1742" s="220"/>
      <c r="C1742" s="4"/>
      <c r="D1742" s="227"/>
      <c r="E1742" s="228"/>
      <c r="F1742" s="183"/>
      <c r="G1742" s="229"/>
      <c r="H1742" s="230"/>
      <c r="I1742" s="229"/>
      <c r="J1742" s="193"/>
      <c r="K1742" s="192"/>
      <c r="L1742" s="4"/>
    </row>
    <row r="1743">
      <c r="B1743" s="220"/>
      <c r="C1743" s="4"/>
      <c r="D1743" s="227"/>
      <c r="E1743" s="228"/>
      <c r="F1743" s="183"/>
      <c r="G1743" s="229"/>
      <c r="H1743" s="230"/>
      <c r="I1743" s="229"/>
      <c r="J1743" s="193"/>
      <c r="K1743" s="192"/>
      <c r="L1743" s="4"/>
    </row>
    <row r="1744">
      <c r="B1744" s="220"/>
      <c r="C1744" s="4"/>
      <c r="D1744" s="227"/>
      <c r="E1744" s="228"/>
      <c r="F1744" s="183"/>
      <c r="G1744" s="229"/>
      <c r="H1744" s="230"/>
      <c r="I1744" s="229"/>
      <c r="J1744" s="193"/>
      <c r="K1744" s="192"/>
      <c r="L1744" s="4"/>
    </row>
    <row r="1745">
      <c r="B1745" s="220"/>
      <c r="C1745" s="4"/>
      <c r="D1745" s="227"/>
      <c r="E1745" s="228"/>
      <c r="F1745" s="183"/>
      <c r="G1745" s="229"/>
      <c r="H1745" s="230"/>
      <c r="I1745" s="229"/>
      <c r="J1745" s="193"/>
      <c r="K1745" s="192"/>
      <c r="L1745" s="4"/>
    </row>
    <row r="1746">
      <c r="B1746" s="220"/>
      <c r="C1746" s="4"/>
      <c r="D1746" s="227"/>
      <c r="E1746" s="228"/>
      <c r="F1746" s="183"/>
      <c r="G1746" s="229"/>
      <c r="H1746" s="230"/>
      <c r="I1746" s="229"/>
      <c r="J1746" s="193"/>
      <c r="K1746" s="192"/>
      <c r="L1746" s="4"/>
    </row>
    <row r="1747">
      <c r="B1747" s="220"/>
      <c r="C1747" s="4"/>
      <c r="D1747" s="227"/>
      <c r="E1747" s="228"/>
      <c r="F1747" s="183"/>
      <c r="G1747" s="229"/>
      <c r="H1747" s="230"/>
      <c r="I1747" s="229"/>
      <c r="J1747" s="193"/>
      <c r="K1747" s="192"/>
      <c r="L1747" s="4"/>
    </row>
    <row r="1748">
      <c r="B1748" s="220"/>
      <c r="C1748" s="4"/>
      <c r="D1748" s="227"/>
      <c r="E1748" s="228"/>
      <c r="F1748" s="183"/>
      <c r="G1748" s="229"/>
      <c r="H1748" s="230"/>
      <c r="I1748" s="229"/>
      <c r="J1748" s="193"/>
      <c r="K1748" s="192"/>
      <c r="L1748" s="4"/>
    </row>
    <row r="1749">
      <c r="B1749" s="220"/>
      <c r="C1749" s="4"/>
      <c r="D1749" s="227"/>
      <c r="E1749" s="228"/>
      <c r="F1749" s="183"/>
      <c r="G1749" s="229"/>
      <c r="H1749" s="230"/>
      <c r="I1749" s="229"/>
      <c r="J1749" s="193"/>
      <c r="K1749" s="192"/>
      <c r="L1749" s="4"/>
    </row>
    <row r="1750">
      <c r="B1750" s="220"/>
      <c r="C1750" s="4"/>
      <c r="D1750" s="227"/>
      <c r="E1750" s="228"/>
      <c r="F1750" s="183"/>
      <c r="G1750" s="229"/>
      <c r="H1750" s="230"/>
      <c r="I1750" s="229"/>
      <c r="J1750" s="193"/>
      <c r="K1750" s="192"/>
      <c r="L1750" s="4"/>
    </row>
    <row r="1751">
      <c r="B1751" s="220"/>
      <c r="C1751" s="4"/>
      <c r="D1751" s="227"/>
      <c r="E1751" s="228"/>
      <c r="F1751" s="183"/>
      <c r="G1751" s="229"/>
      <c r="H1751" s="230"/>
      <c r="I1751" s="229"/>
      <c r="J1751" s="193"/>
      <c r="K1751" s="192"/>
      <c r="L1751" s="4"/>
    </row>
    <row r="1752">
      <c r="B1752" s="220"/>
      <c r="C1752" s="4"/>
      <c r="D1752" s="227"/>
      <c r="E1752" s="228"/>
      <c r="F1752" s="183"/>
      <c r="G1752" s="229"/>
      <c r="H1752" s="230"/>
      <c r="I1752" s="229"/>
      <c r="J1752" s="193"/>
      <c r="K1752" s="192"/>
      <c r="L1752" s="4"/>
    </row>
    <row r="1753">
      <c r="B1753" s="220"/>
      <c r="C1753" s="4"/>
      <c r="D1753" s="227"/>
      <c r="E1753" s="228"/>
      <c r="F1753" s="183"/>
      <c r="G1753" s="229"/>
      <c r="H1753" s="230"/>
      <c r="I1753" s="229"/>
      <c r="J1753" s="193"/>
      <c r="K1753" s="192"/>
      <c r="L1753" s="4"/>
    </row>
    <row r="1754">
      <c r="B1754" s="220"/>
      <c r="C1754" s="4"/>
      <c r="D1754" s="227"/>
      <c r="E1754" s="228"/>
      <c r="F1754" s="183"/>
      <c r="G1754" s="229"/>
      <c r="H1754" s="230"/>
      <c r="I1754" s="229"/>
      <c r="J1754" s="193"/>
      <c r="K1754" s="192"/>
      <c r="L1754" s="4"/>
    </row>
    <row r="1755">
      <c r="B1755" s="220"/>
      <c r="C1755" s="4"/>
      <c r="D1755" s="227"/>
      <c r="E1755" s="228"/>
      <c r="F1755" s="183"/>
      <c r="G1755" s="229"/>
      <c r="H1755" s="230"/>
      <c r="I1755" s="229"/>
      <c r="J1755" s="193"/>
      <c r="K1755" s="192"/>
      <c r="L1755" s="4"/>
    </row>
    <row r="1756">
      <c r="B1756" s="220"/>
      <c r="C1756" s="4"/>
      <c r="D1756" s="227"/>
      <c r="E1756" s="228"/>
      <c r="F1756" s="183"/>
      <c r="G1756" s="229"/>
      <c r="H1756" s="230"/>
      <c r="I1756" s="229"/>
      <c r="J1756" s="193"/>
      <c r="K1756" s="192"/>
      <c r="L1756" s="4"/>
    </row>
    <row r="1757">
      <c r="B1757" s="220"/>
      <c r="C1757" s="4"/>
      <c r="D1757" s="227"/>
      <c r="E1757" s="228"/>
      <c r="F1757" s="183"/>
      <c r="G1757" s="229"/>
      <c r="H1757" s="230"/>
      <c r="I1757" s="229"/>
      <c r="J1757" s="193"/>
      <c r="K1757" s="192"/>
      <c r="L1757" s="4"/>
    </row>
    <row r="1758">
      <c r="B1758" s="220"/>
      <c r="C1758" s="4"/>
      <c r="D1758" s="227"/>
      <c r="E1758" s="228"/>
      <c r="F1758" s="183"/>
      <c r="G1758" s="229"/>
      <c r="H1758" s="230"/>
      <c r="I1758" s="229"/>
      <c r="J1758" s="193"/>
      <c r="K1758" s="192"/>
      <c r="L1758" s="4"/>
    </row>
    <row r="1759">
      <c r="B1759" s="220"/>
      <c r="C1759" s="4"/>
      <c r="D1759" s="227"/>
      <c r="E1759" s="228"/>
      <c r="F1759" s="183"/>
      <c r="G1759" s="229"/>
      <c r="H1759" s="230"/>
      <c r="I1759" s="229"/>
      <c r="J1759" s="193"/>
      <c r="K1759" s="192"/>
      <c r="L1759" s="4"/>
    </row>
    <row r="1760">
      <c r="B1760" s="220"/>
      <c r="C1760" s="4"/>
      <c r="D1760" s="227"/>
      <c r="E1760" s="228"/>
      <c r="F1760" s="183"/>
      <c r="G1760" s="229"/>
      <c r="H1760" s="230"/>
      <c r="I1760" s="229"/>
      <c r="J1760" s="193"/>
      <c r="K1760" s="192"/>
      <c r="L1760" s="4"/>
    </row>
    <row r="1761">
      <c r="B1761" s="220"/>
      <c r="C1761" s="4"/>
      <c r="D1761" s="227"/>
      <c r="E1761" s="228"/>
      <c r="F1761" s="183"/>
      <c r="G1761" s="229"/>
      <c r="H1761" s="230"/>
      <c r="I1761" s="229"/>
      <c r="J1761" s="193"/>
      <c r="K1761" s="192"/>
      <c r="L1761" s="4"/>
    </row>
    <row r="1762">
      <c r="B1762" s="220"/>
      <c r="C1762" s="4"/>
      <c r="D1762" s="227"/>
      <c r="E1762" s="228"/>
      <c r="F1762" s="183"/>
      <c r="G1762" s="229"/>
      <c r="H1762" s="230"/>
      <c r="I1762" s="229"/>
      <c r="J1762" s="193"/>
      <c r="K1762" s="192"/>
      <c r="L1762" s="4"/>
    </row>
    <row r="1763">
      <c r="B1763" s="220"/>
      <c r="C1763" s="4"/>
      <c r="D1763" s="227"/>
      <c r="E1763" s="228"/>
      <c r="F1763" s="183"/>
      <c r="G1763" s="229"/>
      <c r="H1763" s="230"/>
      <c r="I1763" s="229"/>
      <c r="J1763" s="193"/>
      <c r="K1763" s="192"/>
      <c r="L1763" s="4"/>
    </row>
    <row r="1764">
      <c r="B1764" s="220"/>
      <c r="C1764" s="4"/>
      <c r="D1764" s="227"/>
      <c r="E1764" s="228"/>
      <c r="F1764" s="183"/>
      <c r="G1764" s="229"/>
      <c r="H1764" s="230"/>
      <c r="I1764" s="229"/>
      <c r="J1764" s="193"/>
      <c r="K1764" s="192"/>
      <c r="L1764" s="4"/>
    </row>
    <row r="1765">
      <c r="B1765" s="220"/>
      <c r="C1765" s="4"/>
      <c r="D1765" s="227"/>
      <c r="E1765" s="228"/>
      <c r="F1765" s="183"/>
      <c r="G1765" s="229"/>
      <c r="H1765" s="230"/>
      <c r="I1765" s="229"/>
      <c r="J1765" s="193"/>
      <c r="K1765" s="192"/>
      <c r="L1765" s="4"/>
    </row>
    <row r="1766">
      <c r="B1766" s="220"/>
      <c r="C1766" s="4"/>
      <c r="D1766" s="227"/>
      <c r="E1766" s="228"/>
      <c r="F1766" s="183"/>
      <c r="G1766" s="229"/>
      <c r="H1766" s="230"/>
      <c r="I1766" s="229"/>
      <c r="J1766" s="193"/>
      <c r="K1766" s="192"/>
      <c r="L1766" s="4"/>
    </row>
    <row r="1767">
      <c r="B1767" s="220"/>
      <c r="C1767" s="4"/>
      <c r="D1767" s="227"/>
      <c r="E1767" s="228"/>
      <c r="F1767" s="183"/>
      <c r="G1767" s="229"/>
      <c r="H1767" s="230"/>
      <c r="I1767" s="229"/>
      <c r="J1767" s="193"/>
      <c r="K1767" s="192"/>
      <c r="L1767" s="4"/>
    </row>
    <row r="1768">
      <c r="B1768" s="220"/>
      <c r="C1768" s="4"/>
      <c r="D1768" s="227"/>
      <c r="E1768" s="228"/>
      <c r="F1768" s="183"/>
      <c r="G1768" s="229"/>
      <c r="H1768" s="230"/>
      <c r="I1768" s="229"/>
      <c r="J1768" s="193"/>
      <c r="K1768" s="192"/>
      <c r="L1768" s="4"/>
    </row>
    <row r="1769">
      <c r="B1769" s="220"/>
      <c r="C1769" s="4"/>
      <c r="D1769" s="227"/>
      <c r="E1769" s="228"/>
      <c r="F1769" s="183"/>
      <c r="G1769" s="229"/>
      <c r="H1769" s="230"/>
      <c r="I1769" s="229"/>
      <c r="J1769" s="193"/>
      <c r="K1769" s="192"/>
      <c r="L1769" s="4"/>
    </row>
    <row r="1770">
      <c r="B1770" s="220"/>
      <c r="C1770" s="4"/>
      <c r="D1770" s="227"/>
      <c r="E1770" s="228"/>
      <c r="F1770" s="183"/>
      <c r="G1770" s="229"/>
      <c r="H1770" s="230"/>
      <c r="I1770" s="229"/>
      <c r="J1770" s="193"/>
      <c r="K1770" s="192"/>
      <c r="L1770" s="4"/>
    </row>
    <row r="1771">
      <c r="B1771" s="220"/>
      <c r="C1771" s="4"/>
      <c r="D1771" s="227"/>
      <c r="E1771" s="228"/>
      <c r="F1771" s="183"/>
      <c r="G1771" s="229"/>
      <c r="H1771" s="230"/>
      <c r="I1771" s="229"/>
      <c r="J1771" s="193"/>
      <c r="K1771" s="192"/>
      <c r="L1771" s="4"/>
    </row>
    <row r="1772">
      <c r="B1772" s="220"/>
      <c r="C1772" s="4"/>
      <c r="D1772" s="227"/>
      <c r="E1772" s="228"/>
      <c r="F1772" s="183"/>
      <c r="G1772" s="229"/>
      <c r="H1772" s="230"/>
      <c r="I1772" s="229"/>
      <c r="J1772" s="193"/>
      <c r="K1772" s="192"/>
      <c r="L1772" s="4"/>
    </row>
    <row r="1773">
      <c r="B1773" s="220"/>
      <c r="C1773" s="4"/>
      <c r="D1773" s="227"/>
      <c r="E1773" s="228"/>
      <c r="F1773" s="183"/>
      <c r="G1773" s="229"/>
      <c r="H1773" s="230"/>
      <c r="I1773" s="229"/>
      <c r="J1773" s="193"/>
      <c r="K1773" s="192"/>
      <c r="L1773" s="4"/>
    </row>
    <row r="1774">
      <c r="B1774" s="220"/>
      <c r="C1774" s="4"/>
      <c r="D1774" s="227"/>
      <c r="E1774" s="228"/>
      <c r="F1774" s="183"/>
      <c r="G1774" s="229"/>
      <c r="H1774" s="230"/>
      <c r="I1774" s="229"/>
      <c r="J1774" s="193"/>
      <c r="K1774" s="192"/>
      <c r="L1774" s="4"/>
    </row>
    <row r="1775">
      <c r="B1775" s="220"/>
      <c r="C1775" s="4"/>
      <c r="D1775" s="227"/>
      <c r="E1775" s="228"/>
      <c r="F1775" s="183"/>
      <c r="G1775" s="229"/>
      <c r="H1775" s="230"/>
      <c r="I1775" s="229"/>
      <c r="J1775" s="193"/>
      <c r="K1775" s="192"/>
      <c r="L1775" s="4"/>
    </row>
    <row r="1776">
      <c r="B1776" s="220"/>
      <c r="C1776" s="4"/>
      <c r="D1776" s="227"/>
      <c r="E1776" s="228"/>
      <c r="F1776" s="183"/>
      <c r="G1776" s="229"/>
      <c r="H1776" s="230"/>
      <c r="I1776" s="229"/>
      <c r="J1776" s="193"/>
      <c r="K1776" s="192"/>
      <c r="L1776" s="4"/>
    </row>
    <row r="1777">
      <c r="B1777" s="220"/>
      <c r="C1777" s="4"/>
      <c r="D1777" s="227"/>
      <c r="E1777" s="228"/>
      <c r="F1777" s="183"/>
      <c r="G1777" s="229"/>
      <c r="H1777" s="230"/>
      <c r="I1777" s="229"/>
      <c r="J1777" s="193"/>
      <c r="K1777" s="192"/>
      <c r="L1777" s="4"/>
    </row>
    <row r="1778">
      <c r="B1778" s="220"/>
      <c r="C1778" s="4"/>
      <c r="D1778" s="227"/>
      <c r="E1778" s="228"/>
      <c r="F1778" s="183"/>
      <c r="G1778" s="229"/>
      <c r="H1778" s="230"/>
      <c r="I1778" s="229"/>
      <c r="J1778" s="193"/>
      <c r="K1778" s="192"/>
      <c r="L1778" s="4"/>
    </row>
    <row r="1779">
      <c r="B1779" s="220"/>
      <c r="C1779" s="4"/>
      <c r="D1779" s="227"/>
      <c r="E1779" s="228"/>
      <c r="F1779" s="183"/>
      <c r="G1779" s="229"/>
      <c r="H1779" s="230"/>
      <c r="I1779" s="229"/>
      <c r="J1779" s="193"/>
      <c r="K1779" s="192"/>
      <c r="L1779" s="4"/>
    </row>
    <row r="1780">
      <c r="B1780" s="220"/>
      <c r="C1780" s="4"/>
      <c r="D1780" s="227"/>
      <c r="E1780" s="228"/>
      <c r="F1780" s="183"/>
      <c r="G1780" s="229"/>
      <c r="H1780" s="230"/>
      <c r="I1780" s="229"/>
      <c r="J1780" s="193"/>
      <c r="K1780" s="192"/>
      <c r="L1780" s="4"/>
    </row>
    <row r="1781">
      <c r="B1781" s="220"/>
      <c r="C1781" s="4"/>
      <c r="D1781" s="227"/>
      <c r="E1781" s="228"/>
      <c r="F1781" s="183"/>
      <c r="G1781" s="229"/>
      <c r="H1781" s="230"/>
      <c r="I1781" s="229"/>
      <c r="J1781" s="193"/>
      <c r="K1781" s="192"/>
      <c r="L1781" s="4"/>
    </row>
    <row r="1782">
      <c r="B1782" s="220"/>
      <c r="C1782" s="4"/>
      <c r="D1782" s="227"/>
      <c r="E1782" s="228"/>
      <c r="F1782" s="183"/>
      <c r="G1782" s="229"/>
      <c r="H1782" s="230"/>
      <c r="I1782" s="229"/>
      <c r="J1782" s="193"/>
      <c r="K1782" s="192"/>
      <c r="L1782" s="4"/>
    </row>
    <row r="1783">
      <c r="B1783" s="220"/>
      <c r="C1783" s="4"/>
      <c r="D1783" s="227"/>
      <c r="E1783" s="228"/>
      <c r="F1783" s="183"/>
      <c r="G1783" s="229"/>
      <c r="H1783" s="230"/>
      <c r="I1783" s="229"/>
      <c r="J1783" s="193"/>
      <c r="K1783" s="192"/>
      <c r="L1783" s="4"/>
    </row>
    <row r="1784">
      <c r="B1784" s="220"/>
      <c r="C1784" s="4"/>
      <c r="D1784" s="227"/>
      <c r="E1784" s="228"/>
      <c r="F1784" s="183"/>
      <c r="G1784" s="229"/>
      <c r="H1784" s="230"/>
      <c r="I1784" s="229"/>
      <c r="J1784" s="193"/>
      <c r="K1784" s="192"/>
      <c r="L1784" s="4"/>
    </row>
    <row r="1785">
      <c r="B1785" s="220"/>
      <c r="C1785" s="4"/>
      <c r="D1785" s="227"/>
      <c r="E1785" s="228"/>
      <c r="F1785" s="183"/>
      <c r="G1785" s="229"/>
      <c r="H1785" s="230"/>
      <c r="I1785" s="229"/>
      <c r="J1785" s="193"/>
      <c r="K1785" s="192"/>
      <c r="L1785" s="4"/>
    </row>
    <row r="1786">
      <c r="B1786" s="220"/>
      <c r="C1786" s="4"/>
      <c r="D1786" s="227"/>
      <c r="E1786" s="228"/>
      <c r="F1786" s="183"/>
      <c r="G1786" s="229"/>
      <c r="H1786" s="230"/>
      <c r="I1786" s="229"/>
      <c r="J1786" s="193"/>
      <c r="K1786" s="192"/>
      <c r="L1786" s="4"/>
    </row>
    <row r="1787">
      <c r="B1787" s="220"/>
      <c r="C1787" s="4"/>
      <c r="D1787" s="227"/>
      <c r="E1787" s="228"/>
      <c r="F1787" s="183"/>
      <c r="G1787" s="229"/>
      <c r="H1787" s="230"/>
      <c r="I1787" s="229"/>
      <c r="J1787" s="193"/>
      <c r="K1787" s="192"/>
      <c r="L1787" s="4"/>
    </row>
    <row r="1788">
      <c r="B1788" s="220"/>
      <c r="C1788" s="4"/>
      <c r="D1788" s="227"/>
      <c r="E1788" s="228"/>
      <c r="F1788" s="183"/>
      <c r="G1788" s="229"/>
      <c r="H1788" s="230"/>
      <c r="I1788" s="229"/>
      <c r="J1788" s="193"/>
      <c r="K1788" s="192"/>
      <c r="L1788" s="4"/>
    </row>
    <row r="1789">
      <c r="B1789" s="220"/>
      <c r="C1789" s="4"/>
      <c r="D1789" s="227"/>
      <c r="E1789" s="228"/>
      <c r="F1789" s="183"/>
      <c r="G1789" s="229"/>
      <c r="H1789" s="230"/>
      <c r="I1789" s="229"/>
      <c r="J1789" s="193"/>
      <c r="K1789" s="192"/>
      <c r="L1789" s="4"/>
    </row>
    <row r="1790">
      <c r="B1790" s="220"/>
      <c r="C1790" s="4"/>
      <c r="D1790" s="227"/>
      <c r="E1790" s="228"/>
      <c r="F1790" s="183"/>
      <c r="G1790" s="229"/>
      <c r="H1790" s="230"/>
      <c r="I1790" s="229"/>
      <c r="J1790" s="193"/>
      <c r="K1790" s="192"/>
      <c r="L1790" s="4"/>
    </row>
    <row r="1791">
      <c r="B1791" s="220"/>
      <c r="C1791" s="4"/>
      <c r="D1791" s="227"/>
      <c r="E1791" s="228"/>
      <c r="F1791" s="183"/>
      <c r="G1791" s="229"/>
      <c r="H1791" s="230"/>
      <c r="I1791" s="229"/>
      <c r="J1791" s="193"/>
      <c r="K1791" s="192"/>
      <c r="L1791" s="4"/>
    </row>
    <row r="1792">
      <c r="B1792" s="220"/>
      <c r="C1792" s="4"/>
      <c r="D1792" s="227"/>
      <c r="E1792" s="228"/>
      <c r="F1792" s="183"/>
      <c r="G1792" s="229"/>
      <c r="H1792" s="230"/>
      <c r="I1792" s="229"/>
      <c r="J1792" s="193"/>
      <c r="K1792" s="192"/>
      <c r="L1792" s="4"/>
    </row>
    <row r="1793">
      <c r="B1793" s="220"/>
      <c r="C1793" s="4"/>
      <c r="D1793" s="227"/>
      <c r="E1793" s="228"/>
      <c r="F1793" s="183"/>
      <c r="G1793" s="229"/>
      <c r="H1793" s="230"/>
      <c r="I1793" s="229"/>
      <c r="J1793" s="193"/>
      <c r="K1793" s="192"/>
      <c r="L1793" s="4"/>
    </row>
    <row r="1794">
      <c r="B1794" s="220"/>
      <c r="C1794" s="4"/>
      <c r="D1794" s="227"/>
      <c r="E1794" s="228"/>
      <c r="F1794" s="183"/>
      <c r="G1794" s="229"/>
      <c r="H1794" s="230"/>
      <c r="I1794" s="229"/>
      <c r="J1794" s="193"/>
      <c r="K1794" s="192"/>
      <c r="L1794" s="4"/>
    </row>
    <row r="1795">
      <c r="B1795" s="220"/>
      <c r="C1795" s="4"/>
      <c r="D1795" s="227"/>
      <c r="E1795" s="228"/>
      <c r="F1795" s="183"/>
      <c r="G1795" s="229"/>
      <c r="H1795" s="230"/>
      <c r="I1795" s="229"/>
      <c r="J1795" s="193"/>
      <c r="K1795" s="192"/>
      <c r="L1795" s="4"/>
    </row>
    <row r="1796">
      <c r="B1796" s="220"/>
      <c r="C1796" s="4"/>
      <c r="D1796" s="227"/>
      <c r="E1796" s="228"/>
      <c r="F1796" s="183"/>
      <c r="G1796" s="229"/>
      <c r="H1796" s="230"/>
      <c r="I1796" s="229"/>
      <c r="J1796" s="193"/>
      <c r="K1796" s="192"/>
      <c r="L1796" s="4"/>
    </row>
    <row r="1797">
      <c r="B1797" s="220"/>
      <c r="C1797" s="4"/>
      <c r="D1797" s="227"/>
      <c r="E1797" s="228"/>
      <c r="F1797" s="183"/>
      <c r="G1797" s="229"/>
      <c r="H1797" s="230"/>
      <c r="I1797" s="229"/>
      <c r="J1797" s="193"/>
      <c r="K1797" s="192"/>
      <c r="L1797" s="4"/>
    </row>
    <row r="1798">
      <c r="B1798" s="220"/>
      <c r="C1798" s="4"/>
      <c r="D1798" s="227"/>
      <c r="E1798" s="228"/>
      <c r="F1798" s="183"/>
      <c r="G1798" s="229"/>
      <c r="H1798" s="230"/>
      <c r="I1798" s="229"/>
      <c r="J1798" s="193"/>
      <c r="K1798" s="192"/>
      <c r="L1798" s="4"/>
    </row>
    <row r="1799">
      <c r="B1799" s="220"/>
      <c r="C1799" s="4"/>
      <c r="D1799" s="227"/>
      <c r="E1799" s="228"/>
      <c r="F1799" s="183"/>
      <c r="G1799" s="229"/>
      <c r="H1799" s="230"/>
      <c r="I1799" s="229"/>
      <c r="J1799" s="193"/>
      <c r="K1799" s="192"/>
      <c r="L1799" s="4"/>
    </row>
    <row r="1800">
      <c r="B1800" s="220"/>
      <c r="C1800" s="4"/>
      <c r="D1800" s="227"/>
      <c r="E1800" s="228"/>
      <c r="F1800" s="183"/>
      <c r="G1800" s="229"/>
      <c r="H1800" s="230"/>
      <c r="I1800" s="229"/>
      <c r="J1800" s="193"/>
      <c r="K1800" s="192"/>
      <c r="L1800" s="4"/>
    </row>
    <row r="1801">
      <c r="B1801" s="220"/>
      <c r="C1801" s="4"/>
      <c r="D1801" s="227"/>
      <c r="E1801" s="228"/>
      <c r="F1801" s="183"/>
      <c r="G1801" s="229"/>
      <c r="H1801" s="230"/>
      <c r="I1801" s="229"/>
      <c r="J1801" s="193"/>
      <c r="K1801" s="192"/>
      <c r="L1801" s="4"/>
    </row>
    <row r="1802">
      <c r="B1802" s="220"/>
      <c r="C1802" s="4"/>
      <c r="D1802" s="227"/>
      <c r="E1802" s="228"/>
      <c r="F1802" s="183"/>
      <c r="G1802" s="229"/>
      <c r="H1802" s="230"/>
      <c r="I1802" s="229"/>
      <c r="J1802" s="193"/>
      <c r="K1802" s="192"/>
      <c r="L1802" s="4"/>
    </row>
    <row r="1803">
      <c r="B1803" s="220"/>
      <c r="C1803" s="4"/>
      <c r="D1803" s="227"/>
      <c r="E1803" s="228"/>
      <c r="F1803" s="183"/>
      <c r="G1803" s="229"/>
      <c r="H1803" s="230"/>
      <c r="I1803" s="229"/>
      <c r="J1803" s="193"/>
      <c r="K1803" s="192"/>
      <c r="L1803" s="4"/>
    </row>
    <row r="1804">
      <c r="B1804" s="220"/>
      <c r="C1804" s="4"/>
      <c r="D1804" s="227"/>
      <c r="E1804" s="228"/>
      <c r="F1804" s="183"/>
      <c r="G1804" s="229"/>
      <c r="H1804" s="230"/>
      <c r="I1804" s="229"/>
      <c r="J1804" s="193"/>
      <c r="K1804" s="192"/>
      <c r="L1804" s="4"/>
    </row>
    <row r="1805">
      <c r="B1805" s="220"/>
      <c r="C1805" s="4"/>
      <c r="D1805" s="227"/>
      <c r="E1805" s="228"/>
      <c r="F1805" s="183"/>
      <c r="G1805" s="229"/>
      <c r="H1805" s="230"/>
      <c r="I1805" s="229"/>
      <c r="J1805" s="193"/>
      <c r="K1805" s="192"/>
      <c r="L1805" s="4"/>
    </row>
    <row r="1806">
      <c r="B1806" s="220"/>
      <c r="C1806" s="4"/>
      <c r="D1806" s="227"/>
      <c r="E1806" s="228"/>
      <c r="F1806" s="183"/>
      <c r="G1806" s="229"/>
      <c r="H1806" s="230"/>
      <c r="I1806" s="229"/>
      <c r="J1806" s="193"/>
      <c r="K1806" s="192"/>
      <c r="L1806" s="4"/>
    </row>
    <row r="1807">
      <c r="B1807" s="220"/>
      <c r="C1807" s="4"/>
      <c r="D1807" s="227"/>
      <c r="E1807" s="228"/>
      <c r="F1807" s="183"/>
      <c r="G1807" s="229"/>
      <c r="H1807" s="230"/>
      <c r="I1807" s="229"/>
      <c r="J1807" s="193"/>
      <c r="K1807" s="192"/>
      <c r="L1807" s="4"/>
    </row>
    <row r="1808">
      <c r="B1808" s="220"/>
      <c r="C1808" s="4"/>
      <c r="D1808" s="227"/>
      <c r="E1808" s="228"/>
      <c r="F1808" s="183"/>
      <c r="G1808" s="229"/>
      <c r="H1808" s="230"/>
      <c r="I1808" s="229"/>
      <c r="J1808" s="193"/>
      <c r="K1808" s="192"/>
      <c r="L1808" s="4"/>
    </row>
    <row r="1809">
      <c r="B1809" s="220"/>
      <c r="C1809" s="4"/>
      <c r="D1809" s="227"/>
      <c r="E1809" s="228"/>
      <c r="F1809" s="183"/>
      <c r="G1809" s="229"/>
      <c r="H1809" s="230"/>
      <c r="I1809" s="229"/>
      <c r="J1809" s="193"/>
      <c r="K1809" s="192"/>
      <c r="L1809" s="4"/>
    </row>
    <row r="1810">
      <c r="B1810" s="220"/>
      <c r="C1810" s="4"/>
      <c r="D1810" s="227"/>
      <c r="E1810" s="228"/>
      <c r="F1810" s="183"/>
      <c r="G1810" s="229"/>
      <c r="H1810" s="230"/>
      <c r="I1810" s="229"/>
      <c r="J1810" s="193"/>
      <c r="K1810" s="192"/>
      <c r="L1810" s="4"/>
    </row>
    <row r="1811">
      <c r="B1811" s="220"/>
      <c r="C1811" s="4"/>
      <c r="D1811" s="227"/>
      <c r="E1811" s="228"/>
      <c r="F1811" s="183"/>
      <c r="G1811" s="229"/>
      <c r="H1811" s="230"/>
      <c r="I1811" s="229"/>
      <c r="J1811" s="193"/>
      <c r="K1811" s="192"/>
      <c r="L1811" s="4"/>
    </row>
    <row r="1812">
      <c r="B1812" s="220"/>
      <c r="C1812" s="4"/>
      <c r="D1812" s="227"/>
      <c r="E1812" s="228"/>
      <c r="F1812" s="183"/>
      <c r="G1812" s="229"/>
      <c r="H1812" s="230"/>
      <c r="I1812" s="229"/>
      <c r="J1812" s="193"/>
      <c r="K1812" s="192"/>
      <c r="L1812" s="4"/>
    </row>
    <row r="1813">
      <c r="B1813" s="220"/>
      <c r="C1813" s="4"/>
      <c r="D1813" s="227"/>
      <c r="E1813" s="228"/>
      <c r="F1813" s="183"/>
      <c r="G1813" s="229"/>
      <c r="H1813" s="230"/>
      <c r="I1813" s="229"/>
      <c r="J1813" s="193"/>
      <c r="K1813" s="192"/>
      <c r="L1813" s="4"/>
    </row>
    <row r="1814">
      <c r="B1814" s="220"/>
      <c r="C1814" s="4"/>
      <c r="D1814" s="227"/>
      <c r="E1814" s="228"/>
      <c r="F1814" s="183"/>
      <c r="G1814" s="229"/>
      <c r="H1814" s="230"/>
      <c r="I1814" s="229"/>
      <c r="J1814" s="193"/>
      <c r="K1814" s="192"/>
      <c r="L1814" s="4"/>
    </row>
    <row r="1815">
      <c r="B1815" s="220"/>
      <c r="C1815" s="4"/>
      <c r="D1815" s="227"/>
      <c r="E1815" s="228"/>
      <c r="F1815" s="183"/>
      <c r="G1815" s="229"/>
      <c r="H1815" s="230"/>
      <c r="I1815" s="229"/>
      <c r="J1815" s="193"/>
      <c r="K1815" s="192"/>
      <c r="L1815" s="4"/>
    </row>
    <row r="1816">
      <c r="B1816" s="220"/>
      <c r="C1816" s="4"/>
      <c r="D1816" s="227"/>
      <c r="E1816" s="228"/>
      <c r="F1816" s="183"/>
      <c r="G1816" s="229"/>
      <c r="H1816" s="230"/>
      <c r="I1816" s="229"/>
      <c r="J1816" s="193"/>
      <c r="K1816" s="192"/>
      <c r="L1816" s="4"/>
    </row>
    <row r="1817">
      <c r="B1817" s="220"/>
      <c r="C1817" s="4"/>
      <c r="D1817" s="227"/>
      <c r="E1817" s="228"/>
      <c r="F1817" s="183"/>
      <c r="G1817" s="229"/>
      <c r="H1817" s="230"/>
      <c r="I1817" s="229"/>
      <c r="J1817" s="193"/>
      <c r="K1817" s="192"/>
      <c r="L1817" s="4"/>
    </row>
    <row r="1818">
      <c r="B1818" s="220"/>
      <c r="C1818" s="4"/>
      <c r="D1818" s="227"/>
      <c r="E1818" s="228"/>
      <c r="F1818" s="183"/>
      <c r="G1818" s="229"/>
      <c r="H1818" s="230"/>
      <c r="I1818" s="229"/>
      <c r="J1818" s="193"/>
      <c r="K1818" s="192"/>
      <c r="L1818" s="4"/>
    </row>
    <row r="1819">
      <c r="B1819" s="220"/>
      <c r="C1819" s="4"/>
      <c r="D1819" s="227"/>
      <c r="E1819" s="228"/>
      <c r="F1819" s="183"/>
      <c r="G1819" s="229"/>
      <c r="H1819" s="230"/>
      <c r="I1819" s="229"/>
      <c r="J1819" s="193"/>
      <c r="K1819" s="192"/>
      <c r="L1819" s="4"/>
    </row>
    <row r="1820">
      <c r="B1820" s="220"/>
      <c r="C1820" s="4"/>
      <c r="D1820" s="227"/>
      <c r="E1820" s="228"/>
      <c r="F1820" s="183"/>
      <c r="G1820" s="229"/>
      <c r="H1820" s="230"/>
      <c r="I1820" s="229"/>
      <c r="J1820" s="193"/>
      <c r="K1820" s="192"/>
      <c r="L1820" s="4"/>
    </row>
    <row r="1821">
      <c r="B1821" s="220"/>
      <c r="C1821" s="4"/>
      <c r="D1821" s="227"/>
      <c r="E1821" s="228"/>
      <c r="F1821" s="183"/>
      <c r="G1821" s="229"/>
      <c r="H1821" s="230"/>
      <c r="I1821" s="229"/>
      <c r="J1821" s="193"/>
      <c r="K1821" s="192"/>
      <c r="L1821" s="4"/>
    </row>
    <row r="1822">
      <c r="B1822" s="220"/>
      <c r="C1822" s="4"/>
      <c r="D1822" s="227"/>
      <c r="E1822" s="228"/>
      <c r="F1822" s="183"/>
      <c r="G1822" s="229"/>
      <c r="H1822" s="230"/>
      <c r="I1822" s="229"/>
      <c r="J1822" s="193"/>
      <c r="K1822" s="192"/>
      <c r="L1822" s="4"/>
    </row>
    <row r="1823">
      <c r="B1823" s="220"/>
      <c r="C1823" s="4"/>
      <c r="D1823" s="227"/>
      <c r="E1823" s="228"/>
      <c r="F1823" s="183"/>
      <c r="G1823" s="229"/>
      <c r="H1823" s="230"/>
      <c r="I1823" s="229"/>
      <c r="J1823" s="193"/>
      <c r="K1823" s="192"/>
      <c r="L1823" s="4"/>
    </row>
    <row r="1824">
      <c r="B1824" s="220"/>
      <c r="C1824" s="4"/>
      <c r="D1824" s="227"/>
      <c r="E1824" s="228"/>
      <c r="F1824" s="183"/>
      <c r="G1824" s="229"/>
      <c r="H1824" s="230"/>
      <c r="I1824" s="229"/>
      <c r="J1824" s="193"/>
      <c r="K1824" s="192"/>
      <c r="L1824" s="4"/>
    </row>
    <row r="1825">
      <c r="B1825" s="220"/>
      <c r="C1825" s="4"/>
      <c r="D1825" s="227"/>
      <c r="E1825" s="228"/>
      <c r="F1825" s="183"/>
      <c r="G1825" s="229"/>
      <c r="H1825" s="230"/>
      <c r="I1825" s="229"/>
      <c r="J1825" s="193"/>
      <c r="K1825" s="192"/>
      <c r="L1825" s="4"/>
    </row>
    <row r="1826">
      <c r="B1826" s="220"/>
      <c r="C1826" s="4"/>
      <c r="D1826" s="227"/>
      <c r="E1826" s="228"/>
      <c r="F1826" s="183"/>
      <c r="G1826" s="229"/>
      <c r="H1826" s="230"/>
      <c r="I1826" s="229"/>
      <c r="J1826" s="193"/>
      <c r="K1826" s="192"/>
      <c r="L1826" s="4"/>
    </row>
    <row r="1827">
      <c r="B1827" s="220"/>
      <c r="C1827" s="4"/>
      <c r="D1827" s="227"/>
      <c r="E1827" s="228"/>
      <c r="F1827" s="183"/>
      <c r="G1827" s="229"/>
      <c r="H1827" s="230"/>
      <c r="I1827" s="229"/>
      <c r="J1827" s="193"/>
      <c r="K1827" s="192"/>
      <c r="L1827" s="4"/>
    </row>
    <row r="1828">
      <c r="B1828" s="220"/>
      <c r="C1828" s="4"/>
      <c r="D1828" s="227"/>
      <c r="E1828" s="228"/>
      <c r="F1828" s="183"/>
      <c r="G1828" s="229"/>
      <c r="H1828" s="230"/>
      <c r="I1828" s="229"/>
      <c r="J1828" s="193"/>
      <c r="K1828" s="192"/>
      <c r="L1828" s="4"/>
    </row>
    <row r="1829">
      <c r="B1829" s="220"/>
      <c r="C1829" s="4"/>
      <c r="D1829" s="227"/>
      <c r="E1829" s="228"/>
      <c r="F1829" s="183"/>
      <c r="G1829" s="229"/>
      <c r="H1829" s="230"/>
      <c r="I1829" s="229"/>
      <c r="J1829" s="193"/>
      <c r="K1829" s="192"/>
      <c r="L1829" s="4"/>
    </row>
    <row r="1830">
      <c r="B1830" s="220"/>
      <c r="C1830" s="4"/>
      <c r="D1830" s="227"/>
      <c r="E1830" s="228"/>
      <c r="F1830" s="183"/>
      <c r="G1830" s="229"/>
      <c r="H1830" s="230"/>
      <c r="I1830" s="229"/>
      <c r="J1830" s="193"/>
      <c r="K1830" s="192"/>
      <c r="L1830" s="4"/>
    </row>
    <row r="1831">
      <c r="B1831" s="220"/>
      <c r="C1831" s="4"/>
      <c r="D1831" s="227"/>
      <c r="E1831" s="228"/>
      <c r="F1831" s="183"/>
      <c r="G1831" s="229"/>
      <c r="H1831" s="230"/>
      <c r="I1831" s="229"/>
      <c r="J1831" s="193"/>
      <c r="K1831" s="192"/>
      <c r="L1831" s="4"/>
    </row>
    <row r="1832">
      <c r="B1832" s="220"/>
      <c r="C1832" s="4"/>
      <c r="D1832" s="227"/>
      <c r="E1832" s="228"/>
      <c r="F1832" s="183"/>
      <c r="G1832" s="229"/>
      <c r="H1832" s="230"/>
      <c r="I1832" s="229"/>
      <c r="J1832" s="193"/>
      <c r="K1832" s="192"/>
      <c r="L1832" s="4"/>
    </row>
    <row r="1833">
      <c r="B1833" s="220"/>
      <c r="C1833" s="4"/>
      <c r="D1833" s="227"/>
      <c r="E1833" s="228"/>
      <c r="F1833" s="183"/>
      <c r="G1833" s="229"/>
      <c r="H1833" s="230"/>
      <c r="I1833" s="229"/>
      <c r="J1833" s="193"/>
      <c r="K1833" s="192"/>
      <c r="L1833" s="4"/>
    </row>
    <row r="1834">
      <c r="B1834" s="220"/>
      <c r="C1834" s="4"/>
      <c r="D1834" s="227"/>
      <c r="E1834" s="228"/>
      <c r="F1834" s="183"/>
      <c r="G1834" s="229"/>
      <c r="H1834" s="230"/>
      <c r="I1834" s="229"/>
      <c r="J1834" s="193"/>
      <c r="K1834" s="192"/>
      <c r="L1834" s="4"/>
    </row>
    <row r="1835">
      <c r="B1835" s="220"/>
      <c r="C1835" s="4"/>
      <c r="D1835" s="227"/>
      <c r="E1835" s="228"/>
      <c r="F1835" s="183"/>
      <c r="G1835" s="229"/>
      <c r="H1835" s="230"/>
      <c r="I1835" s="229"/>
      <c r="J1835" s="193"/>
      <c r="K1835" s="192"/>
      <c r="L1835" s="4"/>
    </row>
    <row r="1836">
      <c r="B1836" s="220"/>
      <c r="C1836" s="4"/>
      <c r="D1836" s="227"/>
      <c r="E1836" s="228"/>
      <c r="F1836" s="183"/>
      <c r="G1836" s="229"/>
      <c r="H1836" s="230"/>
      <c r="I1836" s="229"/>
      <c r="J1836" s="193"/>
      <c r="K1836" s="192"/>
      <c r="L1836" s="4"/>
    </row>
    <row r="1837">
      <c r="B1837" s="220"/>
      <c r="C1837" s="4"/>
      <c r="D1837" s="227"/>
      <c r="E1837" s="228"/>
      <c r="F1837" s="183"/>
      <c r="G1837" s="229"/>
      <c r="H1837" s="230"/>
      <c r="I1837" s="229"/>
      <c r="J1837" s="193"/>
      <c r="K1837" s="192"/>
      <c r="L1837" s="4"/>
    </row>
    <row r="1838">
      <c r="B1838" s="220"/>
      <c r="C1838" s="4"/>
      <c r="D1838" s="227"/>
      <c r="E1838" s="228"/>
      <c r="F1838" s="183"/>
      <c r="G1838" s="229"/>
      <c r="H1838" s="230"/>
      <c r="I1838" s="229"/>
      <c r="J1838" s="193"/>
      <c r="K1838" s="192"/>
      <c r="L1838" s="4"/>
    </row>
    <row r="1839">
      <c r="B1839" s="220"/>
      <c r="C1839" s="4"/>
      <c r="D1839" s="227"/>
      <c r="E1839" s="228"/>
      <c r="F1839" s="183"/>
      <c r="G1839" s="229"/>
      <c r="H1839" s="230"/>
      <c r="I1839" s="229"/>
      <c r="J1839" s="193"/>
      <c r="K1839" s="192"/>
      <c r="L1839" s="4"/>
    </row>
    <row r="1840">
      <c r="B1840" s="220"/>
      <c r="C1840" s="4"/>
      <c r="D1840" s="227"/>
      <c r="E1840" s="228"/>
      <c r="F1840" s="183"/>
      <c r="G1840" s="229"/>
      <c r="H1840" s="230"/>
      <c r="I1840" s="229"/>
      <c r="J1840" s="193"/>
      <c r="K1840" s="192"/>
      <c r="L1840" s="4"/>
    </row>
    <row r="1841">
      <c r="B1841" s="220"/>
      <c r="C1841" s="4"/>
      <c r="D1841" s="227"/>
      <c r="E1841" s="228"/>
      <c r="F1841" s="183"/>
      <c r="G1841" s="229"/>
      <c r="H1841" s="230"/>
      <c r="I1841" s="229"/>
      <c r="J1841" s="193"/>
      <c r="K1841" s="192"/>
      <c r="L1841" s="4"/>
    </row>
    <row r="1842">
      <c r="B1842" s="220"/>
      <c r="C1842" s="4"/>
      <c r="D1842" s="227"/>
      <c r="E1842" s="228"/>
      <c r="F1842" s="183"/>
      <c r="G1842" s="229"/>
      <c r="H1842" s="230"/>
      <c r="I1842" s="229"/>
      <c r="J1842" s="193"/>
      <c r="K1842" s="192"/>
      <c r="L1842" s="4"/>
    </row>
    <row r="1843">
      <c r="B1843" s="220"/>
      <c r="C1843" s="4"/>
      <c r="D1843" s="227"/>
      <c r="E1843" s="228"/>
      <c r="F1843" s="183"/>
      <c r="G1843" s="229"/>
      <c r="H1843" s="230"/>
      <c r="I1843" s="229"/>
      <c r="J1843" s="193"/>
      <c r="K1843" s="192"/>
      <c r="L1843" s="4"/>
    </row>
    <row r="1844">
      <c r="B1844" s="220"/>
      <c r="C1844" s="4"/>
      <c r="D1844" s="227"/>
      <c r="E1844" s="228"/>
      <c r="F1844" s="183"/>
      <c r="G1844" s="229"/>
      <c r="H1844" s="230"/>
      <c r="I1844" s="229"/>
      <c r="J1844" s="193"/>
      <c r="K1844" s="192"/>
      <c r="L1844" s="4"/>
    </row>
    <row r="1845">
      <c r="B1845" s="220"/>
      <c r="C1845" s="4"/>
      <c r="D1845" s="227"/>
      <c r="E1845" s="228"/>
      <c r="F1845" s="183"/>
      <c r="G1845" s="229"/>
      <c r="H1845" s="230"/>
      <c r="I1845" s="229"/>
      <c r="J1845" s="193"/>
      <c r="K1845" s="192"/>
      <c r="L1845" s="4"/>
    </row>
    <row r="1846">
      <c r="B1846" s="220"/>
      <c r="C1846" s="4"/>
      <c r="D1846" s="227"/>
      <c r="E1846" s="228"/>
      <c r="F1846" s="183"/>
      <c r="G1846" s="229"/>
      <c r="H1846" s="230"/>
      <c r="I1846" s="229"/>
      <c r="J1846" s="193"/>
      <c r="K1846" s="192"/>
      <c r="L1846" s="4"/>
    </row>
    <row r="1847">
      <c r="B1847" s="220"/>
      <c r="C1847" s="4"/>
      <c r="D1847" s="227"/>
      <c r="E1847" s="228"/>
      <c r="F1847" s="183"/>
      <c r="G1847" s="229"/>
      <c r="H1847" s="230"/>
      <c r="I1847" s="229"/>
      <c r="J1847" s="193"/>
      <c r="K1847" s="192"/>
      <c r="L1847" s="4"/>
    </row>
    <row r="1848">
      <c r="B1848" s="220"/>
      <c r="C1848" s="4"/>
      <c r="D1848" s="227"/>
      <c r="E1848" s="228"/>
      <c r="F1848" s="183"/>
      <c r="G1848" s="229"/>
      <c r="H1848" s="230"/>
      <c r="I1848" s="229"/>
      <c r="J1848" s="193"/>
      <c r="K1848" s="192"/>
      <c r="L1848" s="4"/>
    </row>
    <row r="1849">
      <c r="B1849" s="220"/>
      <c r="C1849" s="4"/>
      <c r="D1849" s="227"/>
      <c r="E1849" s="228"/>
      <c r="F1849" s="183"/>
      <c r="G1849" s="229"/>
      <c r="H1849" s="230"/>
      <c r="I1849" s="229"/>
      <c r="J1849" s="193"/>
      <c r="K1849" s="192"/>
      <c r="L1849" s="4"/>
    </row>
    <row r="1850">
      <c r="B1850" s="220"/>
      <c r="C1850" s="4"/>
      <c r="D1850" s="227"/>
      <c r="E1850" s="228"/>
      <c r="F1850" s="183"/>
      <c r="G1850" s="229"/>
      <c r="H1850" s="230"/>
      <c r="I1850" s="229"/>
      <c r="J1850" s="193"/>
      <c r="K1850" s="192"/>
      <c r="L1850" s="4"/>
    </row>
    <row r="1851">
      <c r="B1851" s="220"/>
      <c r="C1851" s="4"/>
      <c r="D1851" s="227"/>
      <c r="E1851" s="228"/>
      <c r="F1851" s="183"/>
      <c r="G1851" s="229"/>
      <c r="H1851" s="230"/>
      <c r="I1851" s="229"/>
      <c r="J1851" s="193"/>
      <c r="K1851" s="192"/>
      <c r="L1851" s="4"/>
    </row>
    <row r="1852">
      <c r="B1852" s="220"/>
      <c r="C1852" s="4"/>
      <c r="D1852" s="227"/>
      <c r="E1852" s="228"/>
      <c r="F1852" s="183"/>
      <c r="G1852" s="229"/>
      <c r="H1852" s="230"/>
      <c r="I1852" s="229"/>
      <c r="J1852" s="193"/>
      <c r="K1852" s="192"/>
      <c r="L1852" s="4"/>
    </row>
    <row r="1853">
      <c r="B1853" s="220"/>
      <c r="C1853" s="4"/>
      <c r="D1853" s="227"/>
      <c r="E1853" s="228"/>
      <c r="F1853" s="183"/>
      <c r="G1853" s="229"/>
      <c r="H1853" s="230"/>
      <c r="I1853" s="229"/>
      <c r="J1853" s="193"/>
      <c r="K1853" s="192"/>
      <c r="L1853" s="4"/>
    </row>
    <row r="1854">
      <c r="B1854" s="220"/>
      <c r="C1854" s="4"/>
      <c r="D1854" s="227"/>
      <c r="E1854" s="228"/>
      <c r="F1854" s="183"/>
      <c r="G1854" s="229"/>
      <c r="H1854" s="230"/>
      <c r="I1854" s="229"/>
      <c r="J1854" s="193"/>
      <c r="K1854" s="192"/>
      <c r="L1854" s="4"/>
    </row>
    <row r="1855">
      <c r="B1855" s="220"/>
      <c r="C1855" s="4"/>
      <c r="D1855" s="227"/>
      <c r="E1855" s="228"/>
      <c r="F1855" s="183"/>
      <c r="G1855" s="229"/>
      <c r="H1855" s="230"/>
      <c r="I1855" s="229"/>
      <c r="J1855" s="193"/>
      <c r="K1855" s="192"/>
      <c r="L1855" s="4"/>
    </row>
    <row r="1856">
      <c r="B1856" s="220"/>
      <c r="C1856" s="4"/>
      <c r="D1856" s="227"/>
      <c r="E1856" s="228"/>
      <c r="F1856" s="183"/>
      <c r="G1856" s="229"/>
      <c r="H1856" s="230"/>
      <c r="I1856" s="229"/>
      <c r="J1856" s="193"/>
      <c r="K1856" s="192"/>
      <c r="L1856" s="4"/>
    </row>
    <row r="1857">
      <c r="B1857" s="220"/>
      <c r="C1857" s="4"/>
      <c r="D1857" s="227"/>
      <c r="E1857" s="228"/>
      <c r="F1857" s="183"/>
      <c r="G1857" s="229"/>
      <c r="H1857" s="230"/>
      <c r="I1857" s="229"/>
      <c r="J1857" s="193"/>
      <c r="K1857" s="192"/>
      <c r="L1857" s="4"/>
    </row>
    <row r="1858">
      <c r="B1858" s="220"/>
      <c r="C1858" s="4"/>
      <c r="D1858" s="227"/>
      <c r="E1858" s="228"/>
      <c r="F1858" s="183"/>
      <c r="G1858" s="229"/>
      <c r="H1858" s="230"/>
      <c r="I1858" s="229"/>
      <c r="J1858" s="193"/>
      <c r="K1858" s="192"/>
      <c r="L1858" s="4"/>
    </row>
    <row r="1859">
      <c r="B1859" s="220"/>
      <c r="C1859" s="4"/>
      <c r="D1859" s="227"/>
      <c r="E1859" s="228"/>
      <c r="F1859" s="183"/>
      <c r="G1859" s="229"/>
      <c r="H1859" s="230"/>
      <c r="I1859" s="229"/>
      <c r="J1859" s="193"/>
      <c r="K1859" s="192"/>
      <c r="L1859" s="4"/>
    </row>
    <row r="1860">
      <c r="B1860" s="220"/>
      <c r="C1860" s="4"/>
      <c r="D1860" s="227"/>
      <c r="E1860" s="228"/>
      <c r="F1860" s="183"/>
      <c r="G1860" s="229"/>
      <c r="H1860" s="230"/>
      <c r="I1860" s="229"/>
      <c r="J1860" s="193"/>
      <c r="K1860" s="192"/>
      <c r="L1860" s="4"/>
    </row>
    <row r="1861">
      <c r="B1861" s="220"/>
      <c r="C1861" s="4"/>
      <c r="D1861" s="227"/>
      <c r="E1861" s="228"/>
      <c r="F1861" s="183"/>
      <c r="G1861" s="229"/>
      <c r="H1861" s="230"/>
      <c r="I1861" s="229"/>
      <c r="J1861" s="193"/>
      <c r="K1861" s="192"/>
      <c r="L1861" s="4"/>
    </row>
    <row r="1862">
      <c r="B1862" s="220"/>
      <c r="C1862" s="4"/>
      <c r="D1862" s="227"/>
      <c r="E1862" s="228"/>
      <c r="F1862" s="183"/>
      <c r="G1862" s="229"/>
      <c r="H1862" s="230"/>
      <c r="I1862" s="229"/>
      <c r="J1862" s="193"/>
      <c r="K1862" s="192"/>
      <c r="L1862" s="4"/>
    </row>
    <row r="1863">
      <c r="B1863" s="220"/>
      <c r="C1863" s="4"/>
      <c r="D1863" s="227"/>
      <c r="E1863" s="228"/>
      <c r="F1863" s="183"/>
      <c r="G1863" s="229"/>
      <c r="H1863" s="230"/>
      <c r="I1863" s="229"/>
      <c r="J1863" s="193"/>
      <c r="K1863" s="192"/>
      <c r="L1863" s="4"/>
    </row>
    <row r="1864">
      <c r="B1864" s="220"/>
      <c r="C1864" s="4"/>
      <c r="D1864" s="227"/>
      <c r="E1864" s="228"/>
      <c r="F1864" s="183"/>
      <c r="G1864" s="229"/>
      <c r="H1864" s="230"/>
      <c r="I1864" s="229"/>
      <c r="J1864" s="193"/>
      <c r="K1864" s="192"/>
      <c r="L1864" s="4"/>
    </row>
    <row r="1865">
      <c r="B1865" s="220"/>
      <c r="C1865" s="4"/>
      <c r="D1865" s="227"/>
      <c r="E1865" s="228"/>
      <c r="F1865" s="183"/>
      <c r="G1865" s="229"/>
      <c r="H1865" s="230"/>
      <c r="I1865" s="229"/>
      <c r="J1865" s="193"/>
      <c r="K1865" s="192"/>
      <c r="L1865" s="4"/>
    </row>
    <row r="1866">
      <c r="B1866" s="220"/>
      <c r="C1866" s="4"/>
      <c r="D1866" s="227"/>
      <c r="E1866" s="228"/>
      <c r="F1866" s="183"/>
      <c r="G1866" s="229"/>
      <c r="H1866" s="230"/>
      <c r="I1866" s="229"/>
      <c r="J1866" s="193"/>
      <c r="K1866" s="192"/>
      <c r="L1866" s="4"/>
    </row>
    <row r="1867">
      <c r="B1867" s="220"/>
      <c r="C1867" s="4"/>
      <c r="D1867" s="227"/>
      <c r="E1867" s="228"/>
      <c r="F1867" s="183"/>
      <c r="G1867" s="229"/>
      <c r="H1867" s="230"/>
      <c r="I1867" s="229"/>
      <c r="J1867" s="193"/>
      <c r="K1867" s="192"/>
      <c r="L1867" s="4"/>
    </row>
    <row r="1868">
      <c r="B1868" s="220"/>
      <c r="C1868" s="4"/>
      <c r="D1868" s="227"/>
      <c r="E1868" s="228"/>
      <c r="F1868" s="183"/>
      <c r="G1868" s="229"/>
      <c r="H1868" s="230"/>
      <c r="I1868" s="229"/>
      <c r="J1868" s="193"/>
      <c r="K1868" s="192"/>
      <c r="L1868" s="4"/>
    </row>
    <row r="1869">
      <c r="B1869" s="220"/>
      <c r="C1869" s="4"/>
      <c r="D1869" s="227"/>
      <c r="E1869" s="228"/>
      <c r="F1869" s="183"/>
      <c r="G1869" s="229"/>
      <c r="H1869" s="230"/>
      <c r="I1869" s="229"/>
      <c r="J1869" s="193"/>
      <c r="K1869" s="192"/>
      <c r="L1869" s="4"/>
    </row>
    <row r="1870">
      <c r="B1870" s="220"/>
      <c r="C1870" s="4"/>
      <c r="D1870" s="227"/>
      <c r="E1870" s="228"/>
      <c r="F1870" s="183"/>
      <c r="G1870" s="229"/>
      <c r="H1870" s="230"/>
      <c r="I1870" s="229"/>
      <c r="J1870" s="193"/>
      <c r="K1870" s="192"/>
      <c r="L1870" s="4"/>
    </row>
    <row r="1871">
      <c r="B1871" s="220"/>
      <c r="C1871" s="4"/>
      <c r="D1871" s="227"/>
      <c r="E1871" s="228"/>
      <c r="F1871" s="183"/>
      <c r="G1871" s="229"/>
      <c r="H1871" s="230"/>
      <c r="I1871" s="229"/>
      <c r="J1871" s="193"/>
      <c r="K1871" s="192"/>
      <c r="L1871" s="4"/>
    </row>
    <row r="1872">
      <c r="B1872" s="220"/>
      <c r="C1872" s="4"/>
      <c r="D1872" s="227"/>
      <c r="E1872" s="228"/>
      <c r="F1872" s="183"/>
      <c r="G1872" s="229"/>
      <c r="H1872" s="230"/>
      <c r="I1872" s="229"/>
      <c r="J1872" s="193"/>
      <c r="K1872" s="192"/>
      <c r="L1872" s="4"/>
    </row>
    <row r="1873">
      <c r="B1873" s="220"/>
      <c r="C1873" s="4"/>
      <c r="D1873" s="227"/>
      <c r="E1873" s="228"/>
      <c r="F1873" s="183"/>
      <c r="G1873" s="229"/>
      <c r="H1873" s="230"/>
      <c r="I1873" s="229"/>
      <c r="J1873" s="193"/>
      <c r="K1873" s="192"/>
      <c r="L1873" s="4"/>
    </row>
    <row r="1874">
      <c r="B1874" s="220"/>
      <c r="C1874" s="4"/>
      <c r="D1874" s="227"/>
      <c r="E1874" s="228"/>
      <c r="F1874" s="183"/>
      <c r="G1874" s="229"/>
      <c r="H1874" s="230"/>
      <c r="I1874" s="229"/>
      <c r="J1874" s="193"/>
      <c r="K1874" s="192"/>
      <c r="L1874" s="4"/>
    </row>
    <row r="1875">
      <c r="B1875" s="220"/>
      <c r="C1875" s="4"/>
      <c r="D1875" s="227"/>
      <c r="E1875" s="228"/>
      <c r="F1875" s="183"/>
      <c r="G1875" s="229"/>
      <c r="H1875" s="230"/>
      <c r="I1875" s="229"/>
      <c r="J1875" s="193"/>
      <c r="K1875" s="192"/>
      <c r="L1875" s="4"/>
    </row>
    <row r="1876">
      <c r="B1876" s="220"/>
      <c r="C1876" s="4"/>
      <c r="D1876" s="227"/>
      <c r="E1876" s="228"/>
      <c r="F1876" s="183"/>
      <c r="G1876" s="229"/>
      <c r="H1876" s="230"/>
      <c r="I1876" s="229"/>
      <c r="J1876" s="193"/>
      <c r="K1876" s="192"/>
      <c r="L1876" s="4"/>
    </row>
    <row r="1877">
      <c r="B1877" s="220"/>
      <c r="C1877" s="4"/>
      <c r="D1877" s="227"/>
      <c r="E1877" s="228"/>
      <c r="F1877" s="183"/>
      <c r="G1877" s="229"/>
      <c r="H1877" s="230"/>
      <c r="I1877" s="229"/>
      <c r="J1877" s="193"/>
      <c r="K1877" s="192"/>
      <c r="L1877" s="4"/>
    </row>
    <row r="1878">
      <c r="B1878" s="220"/>
      <c r="C1878" s="4"/>
      <c r="D1878" s="227"/>
      <c r="E1878" s="228"/>
      <c r="F1878" s="183"/>
      <c r="G1878" s="229"/>
      <c r="H1878" s="230"/>
      <c r="I1878" s="229"/>
      <c r="J1878" s="193"/>
      <c r="K1878" s="192"/>
      <c r="L1878" s="4"/>
    </row>
    <row r="1879">
      <c r="B1879" s="220"/>
      <c r="C1879" s="4"/>
      <c r="D1879" s="227"/>
      <c r="E1879" s="228"/>
      <c r="F1879" s="183"/>
      <c r="G1879" s="229"/>
      <c r="H1879" s="230"/>
      <c r="I1879" s="229"/>
      <c r="J1879" s="193"/>
      <c r="K1879" s="192"/>
      <c r="L1879" s="4"/>
    </row>
    <row r="1880">
      <c r="B1880" s="220"/>
      <c r="C1880" s="4"/>
      <c r="D1880" s="227"/>
      <c r="E1880" s="228"/>
      <c r="F1880" s="183"/>
      <c r="G1880" s="229"/>
      <c r="H1880" s="230"/>
      <c r="I1880" s="229"/>
      <c r="J1880" s="193"/>
      <c r="K1880" s="192"/>
      <c r="L1880" s="4"/>
    </row>
    <row r="1881">
      <c r="B1881" s="220"/>
      <c r="C1881" s="4"/>
      <c r="D1881" s="227"/>
      <c r="E1881" s="228"/>
      <c r="F1881" s="183"/>
      <c r="G1881" s="229"/>
      <c r="H1881" s="230"/>
      <c r="I1881" s="229"/>
      <c r="J1881" s="193"/>
      <c r="K1881" s="192"/>
      <c r="L1881" s="4"/>
    </row>
    <row r="1882">
      <c r="B1882" s="220"/>
      <c r="C1882" s="4"/>
      <c r="D1882" s="227"/>
      <c r="E1882" s="228"/>
      <c r="F1882" s="183"/>
      <c r="G1882" s="229"/>
      <c r="H1882" s="230"/>
      <c r="I1882" s="229"/>
      <c r="J1882" s="193"/>
      <c r="K1882" s="192"/>
      <c r="L1882" s="4"/>
    </row>
    <row r="1883">
      <c r="B1883" s="220"/>
      <c r="C1883" s="4"/>
      <c r="D1883" s="227"/>
      <c r="E1883" s="228"/>
      <c r="F1883" s="183"/>
      <c r="G1883" s="229"/>
      <c r="H1883" s="230"/>
      <c r="I1883" s="229"/>
      <c r="J1883" s="193"/>
      <c r="K1883" s="192"/>
      <c r="L1883" s="4"/>
    </row>
    <row r="1884">
      <c r="B1884" s="220"/>
      <c r="C1884" s="4"/>
      <c r="D1884" s="227"/>
      <c r="E1884" s="228"/>
      <c r="F1884" s="183"/>
      <c r="G1884" s="229"/>
      <c r="H1884" s="230"/>
      <c r="I1884" s="229"/>
      <c r="J1884" s="193"/>
      <c r="K1884" s="192"/>
      <c r="L1884" s="4"/>
    </row>
    <row r="1885">
      <c r="B1885" s="220"/>
      <c r="C1885" s="4"/>
      <c r="D1885" s="227"/>
      <c r="E1885" s="228"/>
      <c r="F1885" s="183"/>
      <c r="G1885" s="229"/>
      <c r="H1885" s="230"/>
      <c r="I1885" s="229"/>
      <c r="J1885" s="193"/>
      <c r="K1885" s="192"/>
      <c r="L1885" s="4"/>
    </row>
    <row r="1886">
      <c r="B1886" s="220"/>
      <c r="C1886" s="4"/>
      <c r="D1886" s="227"/>
      <c r="E1886" s="228"/>
      <c r="F1886" s="183"/>
      <c r="G1886" s="229"/>
      <c r="H1886" s="230"/>
      <c r="I1886" s="229"/>
      <c r="J1886" s="193"/>
      <c r="K1886" s="192"/>
      <c r="L1886" s="4"/>
    </row>
    <row r="1887">
      <c r="B1887" s="220"/>
      <c r="C1887" s="4"/>
      <c r="D1887" s="227"/>
      <c r="E1887" s="228"/>
      <c r="F1887" s="183"/>
      <c r="G1887" s="229"/>
      <c r="H1887" s="230"/>
      <c r="I1887" s="229"/>
      <c r="J1887" s="193"/>
      <c r="K1887" s="192"/>
      <c r="L1887" s="4"/>
    </row>
    <row r="1888">
      <c r="B1888" s="220"/>
      <c r="C1888" s="4"/>
      <c r="D1888" s="227"/>
      <c r="E1888" s="228"/>
      <c r="F1888" s="183"/>
      <c r="G1888" s="229"/>
      <c r="H1888" s="230"/>
      <c r="I1888" s="229"/>
      <c r="J1888" s="193"/>
      <c r="K1888" s="192"/>
      <c r="L1888" s="4"/>
    </row>
    <row r="1889">
      <c r="B1889" s="220"/>
      <c r="C1889" s="4"/>
      <c r="D1889" s="227"/>
      <c r="E1889" s="228"/>
      <c r="F1889" s="183"/>
      <c r="G1889" s="229"/>
      <c r="H1889" s="230"/>
      <c r="I1889" s="229"/>
      <c r="J1889" s="193"/>
      <c r="K1889" s="192"/>
      <c r="L1889" s="4"/>
    </row>
    <row r="1890">
      <c r="B1890" s="220"/>
      <c r="C1890" s="4"/>
      <c r="D1890" s="227"/>
      <c r="E1890" s="228"/>
      <c r="F1890" s="183"/>
      <c r="G1890" s="229"/>
      <c r="H1890" s="230"/>
      <c r="I1890" s="229"/>
      <c r="J1890" s="193"/>
      <c r="K1890" s="192"/>
      <c r="L1890" s="4"/>
    </row>
    <row r="1891">
      <c r="B1891" s="220"/>
      <c r="C1891" s="4"/>
      <c r="D1891" s="227"/>
      <c r="E1891" s="228"/>
      <c r="F1891" s="183"/>
      <c r="G1891" s="229"/>
      <c r="H1891" s="230"/>
      <c r="I1891" s="229"/>
      <c r="J1891" s="193"/>
      <c r="K1891" s="192"/>
      <c r="L1891" s="4"/>
    </row>
    <row r="1892">
      <c r="B1892" s="220"/>
      <c r="C1892" s="4"/>
      <c r="D1892" s="227"/>
      <c r="E1892" s="228"/>
      <c r="F1892" s="183"/>
      <c r="G1892" s="229"/>
      <c r="H1892" s="230"/>
      <c r="I1892" s="229"/>
      <c r="J1892" s="193"/>
      <c r="K1892" s="192"/>
      <c r="L1892" s="4"/>
    </row>
    <row r="1893">
      <c r="B1893" s="220"/>
      <c r="C1893" s="4"/>
      <c r="D1893" s="227"/>
      <c r="E1893" s="228"/>
      <c r="F1893" s="183"/>
      <c r="G1893" s="229"/>
      <c r="H1893" s="230"/>
      <c r="I1893" s="229"/>
      <c r="J1893" s="193"/>
      <c r="K1893" s="192"/>
      <c r="L1893" s="4"/>
    </row>
    <row r="1894">
      <c r="B1894" s="220"/>
      <c r="C1894" s="4"/>
      <c r="D1894" s="227"/>
      <c r="E1894" s="228"/>
      <c r="F1894" s="183"/>
      <c r="G1894" s="229"/>
      <c r="H1894" s="230"/>
      <c r="I1894" s="229"/>
      <c r="J1894" s="193"/>
      <c r="K1894" s="192"/>
      <c r="L1894" s="4"/>
    </row>
    <row r="1895">
      <c r="B1895" s="220"/>
      <c r="C1895" s="4"/>
      <c r="D1895" s="227"/>
      <c r="E1895" s="228"/>
      <c r="F1895" s="183"/>
      <c r="G1895" s="229"/>
      <c r="H1895" s="230"/>
      <c r="I1895" s="229"/>
      <c r="J1895" s="193"/>
      <c r="K1895" s="192"/>
      <c r="L1895" s="4"/>
    </row>
    <row r="1896">
      <c r="B1896" s="220"/>
      <c r="C1896" s="4"/>
      <c r="D1896" s="227"/>
      <c r="E1896" s="228"/>
      <c r="F1896" s="183"/>
      <c r="G1896" s="229"/>
      <c r="H1896" s="230"/>
      <c r="I1896" s="229"/>
      <c r="J1896" s="193"/>
      <c r="K1896" s="192"/>
      <c r="L1896" s="4"/>
    </row>
    <row r="1897">
      <c r="B1897" s="220"/>
      <c r="C1897" s="4"/>
      <c r="D1897" s="227"/>
      <c r="E1897" s="228"/>
      <c r="F1897" s="183"/>
      <c r="G1897" s="229"/>
      <c r="H1897" s="230"/>
      <c r="I1897" s="229"/>
      <c r="J1897" s="193"/>
      <c r="K1897" s="192"/>
      <c r="L1897" s="4"/>
    </row>
    <row r="1898">
      <c r="B1898" s="220"/>
      <c r="C1898" s="4"/>
      <c r="D1898" s="227"/>
      <c r="E1898" s="228"/>
      <c r="F1898" s="183"/>
      <c r="G1898" s="229"/>
      <c r="H1898" s="230"/>
      <c r="I1898" s="229"/>
      <c r="J1898" s="193"/>
      <c r="K1898" s="192"/>
      <c r="L1898" s="4"/>
    </row>
    <row r="1899">
      <c r="B1899" s="220"/>
      <c r="C1899" s="4"/>
      <c r="D1899" s="227"/>
      <c r="E1899" s="228"/>
      <c r="F1899" s="183"/>
      <c r="G1899" s="229"/>
      <c r="H1899" s="230"/>
      <c r="I1899" s="229"/>
      <c r="J1899" s="193"/>
      <c r="K1899" s="192"/>
      <c r="L1899" s="4"/>
    </row>
    <row r="1900">
      <c r="B1900" s="220"/>
      <c r="C1900" s="4"/>
      <c r="D1900" s="227"/>
      <c r="E1900" s="228"/>
      <c r="F1900" s="183"/>
      <c r="G1900" s="229"/>
      <c r="H1900" s="230"/>
      <c r="I1900" s="229"/>
      <c r="J1900" s="193"/>
      <c r="K1900" s="192"/>
      <c r="L1900" s="4"/>
    </row>
    <row r="1901">
      <c r="B1901" s="220"/>
      <c r="C1901" s="4"/>
      <c r="D1901" s="227"/>
      <c r="E1901" s="228"/>
      <c r="F1901" s="183"/>
      <c r="G1901" s="229"/>
      <c r="H1901" s="230"/>
      <c r="I1901" s="229"/>
      <c r="J1901" s="193"/>
      <c r="K1901" s="192"/>
      <c r="L1901" s="4"/>
    </row>
    <row r="1902">
      <c r="B1902" s="220"/>
      <c r="C1902" s="4"/>
      <c r="D1902" s="227"/>
      <c r="E1902" s="228"/>
      <c r="F1902" s="183"/>
      <c r="G1902" s="229"/>
      <c r="H1902" s="230"/>
      <c r="I1902" s="229"/>
      <c r="J1902" s="193"/>
      <c r="K1902" s="192"/>
      <c r="L1902" s="4"/>
    </row>
    <row r="1903">
      <c r="B1903" s="220"/>
      <c r="C1903" s="4"/>
      <c r="D1903" s="227"/>
      <c r="E1903" s="228"/>
      <c r="F1903" s="183"/>
      <c r="G1903" s="229"/>
      <c r="H1903" s="230"/>
      <c r="I1903" s="229"/>
      <c r="J1903" s="193"/>
      <c r="K1903" s="192"/>
      <c r="L1903" s="4"/>
    </row>
    <row r="1904">
      <c r="B1904" s="220"/>
      <c r="C1904" s="4"/>
      <c r="D1904" s="227"/>
      <c r="E1904" s="228"/>
      <c r="F1904" s="183"/>
      <c r="G1904" s="229"/>
      <c r="H1904" s="230"/>
      <c r="I1904" s="229"/>
      <c r="J1904" s="193"/>
      <c r="K1904" s="192"/>
      <c r="L1904" s="4"/>
    </row>
    <row r="1905">
      <c r="B1905" s="220"/>
      <c r="C1905" s="4"/>
      <c r="D1905" s="227"/>
      <c r="E1905" s="228"/>
      <c r="F1905" s="183"/>
      <c r="G1905" s="229"/>
      <c r="H1905" s="230"/>
      <c r="I1905" s="229"/>
      <c r="J1905" s="193"/>
      <c r="K1905" s="192"/>
      <c r="L1905" s="4"/>
    </row>
    <row r="1906">
      <c r="B1906" s="220"/>
      <c r="C1906" s="4"/>
      <c r="D1906" s="227"/>
      <c r="E1906" s="228"/>
      <c r="F1906" s="183"/>
      <c r="G1906" s="229"/>
      <c r="H1906" s="230"/>
      <c r="I1906" s="229"/>
      <c r="J1906" s="193"/>
      <c r="K1906" s="192"/>
      <c r="L1906" s="4"/>
    </row>
    <row r="1907">
      <c r="B1907" s="220"/>
      <c r="C1907" s="4"/>
      <c r="D1907" s="227"/>
      <c r="E1907" s="228"/>
      <c r="F1907" s="183"/>
      <c r="G1907" s="229"/>
      <c r="H1907" s="230"/>
      <c r="I1907" s="229"/>
      <c r="J1907" s="193"/>
      <c r="K1907" s="192"/>
      <c r="L1907" s="4"/>
    </row>
    <row r="1908">
      <c r="B1908" s="220"/>
      <c r="C1908" s="4"/>
      <c r="D1908" s="227"/>
      <c r="E1908" s="228"/>
      <c r="F1908" s="183"/>
      <c r="G1908" s="229"/>
      <c r="H1908" s="230"/>
      <c r="I1908" s="229"/>
      <c r="J1908" s="193"/>
      <c r="K1908" s="192"/>
      <c r="L1908" s="4"/>
    </row>
    <row r="1909">
      <c r="B1909" s="220"/>
      <c r="C1909" s="4"/>
      <c r="D1909" s="227"/>
      <c r="E1909" s="228"/>
      <c r="F1909" s="183"/>
      <c r="G1909" s="229"/>
      <c r="H1909" s="230"/>
      <c r="I1909" s="229"/>
      <c r="J1909" s="193"/>
      <c r="K1909" s="192"/>
      <c r="L1909" s="4"/>
    </row>
    <row r="1910">
      <c r="B1910" s="220"/>
      <c r="C1910" s="4"/>
      <c r="D1910" s="227"/>
      <c r="E1910" s="228"/>
      <c r="F1910" s="183"/>
      <c r="G1910" s="229"/>
      <c r="H1910" s="230"/>
      <c r="I1910" s="229"/>
      <c r="J1910" s="193"/>
      <c r="K1910" s="192"/>
      <c r="L1910" s="4"/>
    </row>
    <row r="1911">
      <c r="B1911" s="220"/>
      <c r="C1911" s="4"/>
      <c r="D1911" s="227"/>
      <c r="E1911" s="228"/>
      <c r="F1911" s="183"/>
      <c r="G1911" s="229"/>
      <c r="H1911" s="230"/>
      <c r="I1911" s="229"/>
      <c r="J1911" s="193"/>
      <c r="K1911" s="192"/>
      <c r="L1911" s="4"/>
    </row>
    <row r="1912">
      <c r="B1912" s="220"/>
      <c r="C1912" s="4"/>
      <c r="D1912" s="227"/>
      <c r="E1912" s="228"/>
      <c r="F1912" s="183"/>
      <c r="G1912" s="229"/>
      <c r="H1912" s="230"/>
      <c r="I1912" s="229"/>
      <c r="J1912" s="193"/>
      <c r="K1912" s="192"/>
      <c r="L1912" s="4"/>
    </row>
    <row r="1913">
      <c r="B1913" s="220"/>
      <c r="C1913" s="4"/>
      <c r="D1913" s="227"/>
      <c r="E1913" s="228"/>
      <c r="F1913" s="183"/>
      <c r="G1913" s="229"/>
      <c r="H1913" s="230"/>
      <c r="I1913" s="229"/>
      <c r="J1913" s="193"/>
      <c r="K1913" s="192"/>
      <c r="L1913" s="4"/>
    </row>
    <row r="1914">
      <c r="B1914" s="220"/>
      <c r="C1914" s="4"/>
      <c r="D1914" s="227"/>
      <c r="E1914" s="228"/>
      <c r="F1914" s="183"/>
      <c r="G1914" s="229"/>
      <c r="H1914" s="230"/>
      <c r="I1914" s="229"/>
      <c r="J1914" s="193"/>
      <c r="K1914" s="192"/>
      <c r="L1914" s="4"/>
    </row>
    <row r="1915">
      <c r="B1915" s="220"/>
      <c r="C1915" s="4"/>
      <c r="D1915" s="227"/>
      <c r="E1915" s="228"/>
      <c r="F1915" s="183"/>
      <c r="G1915" s="229"/>
      <c r="H1915" s="230"/>
      <c r="I1915" s="229"/>
      <c r="J1915" s="193"/>
      <c r="K1915" s="192"/>
      <c r="L1915" s="4"/>
    </row>
    <row r="1916">
      <c r="B1916" s="220"/>
      <c r="C1916" s="4"/>
      <c r="D1916" s="227"/>
      <c r="E1916" s="228"/>
      <c r="F1916" s="183"/>
      <c r="G1916" s="229"/>
      <c r="H1916" s="230"/>
      <c r="I1916" s="229"/>
      <c r="J1916" s="193"/>
      <c r="K1916" s="192"/>
      <c r="L1916" s="4"/>
    </row>
    <row r="1917">
      <c r="B1917" s="220"/>
      <c r="C1917" s="4"/>
      <c r="D1917" s="227"/>
      <c r="E1917" s="228"/>
      <c r="F1917" s="183"/>
      <c r="G1917" s="229"/>
      <c r="H1917" s="230"/>
      <c r="I1917" s="229"/>
      <c r="J1917" s="193"/>
      <c r="K1917" s="192"/>
      <c r="L1917" s="4"/>
    </row>
    <row r="1918">
      <c r="B1918" s="220"/>
      <c r="C1918" s="4"/>
      <c r="D1918" s="227"/>
      <c r="E1918" s="228"/>
      <c r="F1918" s="183"/>
      <c r="G1918" s="229"/>
      <c r="H1918" s="230"/>
      <c r="I1918" s="229"/>
      <c r="J1918" s="193"/>
      <c r="K1918" s="192"/>
      <c r="L1918" s="4"/>
    </row>
    <row r="1919">
      <c r="B1919" s="220"/>
      <c r="C1919" s="4"/>
      <c r="D1919" s="227"/>
      <c r="E1919" s="228"/>
      <c r="F1919" s="183"/>
      <c r="G1919" s="229"/>
      <c r="H1919" s="230"/>
      <c r="I1919" s="229"/>
      <c r="J1919" s="193"/>
      <c r="K1919" s="192"/>
      <c r="L1919" s="4"/>
    </row>
    <row r="1920">
      <c r="B1920" s="220"/>
      <c r="C1920" s="4"/>
      <c r="D1920" s="227"/>
      <c r="E1920" s="228"/>
      <c r="F1920" s="183"/>
      <c r="G1920" s="229"/>
      <c r="H1920" s="230"/>
      <c r="I1920" s="229"/>
      <c r="J1920" s="193"/>
      <c r="K1920" s="192"/>
      <c r="L1920" s="4"/>
    </row>
    <row r="1921">
      <c r="B1921" s="220"/>
      <c r="C1921" s="4"/>
      <c r="D1921" s="227"/>
      <c r="E1921" s="228"/>
      <c r="F1921" s="183"/>
      <c r="G1921" s="229"/>
      <c r="H1921" s="230"/>
      <c r="I1921" s="229"/>
      <c r="J1921" s="193"/>
      <c r="K1921" s="192"/>
      <c r="L1921" s="4"/>
    </row>
    <row r="1922">
      <c r="B1922" s="220"/>
      <c r="C1922" s="4"/>
      <c r="D1922" s="227"/>
      <c r="E1922" s="228"/>
      <c r="F1922" s="183"/>
      <c r="G1922" s="229"/>
      <c r="H1922" s="230"/>
      <c r="I1922" s="229"/>
      <c r="J1922" s="193"/>
      <c r="K1922" s="192"/>
      <c r="L1922" s="4"/>
    </row>
    <row r="1923">
      <c r="B1923" s="220"/>
      <c r="C1923" s="4"/>
      <c r="D1923" s="227"/>
      <c r="E1923" s="228"/>
      <c r="F1923" s="183"/>
      <c r="G1923" s="229"/>
      <c r="H1923" s="230"/>
      <c r="I1923" s="229"/>
      <c r="J1923" s="193"/>
      <c r="K1923" s="192"/>
      <c r="L1923" s="4"/>
    </row>
    <row r="1924">
      <c r="B1924" s="220"/>
      <c r="C1924" s="4"/>
      <c r="D1924" s="227"/>
      <c r="E1924" s="228"/>
      <c r="F1924" s="183"/>
      <c r="G1924" s="229"/>
      <c r="H1924" s="230"/>
      <c r="I1924" s="229"/>
      <c r="J1924" s="193"/>
      <c r="K1924" s="192"/>
      <c r="L1924" s="4"/>
    </row>
    <row r="1925">
      <c r="B1925" s="220"/>
      <c r="C1925" s="4"/>
      <c r="D1925" s="227"/>
      <c r="E1925" s="228"/>
      <c r="F1925" s="183"/>
      <c r="G1925" s="229"/>
      <c r="H1925" s="230"/>
      <c r="I1925" s="229"/>
      <c r="J1925" s="193"/>
      <c r="K1925" s="192"/>
      <c r="L1925" s="4"/>
    </row>
    <row r="1926">
      <c r="B1926" s="220"/>
      <c r="C1926" s="4"/>
      <c r="D1926" s="227"/>
      <c r="E1926" s="228"/>
      <c r="F1926" s="183"/>
      <c r="G1926" s="229"/>
      <c r="H1926" s="230"/>
      <c r="I1926" s="229"/>
      <c r="J1926" s="193"/>
      <c r="K1926" s="192"/>
      <c r="L1926" s="4"/>
    </row>
    <row r="1927">
      <c r="B1927" s="220"/>
      <c r="C1927" s="4"/>
      <c r="D1927" s="227"/>
      <c r="E1927" s="228"/>
      <c r="F1927" s="183"/>
      <c r="G1927" s="229"/>
      <c r="H1927" s="230"/>
      <c r="I1927" s="229"/>
      <c r="J1927" s="193"/>
      <c r="K1927" s="192"/>
      <c r="L1927" s="4"/>
    </row>
    <row r="1928">
      <c r="B1928" s="220"/>
      <c r="C1928" s="4"/>
      <c r="D1928" s="227"/>
      <c r="E1928" s="228"/>
      <c r="F1928" s="183"/>
      <c r="G1928" s="229"/>
      <c r="H1928" s="230"/>
      <c r="I1928" s="229"/>
      <c r="J1928" s="193"/>
      <c r="K1928" s="192"/>
      <c r="L1928" s="4"/>
    </row>
    <row r="1929">
      <c r="B1929" s="220"/>
      <c r="C1929" s="4"/>
      <c r="D1929" s="227"/>
      <c r="E1929" s="228"/>
      <c r="F1929" s="183"/>
      <c r="G1929" s="229"/>
      <c r="H1929" s="230"/>
      <c r="I1929" s="229"/>
      <c r="J1929" s="193"/>
      <c r="K1929" s="192"/>
      <c r="L1929" s="4"/>
    </row>
    <row r="1930">
      <c r="B1930" s="220"/>
      <c r="C1930" s="4"/>
      <c r="D1930" s="227"/>
      <c r="E1930" s="228"/>
      <c r="F1930" s="183"/>
      <c r="G1930" s="229"/>
      <c r="H1930" s="230"/>
      <c r="I1930" s="229"/>
      <c r="J1930" s="193"/>
      <c r="K1930" s="192"/>
      <c r="L1930" s="4"/>
    </row>
    <row r="1931">
      <c r="B1931" s="220"/>
      <c r="C1931" s="4"/>
      <c r="D1931" s="227"/>
      <c r="E1931" s="228"/>
      <c r="F1931" s="183"/>
      <c r="G1931" s="229"/>
      <c r="H1931" s="230"/>
      <c r="I1931" s="229"/>
      <c r="J1931" s="193"/>
      <c r="K1931" s="192"/>
      <c r="L1931" s="4"/>
    </row>
    <row r="1932">
      <c r="B1932" s="220"/>
      <c r="C1932" s="4"/>
      <c r="D1932" s="227"/>
      <c r="E1932" s="228"/>
      <c r="F1932" s="183"/>
      <c r="G1932" s="229"/>
      <c r="H1932" s="230"/>
      <c r="I1932" s="229"/>
      <c r="J1932" s="193"/>
      <c r="K1932" s="192"/>
      <c r="L1932" s="4"/>
    </row>
    <row r="1933">
      <c r="B1933" s="220"/>
      <c r="C1933" s="4"/>
      <c r="D1933" s="227"/>
      <c r="E1933" s="228"/>
      <c r="F1933" s="183"/>
      <c r="G1933" s="229"/>
      <c r="H1933" s="230"/>
      <c r="I1933" s="229"/>
      <c r="J1933" s="193"/>
      <c r="K1933" s="192"/>
      <c r="L1933" s="4"/>
    </row>
    <row r="1934">
      <c r="B1934" s="220"/>
      <c r="C1934" s="4"/>
      <c r="D1934" s="227"/>
      <c r="E1934" s="228"/>
      <c r="F1934" s="183"/>
      <c r="G1934" s="229"/>
      <c r="H1934" s="230"/>
      <c r="I1934" s="229"/>
      <c r="J1934" s="193"/>
      <c r="K1934" s="192"/>
      <c r="L1934" s="4"/>
    </row>
    <row r="1935">
      <c r="B1935" s="220"/>
      <c r="C1935" s="4"/>
      <c r="D1935" s="227"/>
      <c r="E1935" s="228"/>
      <c r="F1935" s="183"/>
      <c r="G1935" s="229"/>
      <c r="H1935" s="230"/>
      <c r="I1935" s="229"/>
      <c r="J1935" s="193"/>
      <c r="K1935" s="192"/>
      <c r="L1935" s="4"/>
    </row>
    <row r="1936">
      <c r="B1936" s="220"/>
      <c r="C1936" s="4"/>
      <c r="D1936" s="227"/>
      <c r="E1936" s="228"/>
      <c r="F1936" s="183"/>
      <c r="G1936" s="229"/>
      <c r="H1936" s="230"/>
      <c r="I1936" s="229"/>
      <c r="J1936" s="193"/>
      <c r="K1936" s="192"/>
      <c r="L1936" s="4"/>
    </row>
    <row r="1937">
      <c r="B1937" s="220"/>
      <c r="C1937" s="4"/>
      <c r="D1937" s="227"/>
      <c r="E1937" s="228"/>
      <c r="F1937" s="183"/>
      <c r="G1937" s="229"/>
      <c r="H1937" s="230"/>
      <c r="I1937" s="229"/>
      <c r="J1937" s="193"/>
      <c r="K1937" s="192"/>
      <c r="L1937" s="4"/>
    </row>
    <row r="1938">
      <c r="B1938" s="220"/>
      <c r="C1938" s="4"/>
      <c r="D1938" s="227"/>
      <c r="E1938" s="228"/>
      <c r="F1938" s="183"/>
      <c r="G1938" s="229"/>
      <c r="H1938" s="230"/>
      <c r="I1938" s="229"/>
      <c r="J1938" s="193"/>
      <c r="K1938" s="192"/>
      <c r="L1938" s="4"/>
    </row>
    <row r="1939">
      <c r="B1939" s="220"/>
      <c r="C1939" s="4"/>
      <c r="D1939" s="227"/>
      <c r="E1939" s="228"/>
      <c r="F1939" s="183"/>
      <c r="G1939" s="229"/>
      <c r="H1939" s="230"/>
      <c r="I1939" s="229"/>
      <c r="J1939" s="193"/>
      <c r="K1939" s="192"/>
      <c r="L1939" s="4"/>
    </row>
    <row r="1940">
      <c r="B1940" s="220"/>
      <c r="C1940" s="4"/>
      <c r="D1940" s="227"/>
      <c r="E1940" s="228"/>
      <c r="F1940" s="183"/>
      <c r="G1940" s="229"/>
      <c r="H1940" s="230"/>
      <c r="I1940" s="229"/>
      <c r="J1940" s="193"/>
      <c r="K1940" s="192"/>
      <c r="L1940" s="4"/>
    </row>
    <row r="1941">
      <c r="B1941" s="220"/>
      <c r="C1941" s="4"/>
      <c r="D1941" s="227"/>
      <c r="E1941" s="228"/>
      <c r="F1941" s="183"/>
      <c r="G1941" s="229"/>
      <c r="H1941" s="230"/>
      <c r="I1941" s="229"/>
      <c r="J1941" s="193"/>
      <c r="K1941" s="192"/>
      <c r="L1941" s="4"/>
    </row>
    <row r="1942">
      <c r="B1942" s="220"/>
      <c r="C1942" s="4"/>
      <c r="D1942" s="227"/>
      <c r="E1942" s="228"/>
      <c r="F1942" s="183"/>
      <c r="G1942" s="229"/>
      <c r="H1942" s="230"/>
      <c r="I1942" s="229"/>
      <c r="J1942" s="193"/>
      <c r="K1942" s="192"/>
      <c r="L1942" s="4"/>
    </row>
    <row r="1943">
      <c r="B1943" s="220"/>
      <c r="C1943" s="4"/>
      <c r="D1943" s="227"/>
      <c r="E1943" s="228"/>
      <c r="F1943" s="183"/>
      <c r="G1943" s="229"/>
      <c r="H1943" s="230"/>
      <c r="I1943" s="229"/>
      <c r="J1943" s="193"/>
      <c r="K1943" s="192"/>
      <c r="L1943" s="4"/>
    </row>
    <row r="1944">
      <c r="B1944" s="220"/>
      <c r="C1944" s="4"/>
      <c r="D1944" s="227"/>
      <c r="E1944" s="228"/>
      <c r="F1944" s="183"/>
      <c r="G1944" s="229"/>
      <c r="H1944" s="230"/>
      <c r="I1944" s="229"/>
      <c r="J1944" s="193"/>
      <c r="K1944" s="192"/>
      <c r="L1944" s="4"/>
    </row>
    <row r="1945">
      <c r="B1945" s="220"/>
      <c r="C1945" s="4"/>
      <c r="D1945" s="227"/>
      <c r="E1945" s="228"/>
      <c r="F1945" s="183"/>
      <c r="G1945" s="229"/>
      <c r="H1945" s="230"/>
      <c r="I1945" s="229"/>
      <c r="J1945" s="193"/>
      <c r="K1945" s="192"/>
      <c r="L1945" s="4"/>
    </row>
    <row r="1946">
      <c r="B1946" s="220"/>
      <c r="C1946" s="4"/>
      <c r="D1946" s="227"/>
      <c r="E1946" s="228"/>
      <c r="F1946" s="183"/>
      <c r="G1946" s="229"/>
      <c r="H1946" s="230"/>
      <c r="I1946" s="229"/>
      <c r="J1946" s="193"/>
      <c r="K1946" s="192"/>
      <c r="L1946" s="4"/>
    </row>
    <row r="1947">
      <c r="B1947" s="220"/>
      <c r="C1947" s="4"/>
      <c r="D1947" s="227"/>
      <c r="E1947" s="228"/>
      <c r="F1947" s="183"/>
      <c r="G1947" s="229"/>
      <c r="H1947" s="230"/>
      <c r="I1947" s="229"/>
      <c r="J1947" s="193"/>
      <c r="K1947" s="192"/>
      <c r="L1947" s="4"/>
    </row>
    <row r="1948">
      <c r="B1948" s="220"/>
      <c r="C1948" s="4"/>
      <c r="D1948" s="227"/>
      <c r="E1948" s="228"/>
      <c r="F1948" s="183"/>
      <c r="G1948" s="229"/>
      <c r="H1948" s="230"/>
      <c r="I1948" s="229"/>
      <c r="J1948" s="193"/>
      <c r="K1948" s="192"/>
      <c r="L1948" s="4"/>
    </row>
    <row r="1949">
      <c r="B1949" s="220"/>
      <c r="C1949" s="4"/>
      <c r="D1949" s="227"/>
      <c r="E1949" s="228"/>
      <c r="F1949" s="183"/>
      <c r="G1949" s="229"/>
      <c r="H1949" s="230"/>
      <c r="I1949" s="229"/>
      <c r="J1949" s="193"/>
      <c r="K1949" s="192"/>
      <c r="L1949" s="4"/>
    </row>
    <row r="1950">
      <c r="B1950" s="220"/>
      <c r="C1950" s="4"/>
      <c r="D1950" s="227"/>
      <c r="E1950" s="228"/>
      <c r="F1950" s="183"/>
      <c r="G1950" s="229"/>
      <c r="H1950" s="230"/>
      <c r="I1950" s="229"/>
      <c r="J1950" s="193"/>
      <c r="K1950" s="192"/>
      <c r="L1950" s="4"/>
    </row>
    <row r="1951">
      <c r="B1951" s="220"/>
      <c r="C1951" s="4"/>
      <c r="D1951" s="227"/>
      <c r="E1951" s="228"/>
      <c r="F1951" s="183"/>
      <c r="G1951" s="229"/>
      <c r="H1951" s="230"/>
      <c r="I1951" s="229"/>
      <c r="J1951" s="193"/>
      <c r="K1951" s="192"/>
      <c r="L1951" s="4"/>
    </row>
    <row r="1952">
      <c r="B1952" s="220"/>
      <c r="C1952" s="4"/>
      <c r="D1952" s="227"/>
      <c r="E1952" s="228"/>
      <c r="F1952" s="183"/>
      <c r="G1952" s="229"/>
      <c r="H1952" s="230"/>
      <c r="I1952" s="229"/>
      <c r="J1952" s="193"/>
      <c r="K1952" s="192"/>
      <c r="L1952" s="4"/>
    </row>
    <row r="1953">
      <c r="B1953" s="220"/>
      <c r="C1953" s="4"/>
      <c r="D1953" s="227"/>
      <c r="E1953" s="228"/>
      <c r="F1953" s="183"/>
      <c r="G1953" s="229"/>
      <c r="H1953" s="230"/>
      <c r="I1953" s="229"/>
      <c r="J1953" s="193"/>
      <c r="K1953" s="192"/>
      <c r="L1953" s="4"/>
    </row>
    <row r="1954">
      <c r="B1954" s="220"/>
      <c r="C1954" s="4"/>
      <c r="D1954" s="227"/>
      <c r="E1954" s="228"/>
      <c r="F1954" s="183"/>
      <c r="G1954" s="229"/>
      <c r="H1954" s="230"/>
      <c r="I1954" s="229"/>
      <c r="J1954" s="193"/>
      <c r="K1954" s="192"/>
      <c r="L1954" s="4"/>
    </row>
    <row r="1955">
      <c r="B1955" s="220"/>
      <c r="C1955" s="4"/>
      <c r="D1955" s="227"/>
      <c r="E1955" s="228"/>
      <c r="F1955" s="183"/>
      <c r="G1955" s="229"/>
      <c r="H1955" s="230"/>
      <c r="I1955" s="229"/>
      <c r="J1955" s="193"/>
      <c r="K1955" s="192"/>
      <c r="L1955" s="4"/>
    </row>
    <row r="1956">
      <c r="B1956" s="220"/>
      <c r="C1956" s="4"/>
      <c r="D1956" s="227"/>
      <c r="E1956" s="228"/>
      <c r="F1956" s="183"/>
      <c r="G1956" s="229"/>
      <c r="H1956" s="230"/>
      <c r="I1956" s="229"/>
      <c r="J1956" s="193"/>
      <c r="K1956" s="192"/>
      <c r="L1956" s="4"/>
    </row>
    <row r="1957">
      <c r="B1957" s="220"/>
      <c r="C1957" s="4"/>
      <c r="D1957" s="227"/>
      <c r="E1957" s="228"/>
      <c r="F1957" s="183"/>
      <c r="G1957" s="229"/>
      <c r="H1957" s="230"/>
      <c r="I1957" s="229"/>
      <c r="J1957" s="193"/>
      <c r="K1957" s="192"/>
      <c r="L1957" s="4"/>
    </row>
    <row r="1958">
      <c r="B1958" s="220"/>
      <c r="C1958" s="4"/>
      <c r="D1958" s="227"/>
      <c r="E1958" s="228"/>
      <c r="F1958" s="183"/>
      <c r="G1958" s="229"/>
      <c r="H1958" s="230"/>
      <c r="I1958" s="229"/>
      <c r="J1958" s="193"/>
      <c r="K1958" s="192"/>
      <c r="L1958" s="4"/>
    </row>
    <row r="1959">
      <c r="B1959" s="220"/>
      <c r="C1959" s="4"/>
      <c r="D1959" s="227"/>
      <c r="E1959" s="228"/>
      <c r="F1959" s="183"/>
      <c r="G1959" s="229"/>
      <c r="H1959" s="230"/>
      <c r="I1959" s="229"/>
      <c r="J1959" s="193"/>
      <c r="K1959" s="192"/>
      <c r="L1959" s="4"/>
    </row>
    <row r="1960">
      <c r="B1960" s="220"/>
      <c r="C1960" s="4"/>
      <c r="D1960" s="227"/>
      <c r="E1960" s="228"/>
      <c r="F1960" s="183"/>
      <c r="G1960" s="229"/>
      <c r="H1960" s="230"/>
      <c r="I1960" s="229"/>
      <c r="J1960" s="193"/>
      <c r="K1960" s="192"/>
      <c r="L1960" s="4"/>
    </row>
    <row r="1961">
      <c r="B1961" s="220"/>
      <c r="C1961" s="4"/>
      <c r="D1961" s="227"/>
      <c r="E1961" s="228"/>
      <c r="F1961" s="183"/>
      <c r="G1961" s="229"/>
      <c r="H1961" s="230"/>
      <c r="I1961" s="229"/>
      <c r="J1961" s="193"/>
      <c r="K1961" s="192"/>
      <c r="L1961" s="4"/>
    </row>
    <row r="1962">
      <c r="B1962" s="220"/>
      <c r="C1962" s="4"/>
      <c r="D1962" s="227"/>
      <c r="E1962" s="228"/>
      <c r="F1962" s="183"/>
      <c r="G1962" s="229"/>
      <c r="H1962" s="230"/>
      <c r="I1962" s="229"/>
      <c r="J1962" s="193"/>
      <c r="K1962" s="192"/>
      <c r="L1962" s="4"/>
    </row>
    <row r="1963">
      <c r="B1963" s="220"/>
      <c r="C1963" s="4"/>
      <c r="D1963" s="227"/>
      <c r="E1963" s="228"/>
      <c r="F1963" s="183"/>
      <c r="G1963" s="229"/>
      <c r="H1963" s="230"/>
      <c r="I1963" s="229"/>
      <c r="J1963" s="193"/>
      <c r="K1963" s="192"/>
      <c r="L1963" s="4"/>
    </row>
    <row r="1964">
      <c r="B1964" s="220"/>
      <c r="C1964" s="4"/>
      <c r="D1964" s="227"/>
      <c r="E1964" s="228"/>
      <c r="F1964" s="183"/>
      <c r="G1964" s="229"/>
      <c r="H1964" s="230"/>
      <c r="I1964" s="229"/>
      <c r="J1964" s="193"/>
      <c r="K1964" s="192"/>
      <c r="L1964" s="4"/>
    </row>
    <row r="1965">
      <c r="B1965" s="220"/>
      <c r="C1965" s="4"/>
      <c r="D1965" s="227"/>
      <c r="E1965" s="228"/>
      <c r="F1965" s="183"/>
      <c r="G1965" s="229"/>
      <c r="H1965" s="230"/>
      <c r="I1965" s="229"/>
      <c r="J1965" s="193"/>
      <c r="K1965" s="192"/>
      <c r="L1965" s="4"/>
    </row>
    <row r="1966">
      <c r="B1966" s="220"/>
      <c r="C1966" s="4"/>
      <c r="D1966" s="227"/>
      <c r="E1966" s="228"/>
      <c r="F1966" s="183"/>
      <c r="G1966" s="229"/>
      <c r="H1966" s="230"/>
      <c r="I1966" s="229"/>
      <c r="J1966" s="193"/>
      <c r="K1966" s="192"/>
      <c r="L1966" s="4"/>
    </row>
    <row r="1967">
      <c r="B1967" s="220"/>
      <c r="C1967" s="4"/>
      <c r="D1967" s="227"/>
      <c r="E1967" s="228"/>
      <c r="F1967" s="183"/>
      <c r="G1967" s="229"/>
      <c r="H1967" s="230"/>
      <c r="I1967" s="229"/>
      <c r="J1967" s="193"/>
      <c r="K1967" s="192"/>
      <c r="L1967" s="4"/>
    </row>
    <row r="1968">
      <c r="B1968" s="220"/>
      <c r="C1968" s="4"/>
      <c r="D1968" s="227"/>
      <c r="E1968" s="228"/>
      <c r="F1968" s="183"/>
      <c r="G1968" s="229"/>
      <c r="H1968" s="230"/>
      <c r="I1968" s="229"/>
      <c r="J1968" s="193"/>
      <c r="K1968" s="192"/>
      <c r="L1968" s="4"/>
    </row>
    <row r="1969">
      <c r="B1969" s="220"/>
      <c r="C1969" s="4"/>
      <c r="D1969" s="227"/>
      <c r="E1969" s="228"/>
      <c r="F1969" s="183"/>
      <c r="G1969" s="229"/>
      <c r="H1969" s="230"/>
      <c r="I1969" s="229"/>
      <c r="J1969" s="193"/>
      <c r="K1969" s="192"/>
      <c r="L1969" s="4"/>
    </row>
    <row r="1970">
      <c r="B1970" s="220"/>
      <c r="C1970" s="4"/>
      <c r="D1970" s="227"/>
      <c r="E1970" s="228"/>
      <c r="F1970" s="183"/>
      <c r="G1970" s="229"/>
      <c r="H1970" s="230"/>
      <c r="I1970" s="229"/>
      <c r="J1970" s="193"/>
      <c r="K1970" s="192"/>
      <c r="L1970" s="4"/>
    </row>
    <row r="1971">
      <c r="B1971" s="220"/>
      <c r="C1971" s="4"/>
      <c r="D1971" s="227"/>
      <c r="E1971" s="228"/>
      <c r="F1971" s="183"/>
      <c r="G1971" s="229"/>
      <c r="H1971" s="230"/>
      <c r="I1971" s="229"/>
      <c r="J1971" s="193"/>
      <c r="K1971" s="192"/>
      <c r="L1971" s="4"/>
    </row>
    <row r="1972">
      <c r="B1972" s="220"/>
      <c r="C1972" s="4"/>
      <c r="D1972" s="227"/>
      <c r="E1972" s="228"/>
      <c r="F1972" s="183"/>
      <c r="G1972" s="229"/>
      <c r="H1972" s="230"/>
      <c r="I1972" s="229"/>
      <c r="J1972" s="193"/>
      <c r="K1972" s="192"/>
      <c r="L1972" s="4"/>
    </row>
    <row r="1973">
      <c r="B1973" s="220"/>
      <c r="C1973" s="4"/>
      <c r="D1973" s="227"/>
      <c r="E1973" s="228"/>
      <c r="F1973" s="183"/>
      <c r="G1973" s="229"/>
      <c r="H1973" s="230"/>
      <c r="I1973" s="229"/>
      <c r="J1973" s="193"/>
      <c r="K1973" s="192"/>
      <c r="L1973" s="4"/>
    </row>
    <row r="1974">
      <c r="B1974" s="220"/>
      <c r="C1974" s="4"/>
      <c r="D1974" s="227"/>
      <c r="E1974" s="228"/>
      <c r="F1974" s="183"/>
      <c r="G1974" s="229"/>
      <c r="H1974" s="230"/>
      <c r="I1974" s="229"/>
      <c r="J1974" s="193"/>
      <c r="K1974" s="192"/>
      <c r="L1974" s="4"/>
    </row>
    <row r="1975">
      <c r="B1975" s="220"/>
      <c r="C1975" s="4"/>
      <c r="D1975" s="227"/>
      <c r="E1975" s="228"/>
      <c r="F1975" s="183"/>
      <c r="G1975" s="229"/>
      <c r="H1975" s="230"/>
      <c r="I1975" s="229"/>
      <c r="J1975" s="193"/>
      <c r="K1975" s="192"/>
      <c r="L1975" s="4"/>
    </row>
    <row r="1976">
      <c r="B1976" s="220"/>
      <c r="C1976" s="4"/>
      <c r="D1976" s="227"/>
      <c r="E1976" s="228"/>
      <c r="F1976" s="183"/>
      <c r="G1976" s="229"/>
      <c r="H1976" s="230"/>
      <c r="I1976" s="229"/>
      <c r="J1976" s="193"/>
      <c r="K1976" s="192"/>
      <c r="L1976" s="4"/>
    </row>
    <row r="1977">
      <c r="B1977" s="220"/>
      <c r="C1977" s="4"/>
      <c r="D1977" s="227"/>
      <c r="E1977" s="228"/>
      <c r="F1977" s="183"/>
      <c r="G1977" s="229"/>
      <c r="H1977" s="230"/>
      <c r="I1977" s="229"/>
      <c r="J1977" s="193"/>
      <c r="K1977" s="192"/>
      <c r="L1977" s="4"/>
    </row>
    <row r="1978">
      <c r="B1978" s="220"/>
      <c r="C1978" s="4"/>
      <c r="D1978" s="227"/>
      <c r="E1978" s="228"/>
      <c r="F1978" s="183"/>
      <c r="G1978" s="229"/>
      <c r="H1978" s="230"/>
      <c r="I1978" s="229"/>
      <c r="J1978" s="193"/>
      <c r="K1978" s="192"/>
      <c r="L1978" s="4"/>
    </row>
    <row r="1979">
      <c r="B1979" s="220"/>
      <c r="C1979" s="4"/>
      <c r="D1979" s="227"/>
      <c r="E1979" s="228"/>
      <c r="F1979" s="183"/>
      <c r="G1979" s="229"/>
      <c r="H1979" s="230"/>
      <c r="I1979" s="229"/>
      <c r="J1979" s="193"/>
      <c r="K1979" s="192"/>
      <c r="L1979" s="4"/>
    </row>
    <row r="1980">
      <c r="B1980" s="220"/>
      <c r="C1980" s="4"/>
      <c r="D1980" s="227"/>
      <c r="E1980" s="228"/>
      <c r="F1980" s="183"/>
      <c r="G1980" s="229"/>
      <c r="H1980" s="230"/>
      <c r="I1980" s="229"/>
      <c r="J1980" s="193"/>
      <c r="K1980" s="192"/>
      <c r="L1980" s="4"/>
    </row>
    <row r="1981">
      <c r="B1981" s="220"/>
      <c r="C1981" s="4"/>
      <c r="D1981" s="227"/>
      <c r="E1981" s="228"/>
      <c r="F1981" s="183"/>
      <c r="G1981" s="229"/>
      <c r="H1981" s="230"/>
      <c r="I1981" s="229"/>
      <c r="J1981" s="193"/>
      <c r="K1981" s="192"/>
      <c r="L1981" s="4"/>
    </row>
    <row r="1982">
      <c r="B1982" s="220"/>
      <c r="C1982" s="4"/>
      <c r="D1982" s="227"/>
      <c r="E1982" s="228"/>
      <c r="F1982" s="183"/>
      <c r="G1982" s="229"/>
      <c r="H1982" s="230"/>
      <c r="I1982" s="229"/>
      <c r="J1982" s="193"/>
      <c r="K1982" s="192"/>
      <c r="L1982" s="4"/>
    </row>
    <row r="1983">
      <c r="B1983" s="220"/>
      <c r="C1983" s="4"/>
      <c r="D1983" s="227"/>
      <c r="E1983" s="228"/>
      <c r="F1983" s="183"/>
      <c r="G1983" s="229"/>
      <c r="H1983" s="230"/>
      <c r="I1983" s="229"/>
      <c r="J1983" s="193"/>
      <c r="K1983" s="192"/>
      <c r="L1983" s="4"/>
    </row>
    <row r="1984">
      <c r="B1984" s="220"/>
      <c r="C1984" s="4"/>
      <c r="D1984" s="227"/>
      <c r="E1984" s="228"/>
      <c r="F1984" s="183"/>
      <c r="G1984" s="229"/>
      <c r="H1984" s="230"/>
      <c r="I1984" s="229"/>
      <c r="J1984" s="193"/>
      <c r="K1984" s="192"/>
      <c r="L1984" s="4"/>
    </row>
    <row r="1985">
      <c r="B1985" s="220"/>
      <c r="C1985" s="4"/>
      <c r="D1985" s="227"/>
      <c r="E1985" s="228"/>
      <c r="F1985" s="183"/>
      <c r="G1985" s="229"/>
      <c r="H1985" s="230"/>
      <c r="I1985" s="229"/>
      <c r="J1985" s="193"/>
      <c r="K1985" s="192"/>
      <c r="L1985" s="4"/>
    </row>
    <row r="1986">
      <c r="B1986" s="220"/>
      <c r="C1986" s="4"/>
      <c r="D1986" s="227"/>
      <c r="E1986" s="228"/>
      <c r="F1986" s="183"/>
      <c r="G1986" s="229"/>
      <c r="H1986" s="230"/>
      <c r="I1986" s="229"/>
      <c r="J1986" s="193"/>
      <c r="K1986" s="192"/>
      <c r="L1986" s="4"/>
    </row>
    <row r="1987">
      <c r="B1987" s="220"/>
      <c r="C1987" s="4"/>
      <c r="D1987" s="227"/>
      <c r="E1987" s="228"/>
      <c r="F1987" s="183"/>
      <c r="G1987" s="229"/>
      <c r="H1987" s="230"/>
      <c r="I1987" s="229"/>
      <c r="J1987" s="193"/>
      <c r="K1987" s="192"/>
      <c r="L1987" s="4"/>
    </row>
    <row r="1988">
      <c r="B1988" s="220"/>
      <c r="C1988" s="4"/>
      <c r="D1988" s="227"/>
      <c r="E1988" s="228"/>
      <c r="F1988" s="183"/>
      <c r="G1988" s="229"/>
      <c r="H1988" s="230"/>
      <c r="I1988" s="229"/>
      <c r="J1988" s="193"/>
      <c r="K1988" s="192"/>
      <c r="L1988" s="4"/>
    </row>
    <row r="1989">
      <c r="B1989" s="220"/>
      <c r="C1989" s="4"/>
      <c r="D1989" s="227"/>
      <c r="E1989" s="228"/>
      <c r="F1989" s="183"/>
      <c r="G1989" s="229"/>
      <c r="H1989" s="230"/>
      <c r="I1989" s="229"/>
      <c r="J1989" s="193"/>
      <c r="K1989" s="192"/>
      <c r="L1989" s="4"/>
    </row>
    <row r="1990">
      <c r="B1990" s="220"/>
      <c r="C1990" s="4"/>
      <c r="D1990" s="227"/>
      <c r="E1990" s="228"/>
      <c r="F1990" s="183"/>
      <c r="G1990" s="229"/>
      <c r="H1990" s="230"/>
      <c r="I1990" s="229"/>
      <c r="J1990" s="193"/>
      <c r="K1990" s="192"/>
      <c r="L1990" s="4"/>
    </row>
    <row r="1991">
      <c r="B1991" s="220"/>
      <c r="C1991" s="4"/>
      <c r="D1991" s="227"/>
      <c r="E1991" s="228"/>
      <c r="F1991" s="183"/>
      <c r="G1991" s="229"/>
      <c r="H1991" s="230"/>
      <c r="I1991" s="229"/>
      <c r="J1991" s="193"/>
      <c r="K1991" s="192"/>
      <c r="L1991" s="4"/>
    </row>
    <row r="1992">
      <c r="B1992" s="220"/>
      <c r="C1992" s="4"/>
      <c r="D1992" s="227"/>
      <c r="E1992" s="228"/>
      <c r="F1992" s="183"/>
      <c r="G1992" s="229"/>
      <c r="H1992" s="230"/>
      <c r="I1992" s="229"/>
      <c r="J1992" s="193"/>
      <c r="K1992" s="192"/>
      <c r="L1992" s="4"/>
    </row>
    <row r="1993">
      <c r="B1993" s="220"/>
      <c r="C1993" s="4"/>
      <c r="D1993" s="227"/>
      <c r="E1993" s="228"/>
      <c r="F1993" s="183"/>
      <c r="G1993" s="229"/>
      <c r="H1993" s="230"/>
      <c r="I1993" s="229"/>
      <c r="J1993" s="193"/>
      <c r="K1993" s="192"/>
      <c r="L1993" s="4"/>
    </row>
    <row r="1994">
      <c r="B1994" s="220"/>
      <c r="C1994" s="4"/>
      <c r="D1994" s="227"/>
      <c r="E1994" s="228"/>
      <c r="F1994" s="183"/>
      <c r="G1994" s="229"/>
      <c r="H1994" s="230"/>
      <c r="I1994" s="229"/>
      <c r="J1994" s="193"/>
      <c r="K1994" s="192"/>
      <c r="L1994" s="4"/>
    </row>
    <row r="1995">
      <c r="B1995" s="220"/>
      <c r="C1995" s="4"/>
      <c r="D1995" s="227"/>
      <c r="E1995" s="228"/>
      <c r="F1995" s="183"/>
      <c r="G1995" s="229"/>
      <c r="H1995" s="230"/>
      <c r="I1995" s="229"/>
      <c r="J1995" s="193"/>
      <c r="K1995" s="192"/>
      <c r="L1995" s="4"/>
    </row>
    <row r="1996">
      <c r="B1996" s="220"/>
      <c r="C1996" s="4"/>
      <c r="D1996" s="227"/>
      <c r="E1996" s="228"/>
      <c r="F1996" s="183"/>
      <c r="G1996" s="229"/>
      <c r="H1996" s="230"/>
      <c r="I1996" s="229"/>
      <c r="J1996" s="193"/>
      <c r="K1996" s="192"/>
      <c r="L1996" s="4"/>
    </row>
    <row r="1997">
      <c r="B1997" s="220"/>
      <c r="C1997" s="4"/>
      <c r="D1997" s="227"/>
      <c r="E1997" s="228"/>
      <c r="F1997" s="183"/>
      <c r="G1997" s="229"/>
      <c r="H1997" s="230"/>
      <c r="I1997" s="229"/>
      <c r="J1997" s="193"/>
      <c r="K1997" s="192"/>
      <c r="L1997" s="4"/>
    </row>
    <row r="1998">
      <c r="B1998" s="220"/>
      <c r="C1998" s="4"/>
      <c r="D1998" s="227"/>
      <c r="E1998" s="228"/>
      <c r="F1998" s="183"/>
      <c r="G1998" s="229"/>
      <c r="H1998" s="230"/>
      <c r="I1998" s="229"/>
      <c r="J1998" s="193"/>
      <c r="K1998" s="192"/>
      <c r="L1998" s="4"/>
    </row>
    <row r="1999">
      <c r="B1999" s="220"/>
      <c r="C1999" s="4"/>
      <c r="D1999" s="227"/>
      <c r="E1999" s="228"/>
      <c r="F1999" s="183"/>
      <c r="G1999" s="229"/>
      <c r="H1999" s="230"/>
      <c r="I1999" s="229"/>
      <c r="J1999" s="193"/>
      <c r="K1999" s="192"/>
      <c r="L1999" s="4"/>
    </row>
    <row r="2000">
      <c r="B2000" s="220"/>
      <c r="C2000" s="4"/>
      <c r="D2000" s="227"/>
      <c r="E2000" s="228"/>
      <c r="F2000" s="183"/>
      <c r="G2000" s="229"/>
      <c r="H2000" s="230"/>
      <c r="I2000" s="229"/>
      <c r="J2000" s="193"/>
      <c r="K2000" s="192"/>
      <c r="L2000" s="4"/>
    </row>
  </sheetData>
  <hyperlinks>
    <hyperlink r:id="rId1" ref="B21"/>
    <hyperlink r:id="rId2" ref="B13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0"/>
  <cols>
    <col customWidth="1" min="1" max="1" width="7.88"/>
    <col customWidth="1" min="2" max="2" width="9.38"/>
    <col customWidth="1" min="3" max="3" width="26.88"/>
    <col customWidth="1" min="4" max="4" width="13.13"/>
    <col customWidth="1" min="5" max="5" width="14.88"/>
    <col customWidth="1" min="6" max="6" width="15.75"/>
    <col customWidth="1" min="7" max="7" width="21.5"/>
    <col customWidth="1" min="8" max="8" width="14.13"/>
    <col customWidth="1" min="9" max="9" width="9.38"/>
    <col customWidth="1" min="10" max="10" width="13.0"/>
    <col customWidth="1" min="11" max="11" width="12.38"/>
    <col customWidth="1" min="12" max="13" width="9.38"/>
    <col customWidth="1" min="14" max="14" width="18.38"/>
    <col customWidth="1" min="15" max="15" width="17.5"/>
    <col customWidth="1" min="16" max="26" width="9.38"/>
  </cols>
  <sheetData>
    <row r="1" ht="30.0" customHeight="1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N1" s="4"/>
      <c r="O1" s="4"/>
    </row>
    <row r="2">
      <c r="A2" s="7">
        <v>1.0</v>
      </c>
      <c r="B2" s="8">
        <v>2998047.0</v>
      </c>
      <c r="C2" s="9" t="s">
        <v>14</v>
      </c>
      <c r="D2" s="10">
        <v>42020.0</v>
      </c>
      <c r="E2" s="11">
        <v>42033.0</v>
      </c>
      <c r="F2" s="7" t="s">
        <v>15</v>
      </c>
      <c r="G2" s="16" t="s">
        <v>16</v>
      </c>
      <c r="H2" s="20" t="str">
        <f>HYPERLINK("javascript:%20top.infoDocumento(2002487)","2015EE10113")</f>
        <v>2015EE10113</v>
      </c>
      <c r="I2" s="7"/>
      <c r="J2" s="7" t="s">
        <v>51</v>
      </c>
      <c r="K2" s="36"/>
      <c r="N2" s="4"/>
      <c r="O2" s="4"/>
    </row>
    <row r="3" ht="30.0" customHeight="1">
      <c r="A3" s="7">
        <v>2.0</v>
      </c>
      <c r="B3" s="8">
        <v>2997787.0</v>
      </c>
      <c r="C3" s="9" t="s">
        <v>54</v>
      </c>
      <c r="D3" s="10">
        <v>42020.0</v>
      </c>
      <c r="E3" s="11">
        <v>42034.0</v>
      </c>
      <c r="F3" s="7" t="s">
        <v>15</v>
      </c>
      <c r="G3" s="7" t="s">
        <v>57</v>
      </c>
      <c r="H3" s="20" t="str">
        <f>HYPERLINK("javascript:%20top.infoDocumento(2002339)","2015EE09965")</f>
        <v>2015EE09965</v>
      </c>
      <c r="I3" s="7" t="s">
        <v>58</v>
      </c>
      <c r="J3" s="7" t="s">
        <v>59</v>
      </c>
      <c r="K3" s="36"/>
      <c r="N3" s="4"/>
      <c r="O3" s="4"/>
    </row>
    <row r="4" ht="30.0" customHeight="1">
      <c r="A4" s="7">
        <v>3.0</v>
      </c>
      <c r="B4" s="8">
        <v>2997747.0</v>
      </c>
      <c r="C4" s="9" t="s">
        <v>54</v>
      </c>
      <c r="D4" s="10">
        <v>42020.0</v>
      </c>
      <c r="E4" s="11">
        <v>42034.0</v>
      </c>
      <c r="F4" s="7" t="s">
        <v>15</v>
      </c>
      <c r="G4" s="7" t="s">
        <v>57</v>
      </c>
      <c r="H4" s="20" t="str">
        <f>HYPERLINK("javascript:%20top.infoDocumento(2002329)","2015EE09955")</f>
        <v>2015EE09955</v>
      </c>
      <c r="I4" s="7" t="s">
        <v>58</v>
      </c>
      <c r="J4" s="7" t="s">
        <v>59</v>
      </c>
      <c r="K4" s="36"/>
      <c r="N4" s="4"/>
      <c r="O4" s="4"/>
    </row>
    <row r="5" ht="25.5" customHeight="1">
      <c r="A5" s="7">
        <v>4.0</v>
      </c>
      <c r="B5" s="9">
        <v>2996716.0</v>
      </c>
      <c r="C5" s="9" t="s">
        <v>61</v>
      </c>
      <c r="D5" s="41">
        <v>42020.0</v>
      </c>
      <c r="E5" s="42">
        <v>42033.0</v>
      </c>
      <c r="F5" s="7" t="s">
        <v>15</v>
      </c>
      <c r="G5" s="16" t="s">
        <v>16</v>
      </c>
      <c r="H5" s="16" t="s">
        <v>62</v>
      </c>
      <c r="I5" s="9" t="s">
        <v>63</v>
      </c>
      <c r="J5" s="9" t="s">
        <v>64</v>
      </c>
      <c r="K5" s="36"/>
      <c r="N5" s="4"/>
      <c r="O5" s="4"/>
    </row>
    <row r="6" ht="25.5" customHeight="1">
      <c r="A6" s="7">
        <v>5.0</v>
      </c>
      <c r="B6" s="8">
        <v>2996706.0</v>
      </c>
      <c r="C6" s="9" t="s">
        <v>14</v>
      </c>
      <c r="D6" s="10">
        <v>42020.0</v>
      </c>
      <c r="E6" s="44">
        <v>42033.0</v>
      </c>
      <c r="F6" s="7" t="s">
        <v>15</v>
      </c>
      <c r="G6" s="16" t="s">
        <v>16</v>
      </c>
      <c r="H6" s="20" t="str">
        <f>HYPERLINK("javascript:%20top.infoDocumento(2004145)","2015EE11771")</f>
        <v>2015EE11771</v>
      </c>
      <c r="I6" s="7" t="s">
        <v>63</v>
      </c>
      <c r="J6" s="9" t="s">
        <v>64</v>
      </c>
      <c r="K6" s="36"/>
      <c r="N6" s="4"/>
      <c r="O6" s="4"/>
    </row>
    <row r="7" ht="25.5" customHeight="1">
      <c r="A7" s="7">
        <v>6.0</v>
      </c>
      <c r="B7" s="8">
        <v>2996703.0</v>
      </c>
      <c r="C7" s="47" t="s">
        <v>69</v>
      </c>
      <c r="D7" s="10">
        <v>42020.0</v>
      </c>
      <c r="E7" s="44">
        <v>42033.0</v>
      </c>
      <c r="F7" s="7" t="s">
        <v>15</v>
      </c>
      <c r="G7" s="16" t="s">
        <v>16</v>
      </c>
      <c r="H7" s="7" t="s">
        <v>70</v>
      </c>
      <c r="I7" s="7" t="s">
        <v>63</v>
      </c>
      <c r="J7" s="9" t="s">
        <v>64</v>
      </c>
      <c r="K7" s="36"/>
      <c r="N7" s="4"/>
      <c r="O7" s="4"/>
    </row>
    <row r="8" ht="25.5" customHeight="1">
      <c r="A8" s="7">
        <v>7.0</v>
      </c>
      <c r="B8" s="8">
        <v>2996699.0</v>
      </c>
      <c r="C8" s="9" t="s">
        <v>14</v>
      </c>
      <c r="D8" s="10">
        <v>42020.0</v>
      </c>
      <c r="E8" s="44">
        <v>42033.0</v>
      </c>
      <c r="F8" s="7" t="s">
        <v>15</v>
      </c>
      <c r="G8" s="16" t="s">
        <v>16</v>
      </c>
      <c r="H8" s="7" t="s">
        <v>74</v>
      </c>
      <c r="I8" s="7" t="s">
        <v>63</v>
      </c>
      <c r="J8" s="9" t="s">
        <v>64</v>
      </c>
      <c r="K8" s="36"/>
      <c r="N8" s="4"/>
      <c r="O8" s="4"/>
    </row>
    <row r="9" ht="25.5" customHeight="1">
      <c r="A9" s="7">
        <v>8.0</v>
      </c>
      <c r="B9" s="8">
        <v>2996696.0</v>
      </c>
      <c r="C9" s="9" t="s">
        <v>61</v>
      </c>
      <c r="D9" s="49">
        <v>42020.0</v>
      </c>
      <c r="E9" s="44">
        <v>42033.0</v>
      </c>
      <c r="F9" s="20" t="s">
        <v>15</v>
      </c>
      <c r="G9" s="16" t="s">
        <v>16</v>
      </c>
      <c r="H9" s="20" t="s">
        <v>75</v>
      </c>
      <c r="I9" s="7" t="s">
        <v>63</v>
      </c>
      <c r="J9" s="9" t="s">
        <v>64</v>
      </c>
      <c r="K9" s="36"/>
      <c r="N9" s="4"/>
      <c r="O9" s="4"/>
    </row>
    <row r="10" ht="25.5" customHeight="1">
      <c r="A10" s="7">
        <v>9.0</v>
      </c>
      <c r="B10" s="8">
        <v>2996693.0</v>
      </c>
      <c r="C10" s="9" t="s">
        <v>69</v>
      </c>
      <c r="D10" s="41">
        <v>42019.0</v>
      </c>
      <c r="E10" s="52">
        <v>42033.0</v>
      </c>
      <c r="F10" s="16" t="s">
        <v>15</v>
      </c>
      <c r="G10" s="16" t="s">
        <v>16</v>
      </c>
      <c r="H10" s="16" t="s">
        <v>79</v>
      </c>
      <c r="I10" s="16" t="s">
        <v>63</v>
      </c>
      <c r="J10" s="9" t="s">
        <v>64</v>
      </c>
      <c r="K10" s="36"/>
      <c r="N10" s="4"/>
      <c r="O10" s="4"/>
    </row>
    <row r="11">
      <c r="A11" s="7">
        <v>10.0</v>
      </c>
      <c r="B11" s="9">
        <v>2999090.0</v>
      </c>
      <c r="C11" s="9" t="s">
        <v>61</v>
      </c>
      <c r="D11" s="41">
        <v>42023.0</v>
      </c>
      <c r="E11" s="42">
        <v>42037.0</v>
      </c>
      <c r="F11" s="7" t="s">
        <v>15</v>
      </c>
      <c r="G11" s="16" t="s">
        <v>16</v>
      </c>
      <c r="H11" s="16" t="str">
        <f>HYPERLINK("javascript:%20top.infoDocumento(2005545)","2015EE13171")</f>
        <v>2015EE13171</v>
      </c>
      <c r="I11" s="9" t="s">
        <v>63</v>
      </c>
      <c r="J11" s="9" t="s">
        <v>80</v>
      </c>
      <c r="K11" s="36"/>
      <c r="N11" s="4"/>
      <c r="O11" s="4"/>
    </row>
    <row r="12" ht="30.0" customHeight="1">
      <c r="A12" s="7">
        <v>11.0</v>
      </c>
      <c r="B12" s="8">
        <v>2996282.0</v>
      </c>
      <c r="C12" s="9" t="s">
        <v>82</v>
      </c>
      <c r="D12" s="41">
        <v>42019.0</v>
      </c>
      <c r="E12" s="41">
        <v>42032.0</v>
      </c>
      <c r="F12" s="55" t="s">
        <v>15</v>
      </c>
      <c r="G12" s="16" t="s">
        <v>16</v>
      </c>
      <c r="H12" s="16" t="s">
        <v>83</v>
      </c>
      <c r="I12" s="16" t="s">
        <v>58</v>
      </c>
      <c r="J12" s="55" t="s">
        <v>84</v>
      </c>
      <c r="K12" s="36"/>
      <c r="N12" s="4"/>
      <c r="O12" s="4"/>
    </row>
    <row r="13" ht="30.0" customHeight="1">
      <c r="A13" s="7">
        <v>12.0</v>
      </c>
      <c r="B13" s="8">
        <v>2995972.0</v>
      </c>
      <c r="C13" s="9" t="s">
        <v>86</v>
      </c>
      <c r="D13" s="49">
        <v>42019.0</v>
      </c>
      <c r="E13" s="49">
        <v>42032.0</v>
      </c>
      <c r="F13" s="7" t="s">
        <v>15</v>
      </c>
      <c r="G13" s="20" t="s">
        <v>57</v>
      </c>
      <c r="H13" s="20" t="str">
        <f>HYPERLINK("javascript:%20top.infoDocumento(2003494)","2015EE11120")</f>
        <v>2015EE11120</v>
      </c>
      <c r="I13" s="20" t="s">
        <v>58</v>
      </c>
      <c r="J13" s="7" t="s">
        <v>59</v>
      </c>
      <c r="K13" s="36"/>
      <c r="N13" s="4"/>
      <c r="O13" s="4"/>
    </row>
    <row r="14">
      <c r="A14" s="7">
        <v>13.0</v>
      </c>
      <c r="B14" s="8">
        <v>2998047.0</v>
      </c>
      <c r="C14" s="9" t="s">
        <v>14</v>
      </c>
      <c r="D14" s="49">
        <v>42020.0</v>
      </c>
      <c r="E14" s="49">
        <v>42033.0</v>
      </c>
      <c r="F14" s="7" t="s">
        <v>15</v>
      </c>
      <c r="G14" s="16" t="s">
        <v>16</v>
      </c>
      <c r="H14" s="20" t="str">
        <f>HYPERLINK("javascript:%20top.infoDocumento(2002487)","2015EE10113")</f>
        <v>2015EE10113</v>
      </c>
      <c r="I14" s="20" t="s">
        <v>58</v>
      </c>
      <c r="J14" s="20" t="s">
        <v>51</v>
      </c>
      <c r="K14" s="36"/>
      <c r="N14" s="4"/>
      <c r="O14" s="4"/>
    </row>
    <row r="15" ht="25.5" customHeight="1">
      <c r="A15" s="7">
        <v>14.0</v>
      </c>
      <c r="B15" s="8">
        <v>2998061.0</v>
      </c>
      <c r="C15" s="9" t="s">
        <v>54</v>
      </c>
      <c r="D15" s="49">
        <v>42020.0</v>
      </c>
      <c r="E15" s="49">
        <v>42033.0</v>
      </c>
      <c r="F15" s="20" t="s">
        <v>15</v>
      </c>
      <c r="G15" s="20" t="s">
        <v>57</v>
      </c>
      <c r="H15" s="20" t="s">
        <v>87</v>
      </c>
      <c r="I15" s="20" t="s">
        <v>58</v>
      </c>
      <c r="J15" s="9" t="s">
        <v>80</v>
      </c>
      <c r="K15" s="36"/>
      <c r="N15" s="4"/>
      <c r="O15" s="4"/>
    </row>
    <row r="16">
      <c r="A16" s="7">
        <v>15.0</v>
      </c>
      <c r="B16" s="9">
        <v>2996741.0</v>
      </c>
      <c r="C16" s="58" t="str">
        <f>HYPERLINK("javascript:%20top.infoUsuario('LUZ.PEREZ')","Luz Soraya Perez Sanchez")</f>
        <v>Luz Soraya Perez Sanchez</v>
      </c>
      <c r="D16" s="41">
        <v>42020.0</v>
      </c>
      <c r="E16" s="42">
        <v>42033.0</v>
      </c>
      <c r="F16" s="20" t="s">
        <v>15</v>
      </c>
      <c r="G16" s="16" t="s">
        <v>16</v>
      </c>
      <c r="H16" s="16" t="s">
        <v>90</v>
      </c>
      <c r="I16" s="9" t="s">
        <v>63</v>
      </c>
      <c r="J16" s="9" t="s">
        <v>80</v>
      </c>
      <c r="K16" s="36"/>
      <c r="N16" s="4"/>
      <c r="O16" s="4"/>
    </row>
    <row r="17" ht="30.0" customHeight="1">
      <c r="A17" s="7">
        <v>16.0</v>
      </c>
      <c r="B17" s="8">
        <v>2991648.0</v>
      </c>
      <c r="C17" s="9" t="s">
        <v>91</v>
      </c>
      <c r="D17" s="49">
        <v>42009.0</v>
      </c>
      <c r="E17" s="49">
        <v>42024.0</v>
      </c>
      <c r="F17" s="20" t="s">
        <v>15</v>
      </c>
      <c r="G17" s="7" t="s">
        <v>92</v>
      </c>
      <c r="H17" s="20" t="s">
        <v>93</v>
      </c>
      <c r="I17" s="20" t="s">
        <v>63</v>
      </c>
      <c r="J17" s="9" t="s">
        <v>80</v>
      </c>
      <c r="K17" s="36"/>
      <c r="N17" s="4"/>
      <c r="O17" s="4"/>
    </row>
    <row r="18" ht="30.0" customHeight="1">
      <c r="A18" s="7">
        <v>17.0</v>
      </c>
      <c r="B18" s="8">
        <v>2996732.0</v>
      </c>
      <c r="C18" s="9" t="s">
        <v>95</v>
      </c>
      <c r="D18" s="41">
        <v>42020.0</v>
      </c>
      <c r="E18" s="41">
        <v>42033.0</v>
      </c>
      <c r="F18" s="55" t="s">
        <v>15</v>
      </c>
      <c r="G18" s="16" t="s">
        <v>57</v>
      </c>
      <c r="H18" s="16" t="s">
        <v>96</v>
      </c>
      <c r="I18" s="16" t="s">
        <v>58</v>
      </c>
      <c r="J18" s="7" t="s">
        <v>59</v>
      </c>
      <c r="K18" s="36"/>
      <c r="N18" s="4"/>
      <c r="O18" s="4"/>
    </row>
    <row r="19" ht="30.0" customHeight="1">
      <c r="A19" s="7">
        <v>18.0</v>
      </c>
      <c r="B19" s="8">
        <v>2997087.0</v>
      </c>
      <c r="C19" s="9" t="s">
        <v>95</v>
      </c>
      <c r="D19" s="41">
        <v>42020.0</v>
      </c>
      <c r="E19" s="41">
        <v>42033.0</v>
      </c>
      <c r="F19" s="55" t="s">
        <v>15</v>
      </c>
      <c r="G19" s="16" t="s">
        <v>57</v>
      </c>
      <c r="H19" s="16" t="s">
        <v>97</v>
      </c>
      <c r="I19" s="16" t="s">
        <v>58</v>
      </c>
      <c r="J19" s="7" t="s">
        <v>59</v>
      </c>
      <c r="K19" s="36"/>
      <c r="N19" s="4"/>
      <c r="O19" s="4"/>
    </row>
    <row r="20" ht="30.0" customHeight="1">
      <c r="A20" s="7">
        <v>19.0</v>
      </c>
      <c r="B20" s="8">
        <v>2996191.0</v>
      </c>
      <c r="C20" s="9" t="s">
        <v>69</v>
      </c>
      <c r="D20" s="41">
        <v>42025.0</v>
      </c>
      <c r="E20" s="41">
        <v>42032.0</v>
      </c>
      <c r="F20" s="55" t="s">
        <v>15</v>
      </c>
      <c r="G20" s="16" t="s">
        <v>16</v>
      </c>
      <c r="H20" s="16" t="s">
        <v>98</v>
      </c>
      <c r="I20" s="16" t="s">
        <v>58</v>
      </c>
      <c r="J20" s="7" t="s">
        <v>59</v>
      </c>
      <c r="K20" s="36"/>
      <c r="N20" s="4"/>
      <c r="O20" s="4"/>
    </row>
    <row r="21" ht="30.0" customHeight="1">
      <c r="A21" s="7">
        <v>20.0</v>
      </c>
      <c r="B21" s="8">
        <v>2996719.0</v>
      </c>
      <c r="C21" s="9" t="s">
        <v>99</v>
      </c>
      <c r="D21" s="49">
        <v>42026.0</v>
      </c>
      <c r="E21" s="49">
        <v>42033.0</v>
      </c>
      <c r="F21" s="20" t="s">
        <v>15</v>
      </c>
      <c r="G21" s="20" t="s">
        <v>57</v>
      </c>
      <c r="H21" s="20" t="str">
        <f>HYPERLINK("javascript:%20top.infoDocumento(2004137)","2015EE11763")</f>
        <v>2015EE11763</v>
      </c>
      <c r="I21" s="20" t="s">
        <v>58</v>
      </c>
      <c r="J21" s="7" t="s">
        <v>59</v>
      </c>
      <c r="K21" s="36"/>
      <c r="N21" s="4"/>
      <c r="O21" s="4"/>
    </row>
    <row r="22" ht="30.0" customHeight="1">
      <c r="A22" s="7">
        <v>21.0</v>
      </c>
      <c r="B22" s="8">
        <v>2999366.0</v>
      </c>
      <c r="C22" s="9" t="s">
        <v>99</v>
      </c>
      <c r="D22" s="49">
        <v>42026.0</v>
      </c>
      <c r="E22" s="49">
        <v>42037.0</v>
      </c>
      <c r="F22" s="20" t="s">
        <v>15</v>
      </c>
      <c r="G22" s="20" t="s">
        <v>57</v>
      </c>
      <c r="H22" s="20" t="s">
        <v>100</v>
      </c>
      <c r="I22" s="20" t="s">
        <v>58</v>
      </c>
      <c r="J22" s="7" t="s">
        <v>59</v>
      </c>
      <c r="K22" s="36"/>
      <c r="N22" s="4"/>
      <c r="O22" s="4"/>
    </row>
    <row r="23">
      <c r="A23" s="7">
        <v>22.0</v>
      </c>
      <c r="B23" s="8">
        <v>3000884.0</v>
      </c>
      <c r="C23" s="9" t="s">
        <v>108</v>
      </c>
      <c r="D23" s="49">
        <v>42024.0</v>
      </c>
      <c r="E23" s="49">
        <v>42037.0</v>
      </c>
      <c r="F23" s="20" t="s">
        <v>15</v>
      </c>
      <c r="G23" s="20" t="s">
        <v>57</v>
      </c>
      <c r="H23" s="20" t="str">
        <f>HYPERLINK("javascript:%20top.infoDocumento(2004479)","2015EE12105")</f>
        <v>2015EE12105</v>
      </c>
      <c r="I23" s="20" t="s">
        <v>58</v>
      </c>
      <c r="J23" s="9" t="s">
        <v>80</v>
      </c>
      <c r="K23" s="36"/>
      <c r="N23" s="4"/>
      <c r="O23" s="4"/>
    </row>
    <row r="24">
      <c r="A24" s="7">
        <v>23.0</v>
      </c>
      <c r="B24" s="8">
        <v>3000130.0</v>
      </c>
      <c r="C24" s="9" t="s">
        <v>61</v>
      </c>
      <c r="D24" s="49">
        <v>42025.0</v>
      </c>
      <c r="E24" s="49">
        <v>42038.0</v>
      </c>
      <c r="F24" s="20" t="s">
        <v>15</v>
      </c>
      <c r="G24" s="16" t="s">
        <v>16</v>
      </c>
      <c r="H24" s="20" t="str">
        <f>HYPERLINK("javascript:%20top.infoDocumento(2004146)","2015EE11772")</f>
        <v>2015EE11772</v>
      </c>
      <c r="I24" s="20" t="s">
        <v>63</v>
      </c>
      <c r="J24" s="20" t="s">
        <v>110</v>
      </c>
      <c r="K24" s="36"/>
      <c r="N24" s="4"/>
      <c r="O24" s="4"/>
    </row>
    <row r="25" ht="30.0" customHeight="1">
      <c r="A25" s="7">
        <v>24.0</v>
      </c>
      <c r="B25" s="8">
        <v>3000233.0</v>
      </c>
      <c r="C25" s="9" t="s">
        <v>113</v>
      </c>
      <c r="D25" s="41" t="s">
        <v>15</v>
      </c>
      <c r="E25" s="20" t="s">
        <v>15</v>
      </c>
      <c r="F25" s="20" t="s">
        <v>15</v>
      </c>
      <c r="G25" s="59" t="s">
        <v>114</v>
      </c>
      <c r="H25" s="16"/>
      <c r="I25" s="20" t="s">
        <v>116</v>
      </c>
      <c r="J25" s="16" t="s">
        <v>117</v>
      </c>
      <c r="K25" s="36"/>
      <c r="N25" s="4"/>
      <c r="O25" s="4"/>
    </row>
    <row r="26" ht="30.0" customHeight="1">
      <c r="A26" s="7">
        <v>25.0</v>
      </c>
      <c r="B26" s="8">
        <v>3000280.0</v>
      </c>
      <c r="C26" s="9" t="s">
        <v>14</v>
      </c>
      <c r="D26" s="41">
        <v>42025.0</v>
      </c>
      <c r="E26" s="41">
        <v>42038.0</v>
      </c>
      <c r="F26" s="16" t="s">
        <v>15</v>
      </c>
      <c r="G26" s="16" t="s">
        <v>16</v>
      </c>
      <c r="H26" s="16" t="s">
        <v>121</v>
      </c>
      <c r="I26" s="16" t="s">
        <v>58</v>
      </c>
      <c r="J26" s="7" t="s">
        <v>59</v>
      </c>
      <c r="K26" s="36"/>
      <c r="N26" s="4"/>
      <c r="O26" s="4"/>
    </row>
    <row r="27">
      <c r="A27" s="7">
        <v>26.0</v>
      </c>
      <c r="B27" s="60">
        <v>3000297.0</v>
      </c>
      <c r="C27" s="47" t="s">
        <v>123</v>
      </c>
      <c r="D27" s="62">
        <v>42025.0</v>
      </c>
      <c r="E27" s="62">
        <v>42038.0</v>
      </c>
      <c r="F27" s="63" t="s">
        <v>15</v>
      </c>
      <c r="G27" s="16" t="s">
        <v>16</v>
      </c>
      <c r="H27" s="63" t="str">
        <f>HYPERLINK("javascript:%20top.infoDocumento(2009099)","2015EE16725")</f>
        <v>2015EE16725</v>
      </c>
      <c r="I27" s="63" t="s">
        <v>58</v>
      </c>
      <c r="J27" s="9" t="s">
        <v>80</v>
      </c>
      <c r="K27" s="36"/>
      <c r="N27" s="4"/>
      <c r="O27" s="4"/>
    </row>
    <row r="28" ht="34.5" customHeight="1">
      <c r="A28" s="7">
        <v>27.0</v>
      </c>
      <c r="B28" s="8">
        <v>3000452.0</v>
      </c>
      <c r="C28" s="9" t="s">
        <v>108</v>
      </c>
      <c r="D28" s="41">
        <v>42024.0</v>
      </c>
      <c r="E28" s="41">
        <v>42038.0</v>
      </c>
      <c r="F28" s="16" t="s">
        <v>15</v>
      </c>
      <c r="G28" s="16" t="s">
        <v>57</v>
      </c>
      <c r="H28" s="55" t="s">
        <v>126</v>
      </c>
      <c r="I28" s="16" t="s">
        <v>58</v>
      </c>
      <c r="J28" s="7" t="s">
        <v>59</v>
      </c>
      <c r="K28" s="36"/>
      <c r="N28" s="4"/>
      <c r="O28" s="4"/>
    </row>
    <row r="29" ht="30.0" customHeight="1">
      <c r="A29" s="7">
        <v>28.0</v>
      </c>
      <c r="B29" s="8">
        <v>3000650.0</v>
      </c>
      <c r="C29" s="9" t="s">
        <v>108</v>
      </c>
      <c r="D29" s="41">
        <v>42024.0</v>
      </c>
      <c r="E29" s="41">
        <v>42038.0</v>
      </c>
      <c r="F29" s="16" t="s">
        <v>15</v>
      </c>
      <c r="G29" s="16" t="s">
        <v>57</v>
      </c>
      <c r="H29" s="16" t="s">
        <v>127</v>
      </c>
      <c r="I29" s="16" t="s">
        <v>58</v>
      </c>
      <c r="J29" s="7" t="s">
        <v>59</v>
      </c>
      <c r="K29" s="36"/>
      <c r="N29" s="4"/>
      <c r="O29" s="4"/>
    </row>
    <row r="30">
      <c r="A30" s="7">
        <v>29.0</v>
      </c>
      <c r="B30" s="8">
        <v>3000676.0</v>
      </c>
      <c r="C30" s="9" t="s">
        <v>128</v>
      </c>
      <c r="D30" s="41">
        <v>42025.0</v>
      </c>
      <c r="E30" s="41">
        <v>42038.0</v>
      </c>
      <c r="F30" s="16" t="s">
        <v>15</v>
      </c>
      <c r="G30" s="16" t="s">
        <v>16</v>
      </c>
      <c r="H30" s="16" t="s">
        <v>130</v>
      </c>
      <c r="I30" s="16" t="s">
        <v>58</v>
      </c>
      <c r="J30" s="16" t="s">
        <v>131</v>
      </c>
      <c r="K30" s="36"/>
      <c r="N30" s="4"/>
      <c r="O30" s="4"/>
    </row>
    <row r="31" ht="30.0" customHeight="1">
      <c r="A31" s="7">
        <v>30.0</v>
      </c>
      <c r="B31" s="8">
        <v>3000703.0</v>
      </c>
      <c r="C31" s="9" t="s">
        <v>108</v>
      </c>
      <c r="D31" s="41">
        <v>42024.0</v>
      </c>
      <c r="E31" s="41">
        <v>42038.0</v>
      </c>
      <c r="F31" s="16" t="s">
        <v>15</v>
      </c>
      <c r="G31" s="16" t="s">
        <v>57</v>
      </c>
      <c r="H31" s="16" t="s">
        <v>133</v>
      </c>
      <c r="I31" s="16" t="s">
        <v>58</v>
      </c>
      <c r="J31" s="7" t="s">
        <v>59</v>
      </c>
      <c r="K31" s="36"/>
      <c r="N31" s="4"/>
      <c r="O31" s="4"/>
    </row>
    <row r="32" ht="30.0" customHeight="1">
      <c r="A32" s="7">
        <v>31.0</v>
      </c>
      <c r="B32" s="8">
        <v>2996274.0</v>
      </c>
      <c r="C32" s="9" t="s">
        <v>61</v>
      </c>
      <c r="D32" s="41">
        <v>42025.0</v>
      </c>
      <c r="E32" s="41" t="s">
        <v>134</v>
      </c>
      <c r="F32" s="16" t="s">
        <v>15</v>
      </c>
      <c r="G32" s="20" t="s">
        <v>135</v>
      </c>
      <c r="H32" s="16" t="s">
        <v>136</v>
      </c>
      <c r="I32" s="36" t="s">
        <v>58</v>
      </c>
      <c r="J32" s="55" t="s">
        <v>84</v>
      </c>
      <c r="K32" s="36"/>
      <c r="N32" s="4"/>
      <c r="O32" s="4"/>
    </row>
    <row r="33">
      <c r="A33" s="7">
        <v>32.0</v>
      </c>
      <c r="B33" s="9">
        <v>2980088.0</v>
      </c>
      <c r="C33" s="9" t="s">
        <v>138</v>
      </c>
      <c r="D33" s="41">
        <v>42027.0</v>
      </c>
      <c r="E33" s="41">
        <v>42038.0</v>
      </c>
      <c r="F33" s="16" t="s">
        <v>15</v>
      </c>
      <c r="G33" s="16" t="s">
        <v>139</v>
      </c>
      <c r="H33" s="16" t="s">
        <v>15</v>
      </c>
      <c r="I33" s="16" t="s">
        <v>63</v>
      </c>
      <c r="J33" s="16" t="s">
        <v>117</v>
      </c>
      <c r="K33" s="36"/>
      <c r="N33" s="4"/>
      <c r="O33" s="4"/>
    </row>
    <row r="34">
      <c r="A34" s="7">
        <v>33.0</v>
      </c>
      <c r="B34" s="9">
        <v>3002350.0</v>
      </c>
      <c r="C34" s="9" t="s">
        <v>123</v>
      </c>
      <c r="D34" s="41">
        <v>42027.0</v>
      </c>
      <c r="E34" s="42">
        <v>42032.0</v>
      </c>
      <c r="F34" s="16" t="s">
        <v>15</v>
      </c>
      <c r="G34" s="16" t="s">
        <v>16</v>
      </c>
      <c r="H34" s="16" t="str">
        <f>HYPERLINK("javascript:%20top.infoDocumento(2007533)","2015EE15159")</f>
        <v>2015EE15159</v>
      </c>
      <c r="I34" s="16" t="s">
        <v>63</v>
      </c>
      <c r="J34" s="16" t="s">
        <v>140</v>
      </c>
      <c r="K34" s="65"/>
      <c r="N34" s="4"/>
      <c r="O34" s="4"/>
    </row>
    <row r="35">
      <c r="A35" s="7">
        <v>34.0</v>
      </c>
      <c r="B35" s="9">
        <v>3002345.0</v>
      </c>
      <c r="C35" s="9" t="s">
        <v>14</v>
      </c>
      <c r="D35" s="41">
        <v>42027.0</v>
      </c>
      <c r="E35" s="42">
        <v>42039.0</v>
      </c>
      <c r="F35" s="16" t="s">
        <v>15</v>
      </c>
      <c r="G35" s="16" t="s">
        <v>16</v>
      </c>
      <c r="H35" s="16" t="s">
        <v>141</v>
      </c>
      <c r="I35" s="16" t="s">
        <v>63</v>
      </c>
      <c r="J35" s="16" t="s">
        <v>140</v>
      </c>
      <c r="K35" s="36"/>
      <c r="N35" s="4"/>
      <c r="O35" s="4"/>
    </row>
    <row r="36" ht="30.0" customHeight="1">
      <c r="A36" s="7">
        <v>35.0</v>
      </c>
      <c r="B36" s="9">
        <v>3003924.0</v>
      </c>
      <c r="C36" s="9" t="s">
        <v>142</v>
      </c>
      <c r="D36" s="41">
        <v>42027.0</v>
      </c>
      <c r="E36" s="42">
        <v>42034.0</v>
      </c>
      <c r="F36" s="16" t="s">
        <v>15</v>
      </c>
      <c r="G36" s="16" t="s">
        <v>143</v>
      </c>
      <c r="H36" s="16" t="s">
        <v>144</v>
      </c>
      <c r="I36" s="16" t="s">
        <v>63</v>
      </c>
      <c r="J36" s="55" t="s">
        <v>84</v>
      </c>
      <c r="K36" s="66"/>
      <c r="N36" s="4"/>
      <c r="O36" s="4"/>
    </row>
    <row r="37">
      <c r="A37" s="7">
        <v>36.0</v>
      </c>
      <c r="B37" s="9">
        <v>3002453.0</v>
      </c>
      <c r="C37" s="16" t="s">
        <v>145</v>
      </c>
      <c r="D37" s="41">
        <v>42027.0</v>
      </c>
      <c r="E37" s="42">
        <v>42039.0</v>
      </c>
      <c r="F37" s="16" t="s">
        <v>15</v>
      </c>
      <c r="G37" s="16" t="s">
        <v>57</v>
      </c>
      <c r="H37" s="16" t="s">
        <v>146</v>
      </c>
      <c r="I37" s="16" t="s">
        <v>58</v>
      </c>
      <c r="J37" s="9" t="s">
        <v>80</v>
      </c>
      <c r="K37" s="36"/>
      <c r="N37" s="4"/>
      <c r="O37" s="4"/>
    </row>
    <row r="38">
      <c r="A38" s="7">
        <v>37.0</v>
      </c>
      <c r="B38" s="9">
        <v>2991289.0</v>
      </c>
      <c r="C38" s="16" t="s">
        <v>145</v>
      </c>
      <c r="D38" s="41">
        <v>42027.0</v>
      </c>
      <c r="E38" s="42" t="s">
        <v>134</v>
      </c>
      <c r="F38" s="16" t="s">
        <v>15</v>
      </c>
      <c r="G38" s="20" t="s">
        <v>57</v>
      </c>
      <c r="H38" s="16" t="s">
        <v>148</v>
      </c>
      <c r="I38" s="36" t="s">
        <v>58</v>
      </c>
      <c r="J38" s="9" t="s">
        <v>80</v>
      </c>
      <c r="K38" s="36"/>
      <c r="N38" s="4"/>
      <c r="O38" s="4"/>
    </row>
    <row r="39">
      <c r="A39" s="7">
        <v>38.0</v>
      </c>
      <c r="B39" s="9">
        <v>3002506.0</v>
      </c>
      <c r="C39" s="9" t="s">
        <v>149</v>
      </c>
      <c r="D39" s="49">
        <v>42027.0</v>
      </c>
      <c r="E39" s="67">
        <v>42032.0</v>
      </c>
      <c r="F39" s="16" t="s">
        <v>15</v>
      </c>
      <c r="G39" s="20" t="s">
        <v>150</v>
      </c>
      <c r="H39" s="20" t="s">
        <v>151</v>
      </c>
      <c r="I39" s="20" t="s">
        <v>63</v>
      </c>
      <c r="J39" s="9" t="s">
        <v>80</v>
      </c>
      <c r="K39" s="36"/>
      <c r="N39" s="4"/>
      <c r="O39" s="4"/>
    </row>
    <row r="40">
      <c r="A40" s="7">
        <v>39.0</v>
      </c>
      <c r="B40" s="9">
        <v>3002559.0</v>
      </c>
      <c r="C40" s="9" t="s">
        <v>149</v>
      </c>
      <c r="D40" s="41">
        <v>42027.0</v>
      </c>
      <c r="E40" s="42">
        <v>42039.0</v>
      </c>
      <c r="F40" s="16" t="s">
        <v>15</v>
      </c>
      <c r="G40" s="16" t="s">
        <v>16</v>
      </c>
      <c r="H40" s="16" t="s">
        <v>153</v>
      </c>
      <c r="I40" s="16" t="s">
        <v>63</v>
      </c>
      <c r="J40" s="9" t="s">
        <v>80</v>
      </c>
      <c r="K40" s="36"/>
      <c r="N40" s="4"/>
      <c r="O40" s="4"/>
    </row>
    <row r="41">
      <c r="A41" s="7">
        <v>40.0</v>
      </c>
      <c r="B41" s="9">
        <v>3002697.0</v>
      </c>
      <c r="C41" s="9" t="s">
        <v>149</v>
      </c>
      <c r="D41" s="49">
        <v>42027.0</v>
      </c>
      <c r="E41" s="67">
        <v>42032.0</v>
      </c>
      <c r="F41" s="16" t="s">
        <v>15</v>
      </c>
      <c r="G41" s="20" t="s">
        <v>150</v>
      </c>
      <c r="H41" s="20" t="s">
        <v>154</v>
      </c>
      <c r="I41" s="20" t="s">
        <v>63</v>
      </c>
      <c r="J41" s="9" t="s">
        <v>80</v>
      </c>
      <c r="K41" s="36"/>
      <c r="N41" s="4"/>
      <c r="O41" s="4"/>
    </row>
    <row r="42">
      <c r="A42" s="7">
        <v>41.0</v>
      </c>
      <c r="B42" s="9">
        <v>3002904.0</v>
      </c>
      <c r="C42" s="9" t="s">
        <v>61</v>
      </c>
      <c r="D42" s="41">
        <v>42027.0</v>
      </c>
      <c r="E42" s="42">
        <v>42039.0</v>
      </c>
      <c r="F42" s="16" t="s">
        <v>15</v>
      </c>
      <c r="G42" s="16" t="s">
        <v>16</v>
      </c>
      <c r="H42" s="16" t="s">
        <v>155</v>
      </c>
      <c r="I42" s="16" t="s">
        <v>58</v>
      </c>
      <c r="J42" s="16" t="s">
        <v>156</v>
      </c>
      <c r="K42" s="36"/>
      <c r="N42" s="4"/>
      <c r="O42" s="4"/>
    </row>
    <row r="43" ht="30.0" customHeight="1">
      <c r="A43" s="7">
        <v>42.0</v>
      </c>
      <c r="B43" s="9">
        <v>3003063.0</v>
      </c>
      <c r="C43" s="9" t="s">
        <v>123</v>
      </c>
      <c r="D43" s="41">
        <v>42027.0</v>
      </c>
      <c r="E43" s="42">
        <v>42032.0</v>
      </c>
      <c r="F43" s="16" t="s">
        <v>15</v>
      </c>
      <c r="G43" s="16" t="s">
        <v>16</v>
      </c>
      <c r="H43" s="9" t="s">
        <v>157</v>
      </c>
      <c r="I43" s="9" t="s">
        <v>63</v>
      </c>
      <c r="J43" s="55" t="s">
        <v>84</v>
      </c>
      <c r="K43" s="36"/>
      <c r="N43" s="4"/>
      <c r="O43" s="4"/>
    </row>
    <row r="44">
      <c r="A44" s="7">
        <v>43.0</v>
      </c>
      <c r="B44" s="9">
        <v>3002984.0</v>
      </c>
      <c r="C44" s="9" t="s">
        <v>107</v>
      </c>
      <c r="D44" s="41">
        <v>42027.0</v>
      </c>
      <c r="E44" s="42">
        <v>42039.0</v>
      </c>
      <c r="F44" s="16" t="s">
        <v>15</v>
      </c>
      <c r="G44" s="9" t="s">
        <v>57</v>
      </c>
      <c r="H44" s="9" t="s">
        <v>158</v>
      </c>
      <c r="I44" s="9" t="s">
        <v>58</v>
      </c>
      <c r="J44" s="16" t="s">
        <v>140</v>
      </c>
      <c r="K44" s="36"/>
      <c r="N44" s="4"/>
      <c r="O44" s="4"/>
    </row>
    <row r="45">
      <c r="A45" s="7">
        <v>44.0</v>
      </c>
      <c r="B45" s="9">
        <v>2996160.0</v>
      </c>
      <c r="C45" s="9" t="s">
        <v>108</v>
      </c>
      <c r="D45" s="49">
        <v>42023.0</v>
      </c>
      <c r="E45" s="49">
        <v>42032.0</v>
      </c>
      <c r="F45" s="16" t="s">
        <v>15</v>
      </c>
      <c r="G45" s="16" t="s">
        <v>16</v>
      </c>
      <c r="H45" s="20" t="str">
        <f>HYPERLINK("javascript:%20top.infoDocumento(2004200)","2015EE11826")</f>
        <v>2015EE11826</v>
      </c>
      <c r="I45" s="9" t="s">
        <v>63</v>
      </c>
      <c r="J45" s="9" t="s">
        <v>80</v>
      </c>
      <c r="K45" s="36"/>
      <c r="N45" s="4"/>
      <c r="O45" s="4"/>
    </row>
    <row r="46">
      <c r="A46" s="7">
        <v>45.0</v>
      </c>
      <c r="B46" s="9">
        <v>3003254.0</v>
      </c>
      <c r="C46" s="9" t="s">
        <v>161</v>
      </c>
      <c r="D46" s="41">
        <v>42030.0</v>
      </c>
      <c r="E46" s="42">
        <v>42040.0</v>
      </c>
      <c r="F46" s="16" t="s">
        <v>15</v>
      </c>
      <c r="G46" s="16" t="s">
        <v>16</v>
      </c>
      <c r="H46" s="16" t="s">
        <v>162</v>
      </c>
      <c r="I46" s="9" t="s">
        <v>63</v>
      </c>
      <c r="J46" s="9" t="s">
        <v>163</v>
      </c>
      <c r="K46" s="36"/>
      <c r="N46" s="4"/>
      <c r="O46" s="4"/>
    </row>
    <row r="47">
      <c r="A47" s="7">
        <v>46.0</v>
      </c>
      <c r="B47" s="47">
        <v>3006237.0</v>
      </c>
      <c r="C47" s="47" t="s">
        <v>161</v>
      </c>
      <c r="D47" s="62">
        <v>42030.0</v>
      </c>
      <c r="E47" s="68">
        <v>42040.0</v>
      </c>
      <c r="F47" s="63" t="s">
        <v>15</v>
      </c>
      <c r="G47" s="16" t="s">
        <v>16</v>
      </c>
      <c r="H47" s="63" t="s">
        <v>165</v>
      </c>
      <c r="I47" s="47" t="s">
        <v>58</v>
      </c>
      <c r="J47" s="9" t="s">
        <v>80</v>
      </c>
      <c r="K47" s="36"/>
      <c r="N47" s="4"/>
      <c r="O47" s="4"/>
    </row>
    <row r="48" ht="30.0" customHeight="1">
      <c r="A48" s="7">
        <v>47.0</v>
      </c>
      <c r="B48" s="9">
        <v>3003256.0</v>
      </c>
      <c r="C48" s="9" t="s">
        <v>149</v>
      </c>
      <c r="D48" s="41">
        <v>42030.0</v>
      </c>
      <c r="E48" s="42">
        <v>42040.0</v>
      </c>
      <c r="F48" s="55" t="s">
        <v>15</v>
      </c>
      <c r="G48" s="16" t="s">
        <v>16</v>
      </c>
      <c r="H48" s="55" t="s">
        <v>167</v>
      </c>
      <c r="I48" s="9" t="s">
        <v>58</v>
      </c>
      <c r="J48" s="55" t="s">
        <v>84</v>
      </c>
      <c r="K48" s="36"/>
      <c r="N48" s="4"/>
      <c r="O48" s="4"/>
    </row>
    <row r="49" ht="30.0" customHeight="1">
      <c r="A49" s="7">
        <v>48.0</v>
      </c>
      <c r="B49" s="9">
        <v>3003465.0</v>
      </c>
      <c r="C49" s="9" t="s">
        <v>123</v>
      </c>
      <c r="D49" s="41">
        <v>42030.0</v>
      </c>
      <c r="E49" s="42">
        <v>42040.0</v>
      </c>
      <c r="F49" s="55" t="s">
        <v>15</v>
      </c>
      <c r="G49" s="16" t="s">
        <v>16</v>
      </c>
      <c r="H49" s="16" t="s">
        <v>169</v>
      </c>
      <c r="I49" s="9" t="s">
        <v>58</v>
      </c>
      <c r="J49" s="55" t="s">
        <v>84</v>
      </c>
      <c r="K49" s="36"/>
      <c r="N49" s="4"/>
      <c r="O49" s="4"/>
    </row>
    <row r="50">
      <c r="A50" s="7">
        <v>49.0</v>
      </c>
      <c r="B50" s="9">
        <v>3003737.0</v>
      </c>
      <c r="C50" s="9" t="s">
        <v>161</v>
      </c>
      <c r="D50" s="41">
        <v>42030.0</v>
      </c>
      <c r="E50" s="42">
        <v>42040.0</v>
      </c>
      <c r="F50" s="55" t="s">
        <v>15</v>
      </c>
      <c r="G50" s="16" t="s">
        <v>16</v>
      </c>
      <c r="H50" s="63" t="str">
        <f>HYPERLINK("javascript:%20top.infoDocumento(2009503)","2015EE17129")</f>
        <v>2015EE17129</v>
      </c>
      <c r="I50" s="16" t="s">
        <v>63</v>
      </c>
      <c r="J50" s="9" t="s">
        <v>80</v>
      </c>
      <c r="K50" s="36"/>
      <c r="N50" s="4"/>
      <c r="O50" s="4"/>
    </row>
    <row r="51">
      <c r="A51" s="7">
        <v>50.0</v>
      </c>
      <c r="B51" s="9">
        <v>3004444.0</v>
      </c>
      <c r="C51" s="9" t="s">
        <v>14</v>
      </c>
      <c r="D51" s="41">
        <v>42030.0</v>
      </c>
      <c r="E51" s="41">
        <v>42041.0</v>
      </c>
      <c r="F51" s="16" t="s">
        <v>15</v>
      </c>
      <c r="G51" s="16" t="s">
        <v>16</v>
      </c>
      <c r="H51" s="16" t="s">
        <v>170</v>
      </c>
      <c r="I51" s="16" t="s">
        <v>63</v>
      </c>
      <c r="J51" s="16" t="s">
        <v>171</v>
      </c>
      <c r="K51" s="36"/>
      <c r="N51" s="4"/>
      <c r="O51" s="4"/>
    </row>
    <row r="52" ht="30.0" customHeight="1">
      <c r="A52" s="7">
        <v>51.0</v>
      </c>
      <c r="B52" s="9">
        <v>3005201.0</v>
      </c>
      <c r="C52" s="9" t="s">
        <v>172</v>
      </c>
      <c r="D52" s="41">
        <v>42031.0</v>
      </c>
      <c r="E52" s="42">
        <v>42044.0</v>
      </c>
      <c r="F52" s="16" t="s">
        <v>15</v>
      </c>
      <c r="G52" s="9" t="s">
        <v>57</v>
      </c>
      <c r="H52" s="16" t="s">
        <v>173</v>
      </c>
      <c r="I52" s="9" t="s">
        <v>58</v>
      </c>
      <c r="J52" s="7" t="s">
        <v>59</v>
      </c>
      <c r="K52" s="36"/>
      <c r="N52" s="4"/>
      <c r="O52" s="4"/>
    </row>
    <row r="53">
      <c r="A53" s="7">
        <v>52.0</v>
      </c>
      <c r="B53" s="47">
        <v>3005412.0</v>
      </c>
      <c r="C53" s="47" t="s">
        <v>149</v>
      </c>
      <c r="D53" s="62">
        <v>42030.0</v>
      </c>
      <c r="E53" s="68">
        <v>42037.0</v>
      </c>
      <c r="F53" s="16" t="s">
        <v>15</v>
      </c>
      <c r="G53" s="16" t="s">
        <v>16</v>
      </c>
      <c r="H53" s="63" t="s">
        <v>175</v>
      </c>
      <c r="I53" s="63" t="s">
        <v>58</v>
      </c>
      <c r="J53" s="20" t="s">
        <v>110</v>
      </c>
      <c r="K53" s="36"/>
      <c r="N53" s="4"/>
      <c r="O53" s="4"/>
    </row>
    <row r="54" ht="30.0" customHeight="1">
      <c r="A54" s="7">
        <v>53.0</v>
      </c>
      <c r="B54" s="9">
        <v>3005595.0</v>
      </c>
      <c r="C54" s="9" t="s">
        <v>61</v>
      </c>
      <c r="D54" s="41">
        <v>42030.0</v>
      </c>
      <c r="E54" s="42">
        <v>42037.0</v>
      </c>
      <c r="F54" s="16" t="s">
        <v>15</v>
      </c>
      <c r="G54" s="16" t="s">
        <v>16</v>
      </c>
      <c r="H54" s="16" t="s">
        <v>176</v>
      </c>
      <c r="I54" s="16" t="s">
        <v>63</v>
      </c>
      <c r="J54" s="55" t="s">
        <v>177</v>
      </c>
      <c r="K54" s="36"/>
      <c r="N54" s="4"/>
      <c r="O54" s="4"/>
    </row>
    <row r="55">
      <c r="A55" s="7">
        <v>54.0</v>
      </c>
      <c r="B55" s="9">
        <v>3006674.0</v>
      </c>
      <c r="C55" s="9" t="s">
        <v>161</v>
      </c>
      <c r="D55" s="49">
        <v>42031.0</v>
      </c>
      <c r="E55" s="49">
        <v>42045.0</v>
      </c>
      <c r="F55" s="16" t="s">
        <v>15</v>
      </c>
      <c r="G55" s="16" t="s">
        <v>16</v>
      </c>
      <c r="H55" s="20" t="s">
        <v>179</v>
      </c>
      <c r="I55" s="20" t="s">
        <v>58</v>
      </c>
      <c r="J55" s="9" t="s">
        <v>80</v>
      </c>
      <c r="K55" s="36"/>
      <c r="N55" s="4"/>
      <c r="O55" s="4"/>
    </row>
    <row r="56">
      <c r="A56" s="7">
        <v>55.0</v>
      </c>
      <c r="B56" s="47">
        <v>3006729.0</v>
      </c>
      <c r="C56" s="47" t="s">
        <v>14</v>
      </c>
      <c r="D56" s="62">
        <v>42031.0</v>
      </c>
      <c r="E56" s="62">
        <v>42045.0</v>
      </c>
      <c r="F56" s="16" t="s">
        <v>15</v>
      </c>
      <c r="G56" s="16" t="s">
        <v>16</v>
      </c>
      <c r="H56" s="63" t="str">
        <f>HYPERLINK("javascript:%20top.infoDocumento(2009483)","2015EE17109")</f>
        <v>2015EE17109</v>
      </c>
      <c r="I56" s="63" t="s">
        <v>58</v>
      </c>
      <c r="J56" s="9" t="s">
        <v>80</v>
      </c>
      <c r="K56" s="36"/>
      <c r="N56" s="4"/>
      <c r="O56" s="4"/>
    </row>
    <row r="57" ht="75.0" customHeight="1">
      <c r="A57" s="7">
        <v>56.0</v>
      </c>
      <c r="B57" s="9">
        <v>3005809.0</v>
      </c>
      <c r="C57" s="9" t="s">
        <v>36</v>
      </c>
      <c r="D57" s="41">
        <v>42031.0</v>
      </c>
      <c r="E57" s="41">
        <v>42033.0</v>
      </c>
      <c r="F57" s="16" t="s">
        <v>15</v>
      </c>
      <c r="G57" s="55" t="s">
        <v>181</v>
      </c>
      <c r="H57" s="55" t="s">
        <v>15</v>
      </c>
      <c r="I57" s="16" t="s">
        <v>63</v>
      </c>
      <c r="J57" s="16" t="s">
        <v>117</v>
      </c>
      <c r="K57" s="36"/>
      <c r="N57" s="4"/>
      <c r="O57" s="4"/>
    </row>
    <row r="58" ht="30.0" customHeight="1">
      <c r="A58" s="7">
        <v>57.0</v>
      </c>
      <c r="B58" s="16">
        <v>3007295.0</v>
      </c>
      <c r="C58" s="9" t="s">
        <v>107</v>
      </c>
      <c r="D58" s="41">
        <v>42032.0</v>
      </c>
      <c r="E58" s="41">
        <v>42037.0</v>
      </c>
      <c r="F58" s="16" t="s">
        <v>15</v>
      </c>
      <c r="G58" s="41" t="s">
        <v>182</v>
      </c>
      <c r="H58" s="55" t="s">
        <v>183</v>
      </c>
      <c r="I58" s="41" t="s">
        <v>58</v>
      </c>
      <c r="J58" s="16" t="s">
        <v>117</v>
      </c>
      <c r="K58" s="36"/>
      <c r="N58" s="4"/>
      <c r="O58" s="4"/>
    </row>
    <row r="59" ht="45.0" customHeight="1">
      <c r="A59" s="7">
        <v>58.0</v>
      </c>
      <c r="B59" s="16">
        <v>3004956.0</v>
      </c>
      <c r="C59" s="9" t="s">
        <v>123</v>
      </c>
      <c r="D59" s="41">
        <v>42032.0</v>
      </c>
      <c r="E59" s="41">
        <v>42038.0</v>
      </c>
      <c r="F59" s="55" t="s">
        <v>15</v>
      </c>
      <c r="G59" s="41" t="s">
        <v>184</v>
      </c>
      <c r="H59" s="55" t="s">
        <v>185</v>
      </c>
      <c r="I59" s="41" t="s">
        <v>58</v>
      </c>
      <c r="J59" s="9" t="s">
        <v>80</v>
      </c>
      <c r="K59" s="36"/>
      <c r="N59" s="4"/>
      <c r="O59" s="4"/>
    </row>
    <row r="60" ht="30.0" customHeight="1">
      <c r="A60" s="7">
        <v>59.0</v>
      </c>
      <c r="B60" s="16">
        <v>3004568.0</v>
      </c>
      <c r="C60" s="9" t="s">
        <v>61</v>
      </c>
      <c r="D60" s="41">
        <v>42032.0</v>
      </c>
      <c r="E60" s="41">
        <v>42037.0</v>
      </c>
      <c r="F60" s="55" t="s">
        <v>15</v>
      </c>
      <c r="G60" s="41" t="s">
        <v>184</v>
      </c>
      <c r="H60" s="55" t="s">
        <v>186</v>
      </c>
      <c r="I60" s="41" t="s">
        <v>58</v>
      </c>
      <c r="J60" s="9" t="s">
        <v>80</v>
      </c>
      <c r="K60" s="36"/>
      <c r="N60" s="4"/>
      <c r="O60" s="4"/>
    </row>
    <row r="61" ht="30.0" customHeight="1">
      <c r="A61" s="7">
        <v>60.0</v>
      </c>
      <c r="B61" s="16">
        <v>3005465.0</v>
      </c>
      <c r="C61" s="9" t="s">
        <v>61</v>
      </c>
      <c r="D61" s="41">
        <v>42032.0</v>
      </c>
      <c r="E61" s="41">
        <v>42038.0</v>
      </c>
      <c r="F61" s="55" t="s">
        <v>15</v>
      </c>
      <c r="G61" s="41" t="s">
        <v>143</v>
      </c>
      <c r="H61" s="55" t="s">
        <v>186</v>
      </c>
      <c r="I61" s="41" t="s">
        <v>58</v>
      </c>
      <c r="J61" s="9" t="s">
        <v>80</v>
      </c>
      <c r="K61" s="36"/>
      <c r="N61" s="4"/>
      <c r="O61" s="4"/>
    </row>
    <row r="62">
      <c r="A62" s="7">
        <v>61.0</v>
      </c>
      <c r="B62" s="16">
        <v>3004578.0</v>
      </c>
      <c r="C62" s="9" t="s">
        <v>61</v>
      </c>
      <c r="D62" s="41">
        <v>42032.0</v>
      </c>
      <c r="E62" s="41">
        <v>42041.0</v>
      </c>
      <c r="F62" s="55" t="s">
        <v>15</v>
      </c>
      <c r="G62" s="16" t="s">
        <v>16</v>
      </c>
      <c r="H62" s="16" t="s">
        <v>188</v>
      </c>
      <c r="I62" s="41" t="s">
        <v>63</v>
      </c>
      <c r="J62" s="9" t="s">
        <v>80</v>
      </c>
      <c r="K62" s="36"/>
      <c r="N62" s="4"/>
      <c r="O62" s="4"/>
    </row>
    <row r="63">
      <c r="A63" s="7">
        <v>62.0</v>
      </c>
      <c r="B63" s="16">
        <v>3007311.0</v>
      </c>
      <c r="C63" s="9" t="s">
        <v>123</v>
      </c>
      <c r="D63" s="41">
        <v>42032.0</v>
      </c>
      <c r="E63" s="41">
        <v>42039.0</v>
      </c>
      <c r="F63" s="55" t="s">
        <v>15</v>
      </c>
      <c r="G63" s="16" t="s">
        <v>16</v>
      </c>
      <c r="H63" s="16" t="s">
        <v>190</v>
      </c>
      <c r="I63" s="16" t="s">
        <v>63</v>
      </c>
      <c r="J63" s="20" t="s">
        <v>110</v>
      </c>
      <c r="K63" s="36"/>
      <c r="N63" s="4"/>
      <c r="O63" s="4"/>
    </row>
    <row r="64">
      <c r="A64" s="7">
        <v>63.0</v>
      </c>
      <c r="B64" s="16">
        <v>3007609.0</v>
      </c>
      <c r="C64" s="9" t="s">
        <v>123</v>
      </c>
      <c r="D64" s="41">
        <v>42032.0</v>
      </c>
      <c r="E64" s="41">
        <v>42046.0</v>
      </c>
      <c r="F64" s="76" t="s">
        <v>15</v>
      </c>
      <c r="G64" s="16" t="s">
        <v>16</v>
      </c>
      <c r="H64" s="16" t="s">
        <v>193</v>
      </c>
      <c r="I64" s="16" t="s">
        <v>58</v>
      </c>
      <c r="J64" s="9" t="s">
        <v>80</v>
      </c>
      <c r="K64" s="36"/>
      <c r="N64" s="4"/>
      <c r="O64" s="4"/>
    </row>
    <row r="65" ht="30.0" customHeight="1">
      <c r="A65" s="7">
        <v>64.0</v>
      </c>
      <c r="B65" s="16">
        <v>3007695.0</v>
      </c>
      <c r="C65" s="9" t="s">
        <v>123</v>
      </c>
      <c r="D65" s="41">
        <v>42032.0</v>
      </c>
      <c r="E65" s="41">
        <v>42046.0</v>
      </c>
      <c r="F65" s="76" t="s">
        <v>15</v>
      </c>
      <c r="G65" s="16" t="s">
        <v>16</v>
      </c>
      <c r="H65" s="16" t="s">
        <v>195</v>
      </c>
      <c r="I65" s="41" t="s">
        <v>63</v>
      </c>
      <c r="J65" s="55" t="s">
        <v>177</v>
      </c>
      <c r="K65" s="36"/>
      <c r="N65" s="4"/>
      <c r="O65" s="4"/>
    </row>
    <row r="66" ht="30.0" customHeight="1">
      <c r="A66" s="7">
        <v>65.0</v>
      </c>
      <c r="B66" s="16">
        <v>3007723.0</v>
      </c>
      <c r="C66" s="16" t="s">
        <v>61</v>
      </c>
      <c r="D66" s="41">
        <v>42032.0</v>
      </c>
      <c r="E66" s="41">
        <v>42046.0</v>
      </c>
      <c r="F66" s="55" t="s">
        <v>15</v>
      </c>
      <c r="G66" s="16" t="s">
        <v>16</v>
      </c>
      <c r="H66" s="16" t="s">
        <v>196</v>
      </c>
      <c r="I66" s="16" t="s">
        <v>58</v>
      </c>
      <c r="J66" s="7" t="s">
        <v>59</v>
      </c>
      <c r="K66" s="36"/>
      <c r="N66" s="4"/>
      <c r="O66" s="4"/>
    </row>
    <row r="67">
      <c r="A67" s="7">
        <v>66.0</v>
      </c>
      <c r="B67" s="16">
        <v>2994602.0</v>
      </c>
      <c r="C67" s="16" t="s">
        <v>61</v>
      </c>
      <c r="D67" s="41">
        <v>42019.0</v>
      </c>
      <c r="E67" s="41">
        <v>42024.0</v>
      </c>
      <c r="F67" s="55" t="s">
        <v>15</v>
      </c>
      <c r="G67" s="16" t="s">
        <v>197</v>
      </c>
      <c r="H67" s="16"/>
      <c r="I67" s="16" t="s">
        <v>58</v>
      </c>
      <c r="J67" s="16" t="s">
        <v>117</v>
      </c>
      <c r="K67" s="77"/>
      <c r="N67" s="4"/>
      <c r="O67" s="4"/>
    </row>
    <row r="68">
      <c r="A68" s="7">
        <v>67.0</v>
      </c>
      <c r="B68" s="63">
        <v>2990793.0</v>
      </c>
      <c r="C68" s="47" t="s">
        <v>99</v>
      </c>
      <c r="D68" s="62">
        <v>42030.0</v>
      </c>
      <c r="E68" s="63" t="s">
        <v>198</v>
      </c>
      <c r="F68" s="63" t="s">
        <v>15</v>
      </c>
      <c r="G68" s="62" t="s">
        <v>57</v>
      </c>
      <c r="H68" s="16" t="str">
        <f>HYPERLINK("javascript:%20top.infoDocumento(2006761)","2015EE14387")</f>
        <v>2015EE14387</v>
      </c>
      <c r="I68" s="63" t="s">
        <v>58</v>
      </c>
      <c r="J68" s="9" t="s">
        <v>80</v>
      </c>
      <c r="K68" s="36"/>
      <c r="N68" s="4"/>
      <c r="O68" s="4"/>
    </row>
    <row r="69">
      <c r="A69" s="7">
        <v>68.0</v>
      </c>
      <c r="B69" s="16">
        <v>3007738.0</v>
      </c>
      <c r="C69" s="16" t="s">
        <v>172</v>
      </c>
      <c r="D69" s="41">
        <v>42033.0</v>
      </c>
      <c r="E69" s="41">
        <v>42039.0</v>
      </c>
      <c r="F69" s="55" t="s">
        <v>15</v>
      </c>
      <c r="G69" s="41" t="s">
        <v>182</v>
      </c>
      <c r="H69" s="16" t="s">
        <v>199</v>
      </c>
      <c r="I69" s="16" t="s">
        <v>58</v>
      </c>
      <c r="J69" s="9" t="s">
        <v>80</v>
      </c>
      <c r="K69" s="36"/>
      <c r="N69" s="4"/>
      <c r="O69" s="4"/>
    </row>
    <row r="70">
      <c r="A70" s="7">
        <v>69.0</v>
      </c>
      <c r="B70" s="16">
        <v>3013647.0</v>
      </c>
      <c r="C70" s="16" t="s">
        <v>172</v>
      </c>
      <c r="D70" s="41">
        <v>42033.0</v>
      </c>
      <c r="E70" s="41">
        <v>42039.0</v>
      </c>
      <c r="F70" s="55" t="s">
        <v>15</v>
      </c>
      <c r="G70" s="16" t="s">
        <v>200</v>
      </c>
      <c r="H70" s="16" t="s">
        <v>201</v>
      </c>
      <c r="I70" s="16" t="s">
        <v>58</v>
      </c>
      <c r="J70" s="9" t="s">
        <v>80</v>
      </c>
      <c r="K70" s="36"/>
      <c r="N70" s="4"/>
      <c r="O70" s="4"/>
    </row>
    <row r="71" ht="30.0" customHeight="1">
      <c r="A71" s="7">
        <v>70.0</v>
      </c>
      <c r="B71" s="16">
        <v>3010484.0</v>
      </c>
      <c r="C71" s="16" t="s">
        <v>25</v>
      </c>
      <c r="D71" s="49">
        <v>42034.0</v>
      </c>
      <c r="E71" s="20"/>
      <c r="F71" s="55" t="s">
        <v>15</v>
      </c>
      <c r="G71" s="16" t="s">
        <v>16</v>
      </c>
      <c r="H71" s="55" t="s">
        <v>202</v>
      </c>
      <c r="I71" s="66" t="s">
        <v>63</v>
      </c>
      <c r="J71" s="55" t="s">
        <v>177</v>
      </c>
      <c r="K71" s="36"/>
      <c r="N71" s="4"/>
      <c r="O71" s="4"/>
    </row>
    <row r="72" ht="30.0" customHeight="1">
      <c r="A72" s="7">
        <v>71.0</v>
      </c>
      <c r="B72" s="16">
        <v>3008295.0</v>
      </c>
      <c r="C72" s="55" t="s">
        <v>203</v>
      </c>
      <c r="D72" s="41">
        <v>42037.0</v>
      </c>
      <c r="E72" s="41">
        <v>42040.0</v>
      </c>
      <c r="F72" s="55" t="s">
        <v>15</v>
      </c>
      <c r="G72" s="16" t="s">
        <v>16</v>
      </c>
      <c r="H72" s="55" t="s">
        <v>15</v>
      </c>
      <c r="I72" s="16" t="s">
        <v>63</v>
      </c>
      <c r="J72" s="55" t="s">
        <v>117</v>
      </c>
      <c r="K72" s="41">
        <v>42032.0</v>
      </c>
      <c r="N72" s="4"/>
      <c r="O72" s="4"/>
    </row>
    <row r="73">
      <c r="A73" s="7">
        <v>72.0</v>
      </c>
      <c r="B73" s="16">
        <v>3008393.0</v>
      </c>
      <c r="C73" s="9" t="s">
        <v>61</v>
      </c>
      <c r="D73" s="41">
        <v>42037.0</v>
      </c>
      <c r="E73" s="41">
        <v>42047.0</v>
      </c>
      <c r="F73" s="55" t="s">
        <v>15</v>
      </c>
      <c r="G73" s="16" t="s">
        <v>16</v>
      </c>
      <c r="H73" s="16" t="s">
        <v>204</v>
      </c>
      <c r="I73" s="16" t="s">
        <v>63</v>
      </c>
      <c r="J73" s="9" t="s">
        <v>80</v>
      </c>
      <c r="K73" s="41">
        <v>42032.0</v>
      </c>
      <c r="N73" s="4"/>
      <c r="O73" s="4"/>
    </row>
    <row r="74">
      <c r="A74" s="7">
        <v>73.0</v>
      </c>
      <c r="B74" s="16">
        <v>3008169.0</v>
      </c>
      <c r="C74" s="9" t="s">
        <v>107</v>
      </c>
      <c r="D74" s="41">
        <v>42037.0</v>
      </c>
      <c r="E74" s="41">
        <v>42047.0</v>
      </c>
      <c r="F74" s="55" t="s">
        <v>15</v>
      </c>
      <c r="G74" s="16" t="s">
        <v>57</v>
      </c>
      <c r="H74" s="16" t="s">
        <v>205</v>
      </c>
      <c r="I74" s="16" t="s">
        <v>58</v>
      </c>
      <c r="J74" s="9" t="s">
        <v>80</v>
      </c>
      <c r="K74" s="41">
        <v>42032.0</v>
      </c>
      <c r="N74" s="4"/>
      <c r="O74" s="4"/>
    </row>
    <row r="75" ht="30.0" customHeight="1">
      <c r="A75" s="7">
        <v>74.0</v>
      </c>
      <c r="B75" s="16">
        <v>3008638.0</v>
      </c>
      <c r="C75" s="9" t="s">
        <v>23</v>
      </c>
      <c r="D75" s="41">
        <v>42037.0</v>
      </c>
      <c r="E75" s="41">
        <v>42047.0</v>
      </c>
      <c r="F75" s="55" t="s">
        <v>15</v>
      </c>
      <c r="G75" s="16" t="s">
        <v>16</v>
      </c>
      <c r="H75" s="55" t="s">
        <v>206</v>
      </c>
      <c r="I75" s="16" t="s">
        <v>58</v>
      </c>
      <c r="J75" s="9" t="s">
        <v>80</v>
      </c>
      <c r="K75" s="41">
        <v>42032.0</v>
      </c>
      <c r="N75" s="4"/>
      <c r="O75" s="4"/>
    </row>
    <row r="76">
      <c r="A76" s="7">
        <v>75.0</v>
      </c>
      <c r="B76" s="16">
        <v>3009476.0</v>
      </c>
      <c r="C76" s="9" t="s">
        <v>145</v>
      </c>
      <c r="D76" s="41">
        <v>42037.0</v>
      </c>
      <c r="E76" s="41">
        <v>42048.0</v>
      </c>
      <c r="F76" s="55" t="s">
        <v>15</v>
      </c>
      <c r="G76" s="16" t="s">
        <v>57</v>
      </c>
      <c r="H76" s="16" t="s">
        <v>207</v>
      </c>
      <c r="I76" s="16" t="s">
        <v>58</v>
      </c>
      <c r="J76" s="9" t="s">
        <v>80</v>
      </c>
      <c r="K76" s="41">
        <v>42032.0</v>
      </c>
      <c r="N76" s="4"/>
      <c r="O76" s="4"/>
    </row>
    <row r="77">
      <c r="A77" s="7">
        <v>76.0</v>
      </c>
      <c r="B77" s="63">
        <v>3009520.0</v>
      </c>
      <c r="C77" s="47" t="s">
        <v>123</v>
      </c>
      <c r="D77" s="62">
        <v>42037.0</v>
      </c>
      <c r="E77" s="62">
        <v>42041.0</v>
      </c>
      <c r="F77" s="55" t="s">
        <v>15</v>
      </c>
      <c r="G77" s="16" t="s">
        <v>16</v>
      </c>
      <c r="H77" s="63" t="s">
        <v>208</v>
      </c>
      <c r="I77" s="63" t="s">
        <v>63</v>
      </c>
      <c r="J77" s="9" t="s">
        <v>80</v>
      </c>
      <c r="K77" s="62">
        <v>42032.0</v>
      </c>
      <c r="N77" s="4"/>
      <c r="O77" s="4"/>
    </row>
    <row r="78">
      <c r="A78" s="7">
        <v>77.0</v>
      </c>
      <c r="B78" s="16">
        <v>3009822.0</v>
      </c>
      <c r="C78" s="9" t="s">
        <v>145</v>
      </c>
      <c r="D78" s="41">
        <v>42037.0</v>
      </c>
      <c r="E78" s="41">
        <v>42048.0</v>
      </c>
      <c r="F78" s="55" t="s">
        <v>15</v>
      </c>
      <c r="G78" s="16" t="s">
        <v>57</v>
      </c>
      <c r="H78" s="16" t="s">
        <v>209</v>
      </c>
      <c r="I78" s="16" t="s">
        <v>58</v>
      </c>
      <c r="J78" s="9" t="s">
        <v>80</v>
      </c>
      <c r="K78" s="41">
        <v>42032.0</v>
      </c>
      <c r="N78" s="4"/>
      <c r="O78" s="4"/>
    </row>
    <row r="79">
      <c r="A79" s="7">
        <v>78.0</v>
      </c>
      <c r="B79" s="16">
        <v>3012281.0</v>
      </c>
      <c r="C79" s="9" t="s">
        <v>23</v>
      </c>
      <c r="D79" s="41">
        <v>42037.0</v>
      </c>
      <c r="E79" s="41">
        <v>42051.0</v>
      </c>
      <c r="F79" s="55" t="s">
        <v>15</v>
      </c>
      <c r="G79" s="16" t="s">
        <v>16</v>
      </c>
      <c r="H79" s="16" t="s">
        <v>210</v>
      </c>
      <c r="I79" s="16" t="s">
        <v>58</v>
      </c>
      <c r="J79" s="9" t="s">
        <v>80</v>
      </c>
      <c r="K79" s="41">
        <v>42032.0</v>
      </c>
      <c r="N79" s="4"/>
      <c r="O79" s="4"/>
    </row>
    <row r="80" ht="30.0" customHeight="1">
      <c r="A80" s="7">
        <v>79.0</v>
      </c>
      <c r="B80" s="16">
        <v>3010520.0</v>
      </c>
      <c r="C80" s="9" t="s">
        <v>152</v>
      </c>
      <c r="D80" s="41">
        <v>42037.0</v>
      </c>
      <c r="E80" s="41">
        <v>42051.0</v>
      </c>
      <c r="F80" s="55" t="s">
        <v>15</v>
      </c>
      <c r="G80" s="16" t="s">
        <v>57</v>
      </c>
      <c r="H80" s="16" t="s">
        <v>212</v>
      </c>
      <c r="I80" s="16" t="s">
        <v>58</v>
      </c>
      <c r="J80" s="7" t="s">
        <v>59</v>
      </c>
      <c r="K80" s="41">
        <v>42032.0</v>
      </c>
      <c r="N80" s="4"/>
      <c r="O80" s="4"/>
    </row>
    <row r="81" ht="30.0" customHeight="1">
      <c r="A81" s="7">
        <v>80.0</v>
      </c>
      <c r="B81" s="16">
        <v>3011059.0</v>
      </c>
      <c r="C81" s="9" t="s">
        <v>213</v>
      </c>
      <c r="D81" s="41">
        <v>42037.0</v>
      </c>
      <c r="E81" s="41">
        <v>42051.0</v>
      </c>
      <c r="F81" s="55" t="s">
        <v>15</v>
      </c>
      <c r="G81" s="16" t="s">
        <v>57</v>
      </c>
      <c r="H81" s="55" t="s">
        <v>214</v>
      </c>
      <c r="I81" s="16" t="s">
        <v>58</v>
      </c>
      <c r="J81" s="55" t="s">
        <v>84</v>
      </c>
      <c r="K81" s="41">
        <v>42032.0</v>
      </c>
      <c r="N81" s="4"/>
      <c r="O81" s="4"/>
    </row>
    <row r="82" ht="30.0" customHeight="1">
      <c r="A82" s="7">
        <v>81.0</v>
      </c>
      <c r="B82" s="20">
        <v>3011151.0</v>
      </c>
      <c r="C82" s="9" t="s">
        <v>215</v>
      </c>
      <c r="D82" s="49">
        <v>42037.0</v>
      </c>
      <c r="E82" s="49">
        <v>42051.0</v>
      </c>
      <c r="F82" s="55" t="s">
        <v>15</v>
      </c>
      <c r="G82" s="16" t="s">
        <v>16</v>
      </c>
      <c r="H82" s="20" t="s">
        <v>216</v>
      </c>
      <c r="I82" s="20" t="s">
        <v>63</v>
      </c>
      <c r="J82" s="7" t="s">
        <v>59</v>
      </c>
      <c r="K82" s="49">
        <v>42032.0</v>
      </c>
      <c r="N82" s="4"/>
      <c r="O82" s="4"/>
    </row>
    <row r="83">
      <c r="A83" s="7">
        <v>82.0</v>
      </c>
      <c r="B83" s="81" t="str">
        <f>HYPERLINK("http://www.secretariadeambiente.gov.co/forest/usutareas.do?group_system_actual=3&amp;codTraEsc=17414722&amp;_a=0.24277463665156462","3011248")</f>
        <v>3011248</v>
      </c>
      <c r="C83" s="20" t="s">
        <v>107</v>
      </c>
      <c r="D83" s="49">
        <v>42037.0</v>
      </c>
      <c r="E83" s="20" t="s">
        <v>15</v>
      </c>
      <c r="F83" s="7" t="s">
        <v>15</v>
      </c>
      <c r="G83" s="20" t="s">
        <v>217</v>
      </c>
      <c r="H83" s="20" t="s">
        <v>218</v>
      </c>
      <c r="I83" s="20" t="s">
        <v>63</v>
      </c>
      <c r="J83" s="20"/>
      <c r="K83" s="49">
        <v>42032.0</v>
      </c>
      <c r="N83" s="4"/>
      <c r="O83" s="4"/>
    </row>
    <row r="84" ht="30.0" customHeight="1">
      <c r="A84" s="7">
        <v>83.0</v>
      </c>
      <c r="B84" s="16">
        <v>3012378.0</v>
      </c>
      <c r="C84" s="16" t="s">
        <v>61</v>
      </c>
      <c r="D84" s="41">
        <v>42038.0</v>
      </c>
      <c r="E84" s="41">
        <v>42052.0</v>
      </c>
      <c r="F84" s="55" t="s">
        <v>15</v>
      </c>
      <c r="G84" s="16" t="s">
        <v>16</v>
      </c>
      <c r="H84" s="55" t="s">
        <v>219</v>
      </c>
      <c r="I84" s="16" t="s">
        <v>58</v>
      </c>
      <c r="J84" s="9" t="s">
        <v>80</v>
      </c>
      <c r="K84" s="41">
        <v>42037.0</v>
      </c>
      <c r="N84" s="4"/>
      <c r="O84" s="4"/>
    </row>
    <row r="85" ht="30.0" customHeight="1">
      <c r="A85" s="7">
        <v>84.0</v>
      </c>
      <c r="B85" s="20">
        <v>3012357.0</v>
      </c>
      <c r="C85" s="20" t="s">
        <v>61</v>
      </c>
      <c r="D85" s="49">
        <v>42038.0</v>
      </c>
      <c r="E85" s="49">
        <v>42045.0</v>
      </c>
      <c r="F85" s="55" t="s">
        <v>15</v>
      </c>
      <c r="G85" s="16" t="s">
        <v>16</v>
      </c>
      <c r="H85" s="20" t="s">
        <v>220</v>
      </c>
      <c r="I85" s="20" t="s">
        <v>63</v>
      </c>
      <c r="J85" s="7" t="s">
        <v>59</v>
      </c>
      <c r="K85" s="36"/>
      <c r="N85" s="4"/>
      <c r="O85" s="4"/>
    </row>
    <row r="86" ht="25.5" customHeight="1">
      <c r="A86" s="7">
        <v>85.0</v>
      </c>
      <c r="B86" s="16">
        <v>3012352.0</v>
      </c>
      <c r="C86" s="16" t="s">
        <v>123</v>
      </c>
      <c r="D86" s="41">
        <v>42038.0</v>
      </c>
      <c r="E86" s="41">
        <v>42045.0</v>
      </c>
      <c r="F86" s="55" t="s">
        <v>15</v>
      </c>
      <c r="G86" s="16" t="s">
        <v>16</v>
      </c>
      <c r="H86" s="16" t="s">
        <v>221</v>
      </c>
      <c r="I86" s="16" t="s">
        <v>63</v>
      </c>
      <c r="J86" s="9" t="s">
        <v>64</v>
      </c>
      <c r="K86" s="41">
        <v>42037.0</v>
      </c>
      <c r="N86" s="4"/>
      <c r="O86" s="4"/>
    </row>
    <row r="87" ht="30.0" customHeight="1">
      <c r="A87" s="7">
        <v>86.0</v>
      </c>
      <c r="B87" s="16">
        <v>3012095.0</v>
      </c>
      <c r="C87" s="16" t="s">
        <v>222</v>
      </c>
      <c r="D87" s="41">
        <v>42040.0</v>
      </c>
      <c r="E87" s="41">
        <v>42052.0</v>
      </c>
      <c r="F87" s="55" t="s">
        <v>15</v>
      </c>
      <c r="G87" s="16" t="s">
        <v>57</v>
      </c>
      <c r="H87" s="16" t="s">
        <v>223</v>
      </c>
      <c r="I87" s="16" t="s">
        <v>58</v>
      </c>
      <c r="J87" s="7" t="s">
        <v>59</v>
      </c>
      <c r="K87" s="41">
        <v>42037.0</v>
      </c>
      <c r="N87" s="4"/>
      <c r="O87" s="4"/>
    </row>
    <row r="88" ht="30.0" customHeight="1">
      <c r="A88" s="7">
        <v>87.0</v>
      </c>
      <c r="B88" s="82">
        <v>3012969.0</v>
      </c>
      <c r="C88" s="16" t="s">
        <v>25</v>
      </c>
      <c r="D88" s="41">
        <v>42038.0</v>
      </c>
      <c r="E88" s="41">
        <v>42039.0</v>
      </c>
      <c r="F88" s="55" t="s">
        <v>15</v>
      </c>
      <c r="G88" s="16" t="s">
        <v>224</v>
      </c>
      <c r="H88" s="16" t="str">
        <f>HYPERLINK("javascript:%20top.infoDocumento(2011045)","2015IE18671")</f>
        <v>2015IE18671</v>
      </c>
      <c r="I88" s="16" t="s">
        <v>63</v>
      </c>
      <c r="J88" s="55" t="s">
        <v>84</v>
      </c>
      <c r="K88" s="41">
        <v>42038.0</v>
      </c>
      <c r="N88" s="4"/>
      <c r="O88" s="4"/>
    </row>
    <row r="89">
      <c r="A89" s="7">
        <v>88.0</v>
      </c>
      <c r="B89" s="63">
        <v>3012279.0</v>
      </c>
      <c r="C89" s="63" t="s">
        <v>36</v>
      </c>
      <c r="D89" s="62">
        <v>42038.0</v>
      </c>
      <c r="E89" s="62">
        <v>42103.0</v>
      </c>
      <c r="F89" s="55" t="s">
        <v>15</v>
      </c>
      <c r="G89" s="63" t="s">
        <v>24</v>
      </c>
      <c r="H89" s="55" t="s">
        <v>15</v>
      </c>
      <c r="I89" s="63"/>
      <c r="J89" s="20" t="s">
        <v>117</v>
      </c>
      <c r="K89" s="62">
        <v>42038.0</v>
      </c>
      <c r="N89" s="4"/>
      <c r="O89" s="4"/>
    </row>
    <row r="90">
      <c r="A90" s="7">
        <v>89.0</v>
      </c>
      <c r="B90" s="16">
        <v>3011157.0</v>
      </c>
      <c r="C90" s="16" t="s">
        <v>107</v>
      </c>
      <c r="D90" s="41">
        <v>42038.0</v>
      </c>
      <c r="E90" s="41">
        <v>42051.0</v>
      </c>
      <c r="F90" s="55" t="s">
        <v>15</v>
      </c>
      <c r="G90" s="16" t="s">
        <v>57</v>
      </c>
      <c r="H90" s="16" t="s">
        <v>225</v>
      </c>
      <c r="I90" s="16" t="s">
        <v>58</v>
      </c>
      <c r="J90" s="9" t="s">
        <v>80</v>
      </c>
      <c r="K90" s="41">
        <v>42034.0</v>
      </c>
      <c r="N90" s="4"/>
      <c r="O90" s="4"/>
    </row>
    <row r="91">
      <c r="A91" s="7">
        <v>90.0</v>
      </c>
      <c r="B91" s="16">
        <v>3012929.0</v>
      </c>
      <c r="C91" s="16" t="s">
        <v>91</v>
      </c>
      <c r="D91" s="41">
        <v>42038.0</v>
      </c>
      <c r="E91" s="41">
        <v>42053.0</v>
      </c>
      <c r="F91" s="55" t="s">
        <v>15</v>
      </c>
      <c r="G91" s="16" t="s">
        <v>57</v>
      </c>
      <c r="H91" s="16" t="s">
        <v>226</v>
      </c>
      <c r="I91" s="16" t="s">
        <v>58</v>
      </c>
      <c r="J91" s="9" t="s">
        <v>80</v>
      </c>
      <c r="K91" s="41">
        <v>42038.0</v>
      </c>
      <c r="N91" s="4"/>
      <c r="O91" s="4"/>
    </row>
    <row r="92" ht="30.0" customHeight="1">
      <c r="A92" s="7">
        <v>91.0</v>
      </c>
      <c r="B92" s="16">
        <v>3013371.0</v>
      </c>
      <c r="C92" s="16" t="s">
        <v>123</v>
      </c>
      <c r="D92" s="41">
        <v>42038.0</v>
      </c>
      <c r="E92" s="41">
        <v>42046.0</v>
      </c>
      <c r="F92" s="55" t="s">
        <v>15</v>
      </c>
      <c r="G92" s="16" t="s">
        <v>16</v>
      </c>
      <c r="H92" s="16" t="s">
        <v>227</v>
      </c>
      <c r="I92" s="16" t="s">
        <v>63</v>
      </c>
      <c r="J92" s="55" t="s">
        <v>84</v>
      </c>
      <c r="K92" s="41">
        <v>42038.0</v>
      </c>
      <c r="N92" s="4"/>
      <c r="O92" s="4"/>
    </row>
    <row r="93" ht="30.0" customHeight="1">
      <c r="A93" s="7">
        <v>92.0</v>
      </c>
      <c r="B93" s="16">
        <v>3013084.0</v>
      </c>
      <c r="C93" s="16" t="s">
        <v>105</v>
      </c>
      <c r="D93" s="41">
        <v>42038.0</v>
      </c>
      <c r="E93" s="41">
        <v>42053.0</v>
      </c>
      <c r="F93" s="55" t="s">
        <v>15</v>
      </c>
      <c r="G93" s="16" t="s">
        <v>57</v>
      </c>
      <c r="H93" s="16" t="s">
        <v>228</v>
      </c>
      <c r="I93" s="16" t="s">
        <v>229</v>
      </c>
      <c r="J93" s="7" t="s">
        <v>59</v>
      </c>
      <c r="K93" s="41">
        <v>42038.0</v>
      </c>
      <c r="N93" s="4"/>
      <c r="O93" s="4"/>
    </row>
    <row r="94">
      <c r="A94" s="7">
        <v>93.0</v>
      </c>
      <c r="B94" s="16">
        <v>3013010.0</v>
      </c>
      <c r="C94" s="9" t="s">
        <v>152</v>
      </c>
      <c r="D94" s="41">
        <v>42038.0</v>
      </c>
      <c r="E94" s="41">
        <v>42053.0</v>
      </c>
      <c r="F94" s="55" t="s">
        <v>15</v>
      </c>
      <c r="G94" s="16" t="s">
        <v>30</v>
      </c>
      <c r="H94" s="16" t="s">
        <v>230</v>
      </c>
      <c r="I94" s="16" t="s">
        <v>58</v>
      </c>
      <c r="J94" s="55" t="s">
        <v>80</v>
      </c>
      <c r="K94" s="41">
        <v>42038.0</v>
      </c>
      <c r="N94" s="4"/>
      <c r="O94" s="4"/>
    </row>
    <row r="95">
      <c r="A95" s="7">
        <v>94.0</v>
      </c>
      <c r="B95" s="16">
        <v>3013869.0</v>
      </c>
      <c r="C95" s="16" t="s">
        <v>56</v>
      </c>
      <c r="D95" s="41">
        <v>42040.0</v>
      </c>
      <c r="E95" s="41">
        <v>42054.0</v>
      </c>
      <c r="F95" s="55" t="s">
        <v>15</v>
      </c>
      <c r="G95" s="16" t="s">
        <v>30</v>
      </c>
      <c r="H95" s="16" t="s">
        <v>231</v>
      </c>
      <c r="I95" s="16" t="s">
        <v>58</v>
      </c>
      <c r="J95" s="9" t="s">
        <v>80</v>
      </c>
      <c r="K95" s="41">
        <v>42039.0</v>
      </c>
      <c r="N95" s="4"/>
      <c r="O95" s="4"/>
    </row>
    <row r="96" ht="30.0" customHeight="1">
      <c r="A96" s="7">
        <v>95.0</v>
      </c>
      <c r="B96" s="16">
        <v>3015198.0</v>
      </c>
      <c r="C96" s="16" t="s">
        <v>23</v>
      </c>
      <c r="D96" s="41">
        <v>42040.0</v>
      </c>
      <c r="E96" s="41">
        <v>42055.0</v>
      </c>
      <c r="F96" s="55" t="s">
        <v>15</v>
      </c>
      <c r="G96" s="16" t="s">
        <v>16</v>
      </c>
      <c r="H96" s="55" t="s">
        <v>232</v>
      </c>
      <c r="I96" s="16" t="s">
        <v>63</v>
      </c>
      <c r="J96" s="9" t="s">
        <v>80</v>
      </c>
      <c r="K96" s="41">
        <v>42040.0</v>
      </c>
      <c r="N96" s="4"/>
      <c r="O96" s="4"/>
    </row>
    <row r="97">
      <c r="A97" s="7">
        <v>96.0</v>
      </c>
      <c r="B97" s="16">
        <v>3014273.0</v>
      </c>
      <c r="C97" s="16" t="s">
        <v>215</v>
      </c>
      <c r="D97" s="41">
        <v>42040.0</v>
      </c>
      <c r="E97" s="41">
        <v>42054.0</v>
      </c>
      <c r="F97" s="55" t="s">
        <v>15</v>
      </c>
      <c r="G97" s="16" t="s">
        <v>16</v>
      </c>
      <c r="H97" s="16" t="s">
        <v>233</v>
      </c>
      <c r="I97" s="16" t="s">
        <v>58</v>
      </c>
      <c r="J97" s="16" t="s">
        <v>80</v>
      </c>
      <c r="K97" s="41">
        <v>42039.0</v>
      </c>
      <c r="N97" s="4"/>
      <c r="O97" s="4"/>
    </row>
    <row r="98">
      <c r="A98" s="7">
        <v>97.0</v>
      </c>
      <c r="B98" s="16">
        <v>3015483.0</v>
      </c>
      <c r="C98" s="16" t="s">
        <v>56</v>
      </c>
      <c r="D98" s="41">
        <v>42044.0</v>
      </c>
      <c r="E98" s="41">
        <v>42055.0</v>
      </c>
      <c r="F98" s="55" t="s">
        <v>15</v>
      </c>
      <c r="G98" s="16" t="s">
        <v>57</v>
      </c>
      <c r="H98" s="16" t="s">
        <v>234</v>
      </c>
      <c r="I98" s="16" t="s">
        <v>58</v>
      </c>
      <c r="J98" s="16" t="s">
        <v>80</v>
      </c>
      <c r="K98" s="41">
        <v>42040.0</v>
      </c>
      <c r="N98" s="4"/>
      <c r="O98" s="4"/>
    </row>
    <row r="99" ht="30.0" customHeight="1">
      <c r="A99" s="7">
        <v>98.0</v>
      </c>
      <c r="B99" s="16">
        <v>3015925.0</v>
      </c>
      <c r="C99" s="16" t="s">
        <v>36</v>
      </c>
      <c r="D99" s="41">
        <v>42044.0</v>
      </c>
      <c r="E99" s="41">
        <v>42058.0</v>
      </c>
      <c r="F99" s="55" t="s">
        <v>15</v>
      </c>
      <c r="G99" s="16" t="s">
        <v>57</v>
      </c>
      <c r="H99" s="16" t="s">
        <v>235</v>
      </c>
      <c r="I99" s="16" t="s">
        <v>58</v>
      </c>
      <c r="J99" s="7" t="s">
        <v>59</v>
      </c>
      <c r="K99" s="41">
        <v>42041.0</v>
      </c>
      <c r="N99" s="4"/>
      <c r="O99" s="4"/>
    </row>
    <row r="100" ht="30.0" customHeight="1">
      <c r="A100" s="7">
        <v>99.0</v>
      </c>
      <c r="B100" s="16">
        <v>3016038.0</v>
      </c>
      <c r="C100" s="16" t="s">
        <v>237</v>
      </c>
      <c r="D100" s="41">
        <v>42045.0</v>
      </c>
      <c r="E100" s="41">
        <v>42051.0</v>
      </c>
      <c r="F100" s="55" t="s">
        <v>15</v>
      </c>
      <c r="G100" s="16" t="s">
        <v>16</v>
      </c>
      <c r="H100" s="16" t="s">
        <v>238</v>
      </c>
      <c r="I100" s="16" t="s">
        <v>63</v>
      </c>
      <c r="J100" s="55" t="s">
        <v>177</v>
      </c>
      <c r="K100" s="41">
        <v>42041.0</v>
      </c>
      <c r="N100" s="4"/>
      <c r="O100" s="4"/>
    </row>
    <row r="101" ht="30.0" customHeight="1">
      <c r="A101" s="7">
        <v>100.0</v>
      </c>
      <c r="B101" s="16">
        <v>3016040.0</v>
      </c>
      <c r="C101" s="16" t="s">
        <v>237</v>
      </c>
      <c r="D101" s="41">
        <v>42045.0</v>
      </c>
      <c r="E101" s="41">
        <v>42051.0</v>
      </c>
      <c r="F101" s="55" t="s">
        <v>15</v>
      </c>
      <c r="G101" s="16" t="s">
        <v>16</v>
      </c>
      <c r="H101" s="16" t="s">
        <v>239</v>
      </c>
      <c r="I101" s="16" t="s">
        <v>63</v>
      </c>
      <c r="J101" s="55" t="s">
        <v>177</v>
      </c>
      <c r="K101" s="41">
        <v>42041.0</v>
      </c>
      <c r="N101" s="4"/>
      <c r="O101" s="4"/>
    </row>
    <row r="102" ht="30.0" customHeight="1">
      <c r="A102" s="7">
        <v>101.0</v>
      </c>
      <c r="B102" s="16">
        <v>3016042.0</v>
      </c>
      <c r="C102" s="16" t="s">
        <v>240</v>
      </c>
      <c r="D102" s="41">
        <v>42045.0</v>
      </c>
      <c r="E102" s="41">
        <v>42051.0</v>
      </c>
      <c r="F102" s="55" t="s">
        <v>15</v>
      </c>
      <c r="G102" s="16" t="s">
        <v>16</v>
      </c>
      <c r="H102" s="16" t="s">
        <v>241</v>
      </c>
      <c r="I102" s="16" t="s">
        <v>63</v>
      </c>
      <c r="J102" s="55" t="s">
        <v>177</v>
      </c>
      <c r="K102" s="41">
        <v>42041.0</v>
      </c>
      <c r="N102" s="4"/>
      <c r="O102" s="4"/>
    </row>
    <row r="103">
      <c r="A103" s="7">
        <v>102.0</v>
      </c>
      <c r="B103" s="16">
        <v>3017006.0</v>
      </c>
      <c r="C103" s="16" t="s">
        <v>91</v>
      </c>
      <c r="D103" s="41">
        <v>42044.0</v>
      </c>
      <c r="E103" s="41">
        <v>42057.0</v>
      </c>
      <c r="F103" s="55" t="s">
        <v>15</v>
      </c>
      <c r="G103" s="16" t="s">
        <v>57</v>
      </c>
      <c r="H103" s="16" t="s">
        <v>242</v>
      </c>
      <c r="I103" s="16" t="s">
        <v>58</v>
      </c>
      <c r="J103" s="16" t="s">
        <v>80</v>
      </c>
      <c r="K103" s="41">
        <v>42044.0</v>
      </c>
      <c r="N103" s="4"/>
      <c r="O103" s="4"/>
    </row>
    <row r="104">
      <c r="A104" s="7">
        <v>103.0</v>
      </c>
      <c r="B104" s="16">
        <v>3015063.0</v>
      </c>
      <c r="C104" s="16" t="s">
        <v>240</v>
      </c>
      <c r="D104" s="41">
        <v>42045.0</v>
      </c>
      <c r="E104" s="41">
        <v>42048.0</v>
      </c>
      <c r="F104" s="55" t="s">
        <v>15</v>
      </c>
      <c r="G104" s="16" t="s">
        <v>16</v>
      </c>
      <c r="H104" s="16" t="s">
        <v>243</v>
      </c>
      <c r="I104" s="16" t="s">
        <v>63</v>
      </c>
      <c r="J104" s="16" t="s">
        <v>80</v>
      </c>
      <c r="K104" s="41">
        <v>42040.0</v>
      </c>
      <c r="N104" s="4"/>
      <c r="O104" s="4"/>
    </row>
    <row r="105" ht="30.0" customHeight="1">
      <c r="A105" s="7">
        <v>104.0</v>
      </c>
      <c r="B105" s="20">
        <v>3015291.0</v>
      </c>
      <c r="C105" s="20" t="s">
        <v>61</v>
      </c>
      <c r="D105" s="49">
        <v>42044.0</v>
      </c>
      <c r="E105" s="49">
        <v>42045.0</v>
      </c>
      <c r="F105" s="55" t="s">
        <v>15</v>
      </c>
      <c r="G105" s="20" t="s">
        <v>143</v>
      </c>
      <c r="H105" s="20" t="s">
        <v>244</v>
      </c>
      <c r="I105" s="20" t="s">
        <v>58</v>
      </c>
      <c r="J105" s="55" t="s">
        <v>84</v>
      </c>
      <c r="K105" s="49">
        <v>42040.0</v>
      </c>
      <c r="N105" s="4"/>
      <c r="O105" s="4"/>
    </row>
    <row r="106" ht="30.0" customHeight="1">
      <c r="A106" s="7">
        <v>105.0</v>
      </c>
      <c r="B106" s="16">
        <v>3017345.0</v>
      </c>
      <c r="C106" s="16" t="s">
        <v>106</v>
      </c>
      <c r="D106" s="41">
        <v>42045.0</v>
      </c>
      <c r="E106" s="41">
        <v>42058.0</v>
      </c>
      <c r="F106" s="55" t="s">
        <v>15</v>
      </c>
      <c r="G106" s="16" t="s">
        <v>30</v>
      </c>
      <c r="H106" s="16" t="s">
        <v>245</v>
      </c>
      <c r="I106" s="16" t="s">
        <v>58</v>
      </c>
      <c r="J106" s="7" t="s">
        <v>59</v>
      </c>
      <c r="K106" s="41">
        <v>42044.0</v>
      </c>
      <c r="N106" s="4"/>
      <c r="O106" s="4"/>
    </row>
    <row r="107">
      <c r="A107" s="7">
        <v>106.0</v>
      </c>
      <c r="B107" s="20">
        <v>3017459.0</v>
      </c>
      <c r="C107" s="20" t="s">
        <v>123</v>
      </c>
      <c r="D107" s="49">
        <v>42045.0</v>
      </c>
      <c r="E107" s="49">
        <v>42052.0</v>
      </c>
      <c r="F107" s="55" t="s">
        <v>15</v>
      </c>
      <c r="G107" s="16" t="s">
        <v>16</v>
      </c>
      <c r="H107" s="20" t="str">
        <f>HYPERLINK("javascript:%20top.infoDocumento(2015710)","2015EE23336")</f>
        <v>2015EE23336</v>
      </c>
      <c r="I107" s="20" t="s">
        <v>63</v>
      </c>
      <c r="J107" s="16" t="s">
        <v>140</v>
      </c>
      <c r="K107" s="49">
        <v>42044.0</v>
      </c>
      <c r="N107" s="4"/>
      <c r="O107" s="4"/>
    </row>
    <row r="108">
      <c r="A108" s="7">
        <v>107.0</v>
      </c>
      <c r="B108" s="16">
        <v>3018588.0</v>
      </c>
      <c r="C108" s="16" t="s">
        <v>91</v>
      </c>
      <c r="D108" s="41">
        <v>42045.0</v>
      </c>
      <c r="E108" s="41">
        <v>42058.0</v>
      </c>
      <c r="F108" s="55" t="s">
        <v>15</v>
      </c>
      <c r="G108" s="16" t="s">
        <v>30</v>
      </c>
      <c r="H108" s="16" t="s">
        <v>246</v>
      </c>
      <c r="I108" s="16" t="s">
        <v>58</v>
      </c>
      <c r="J108" s="16" t="s">
        <v>80</v>
      </c>
      <c r="K108" s="41">
        <v>42045.0</v>
      </c>
      <c r="N108" s="4"/>
      <c r="O108" s="4"/>
    </row>
    <row r="109">
      <c r="A109" s="7">
        <v>108.0</v>
      </c>
      <c r="B109" s="16">
        <v>3018597.0</v>
      </c>
      <c r="C109" s="16" t="s">
        <v>247</v>
      </c>
      <c r="D109" s="41">
        <v>42045.0</v>
      </c>
      <c r="E109" s="41">
        <v>42059.0</v>
      </c>
      <c r="F109" s="55" t="s">
        <v>15</v>
      </c>
      <c r="G109" s="16" t="s">
        <v>57</v>
      </c>
      <c r="H109" s="16" t="s">
        <v>248</v>
      </c>
      <c r="I109" s="16" t="s">
        <v>58</v>
      </c>
      <c r="J109" s="16" t="s">
        <v>80</v>
      </c>
      <c r="K109" s="41">
        <v>42045.0</v>
      </c>
      <c r="N109" s="4"/>
      <c r="O109" s="4"/>
    </row>
    <row r="110" ht="30.0" customHeight="1">
      <c r="A110" s="7">
        <v>109.0</v>
      </c>
      <c r="B110" s="16">
        <v>3018327.0</v>
      </c>
      <c r="C110" s="16" t="s">
        <v>107</v>
      </c>
      <c r="D110" s="41">
        <v>42045.0</v>
      </c>
      <c r="E110" s="41">
        <v>42059.0</v>
      </c>
      <c r="F110" s="55" t="s">
        <v>15</v>
      </c>
      <c r="G110" s="16" t="s">
        <v>57</v>
      </c>
      <c r="H110" s="16" t="s">
        <v>249</v>
      </c>
      <c r="I110" s="16" t="s">
        <v>58</v>
      </c>
      <c r="J110" s="7" t="s">
        <v>59</v>
      </c>
      <c r="K110" s="41">
        <v>42045.0</v>
      </c>
      <c r="N110" s="4"/>
      <c r="O110" s="4"/>
    </row>
    <row r="111">
      <c r="A111" s="7">
        <v>110.0</v>
      </c>
      <c r="B111" s="16">
        <v>3018393.0</v>
      </c>
      <c r="C111" s="16" t="s">
        <v>161</v>
      </c>
      <c r="D111" s="41">
        <v>42045.0</v>
      </c>
      <c r="E111" s="41">
        <v>42059.0</v>
      </c>
      <c r="F111" s="16" t="s">
        <v>15</v>
      </c>
      <c r="G111" s="16" t="s">
        <v>16</v>
      </c>
      <c r="H111" s="16" t="s">
        <v>250</v>
      </c>
      <c r="I111" s="16" t="s">
        <v>63</v>
      </c>
      <c r="J111" s="9" t="s">
        <v>163</v>
      </c>
      <c r="K111" s="41">
        <v>42045.0</v>
      </c>
      <c r="N111" s="4"/>
      <c r="O111" s="4"/>
    </row>
    <row r="112" ht="30.0" customHeight="1">
      <c r="A112" s="7">
        <v>111.0</v>
      </c>
      <c r="B112" s="16">
        <v>3018450.0</v>
      </c>
      <c r="C112" s="16" t="s">
        <v>36</v>
      </c>
      <c r="D112" s="41">
        <v>42045.0</v>
      </c>
      <c r="E112" s="41">
        <v>42059.0</v>
      </c>
      <c r="F112" s="16" t="s">
        <v>15</v>
      </c>
      <c r="G112" s="16" t="s">
        <v>30</v>
      </c>
      <c r="H112" s="16" t="s">
        <v>251</v>
      </c>
      <c r="I112" s="16" t="s">
        <v>58</v>
      </c>
      <c r="J112" s="7" t="s">
        <v>59</v>
      </c>
      <c r="K112" s="41">
        <v>42045.0</v>
      </c>
      <c r="N112" s="4"/>
      <c r="O112" s="4"/>
    </row>
    <row r="113">
      <c r="A113" s="7">
        <v>112.0</v>
      </c>
      <c r="B113" s="16">
        <v>2975523.0</v>
      </c>
      <c r="C113" s="16" t="s">
        <v>23</v>
      </c>
      <c r="D113" s="41">
        <v>42045.0</v>
      </c>
      <c r="E113" s="16" t="s">
        <v>15</v>
      </c>
      <c r="F113" s="16" t="s">
        <v>15</v>
      </c>
      <c r="G113" s="16" t="s">
        <v>16</v>
      </c>
      <c r="H113" s="16" t="s">
        <v>252</v>
      </c>
      <c r="I113" s="16" t="s">
        <v>63</v>
      </c>
      <c r="J113" s="16" t="s">
        <v>117</v>
      </c>
      <c r="K113" s="84"/>
      <c r="N113" s="4"/>
      <c r="O113" s="4"/>
    </row>
    <row r="114">
      <c r="A114" s="7">
        <v>113.0</v>
      </c>
      <c r="B114" s="16">
        <v>3018741.0</v>
      </c>
      <c r="C114" s="20" t="s">
        <v>106</v>
      </c>
      <c r="D114" s="49">
        <v>42047.0</v>
      </c>
      <c r="E114" s="49">
        <v>40963.0</v>
      </c>
      <c r="F114" s="16" t="s">
        <v>15</v>
      </c>
      <c r="G114" s="20" t="s">
        <v>30</v>
      </c>
      <c r="H114" s="20"/>
      <c r="I114" s="20" t="s">
        <v>58</v>
      </c>
      <c r="J114" s="16" t="s">
        <v>80</v>
      </c>
      <c r="K114" s="36"/>
      <c r="N114" s="4"/>
      <c r="O114" s="4"/>
    </row>
    <row r="115">
      <c r="A115" s="55">
        <v>114.0</v>
      </c>
      <c r="B115" s="16">
        <v>2979474.0</v>
      </c>
      <c r="C115" s="16" t="s">
        <v>240</v>
      </c>
      <c r="D115" s="41">
        <v>42047.0</v>
      </c>
      <c r="E115" s="16" t="s">
        <v>15</v>
      </c>
      <c r="F115" s="16" t="s">
        <v>15</v>
      </c>
      <c r="G115" s="16" t="s">
        <v>16</v>
      </c>
      <c r="H115" s="16" t="s">
        <v>253</v>
      </c>
      <c r="I115" s="16" t="s">
        <v>63</v>
      </c>
      <c r="J115" s="16" t="s">
        <v>80</v>
      </c>
      <c r="K115" s="41">
        <v>41988.0</v>
      </c>
      <c r="N115" s="4"/>
      <c r="O115" s="4"/>
    </row>
    <row r="116">
      <c r="A116" s="7">
        <v>115.0</v>
      </c>
      <c r="B116" s="16">
        <v>3020764.0</v>
      </c>
      <c r="C116" s="16" t="s">
        <v>25</v>
      </c>
      <c r="D116" s="41">
        <v>42048.0</v>
      </c>
      <c r="E116" s="41">
        <v>42055.0</v>
      </c>
      <c r="F116" s="16" t="s">
        <v>15</v>
      </c>
      <c r="G116" s="16" t="s">
        <v>254</v>
      </c>
      <c r="H116" s="16" t="s">
        <v>255</v>
      </c>
      <c r="I116" s="16" t="s">
        <v>63</v>
      </c>
      <c r="J116" s="16" t="s">
        <v>117</v>
      </c>
      <c r="K116" s="77"/>
      <c r="N116" s="4"/>
      <c r="O116" s="4"/>
    </row>
    <row r="117">
      <c r="A117" s="7">
        <v>116.0</v>
      </c>
      <c r="B117" s="16">
        <v>3020722.0</v>
      </c>
      <c r="C117" s="16" t="s">
        <v>106</v>
      </c>
      <c r="D117" s="41">
        <v>42048.0</v>
      </c>
      <c r="E117" s="41">
        <v>42061.0</v>
      </c>
      <c r="F117" s="55" t="s">
        <v>15</v>
      </c>
      <c r="G117" s="16" t="s">
        <v>57</v>
      </c>
      <c r="H117" s="16" t="s">
        <v>256</v>
      </c>
      <c r="I117" s="16" t="s">
        <v>58</v>
      </c>
      <c r="J117" s="16" t="s">
        <v>80</v>
      </c>
      <c r="K117" s="77"/>
      <c r="N117" s="4"/>
      <c r="O117" s="4"/>
    </row>
    <row r="118">
      <c r="A118" s="7">
        <v>117.0</v>
      </c>
      <c r="B118" s="85" t="str">
        <f>HYPERLINK("http://www.secretariadeambiente.gov.co/forest/usutareas.do?group_system_actual=3&amp;codTraEsc=17493715&amp;_a=0.6066811349849394","3021355")</f>
        <v>3021355</v>
      </c>
      <c r="C118" s="16" t="s">
        <v>36</v>
      </c>
      <c r="D118" s="41">
        <v>42048.0</v>
      </c>
      <c r="E118" s="41">
        <v>42053.0</v>
      </c>
      <c r="F118" s="55" t="s">
        <v>15</v>
      </c>
      <c r="G118" s="16" t="s">
        <v>182</v>
      </c>
      <c r="H118" s="16" t="s">
        <v>257</v>
      </c>
      <c r="I118" s="16" t="s">
        <v>63</v>
      </c>
      <c r="J118" s="16" t="s">
        <v>117</v>
      </c>
      <c r="K118" s="77"/>
      <c r="N118" s="4"/>
      <c r="O118" s="4"/>
    </row>
    <row r="119">
      <c r="A119" s="7">
        <v>118.0</v>
      </c>
      <c r="B119" s="16">
        <v>3020943.0</v>
      </c>
      <c r="C119" s="16" t="s">
        <v>36</v>
      </c>
      <c r="D119" s="41">
        <v>42048.0</v>
      </c>
      <c r="E119" s="41">
        <v>42051.0</v>
      </c>
      <c r="F119" s="55" t="s">
        <v>15</v>
      </c>
      <c r="G119" s="16" t="s">
        <v>182</v>
      </c>
      <c r="H119" s="16" t="s">
        <v>258</v>
      </c>
      <c r="I119" s="16" t="s">
        <v>63</v>
      </c>
      <c r="J119" s="16" t="s">
        <v>117</v>
      </c>
      <c r="K119" s="16"/>
      <c r="N119" s="4"/>
      <c r="O119" s="4"/>
    </row>
    <row r="120">
      <c r="A120" s="7">
        <v>119.0</v>
      </c>
      <c r="B120" s="85" t="str">
        <f>HYPERLINK("http://www.secretariadeambiente.gov.co/forest/usutareas.do?group_system_actual=3&amp;codTraEsc=17502692&amp;_a=0.09000926315852387","3022454")</f>
        <v>3022454</v>
      </c>
      <c r="C120" s="16" t="s">
        <v>237</v>
      </c>
      <c r="D120" s="41">
        <v>42048.0</v>
      </c>
      <c r="E120" s="41">
        <v>42060.0</v>
      </c>
      <c r="F120" s="55" t="s">
        <v>15</v>
      </c>
      <c r="G120" s="16" t="s">
        <v>16</v>
      </c>
      <c r="H120" s="16" t="s">
        <v>259</v>
      </c>
      <c r="I120" s="16" t="s">
        <v>58</v>
      </c>
      <c r="J120" s="16" t="s">
        <v>80</v>
      </c>
      <c r="K120" s="77"/>
      <c r="N120" s="4"/>
      <c r="O120" s="4"/>
    </row>
    <row r="121" ht="30.0" customHeight="1">
      <c r="A121" s="7">
        <v>120.0</v>
      </c>
      <c r="B121" s="16">
        <v>3023052.0</v>
      </c>
      <c r="C121" s="16" t="s">
        <v>106</v>
      </c>
      <c r="D121" s="41">
        <v>42051.0</v>
      </c>
      <c r="E121" s="41">
        <v>42063.0</v>
      </c>
      <c r="F121" s="55" t="s">
        <v>15</v>
      </c>
      <c r="G121" s="16" t="s">
        <v>57</v>
      </c>
      <c r="H121" s="16" t="s">
        <v>260</v>
      </c>
      <c r="I121" s="16" t="s">
        <v>58</v>
      </c>
      <c r="J121" s="7" t="s">
        <v>59</v>
      </c>
      <c r="K121" s="41">
        <v>42051.0</v>
      </c>
      <c r="N121" s="4"/>
      <c r="O121" s="4"/>
    </row>
    <row r="122">
      <c r="A122" s="7">
        <v>121.0</v>
      </c>
      <c r="B122" s="16">
        <v>3021942.0</v>
      </c>
      <c r="C122" s="16" t="s">
        <v>261</v>
      </c>
      <c r="D122" s="41">
        <v>42051.0</v>
      </c>
      <c r="E122" s="41">
        <v>42058.0</v>
      </c>
      <c r="F122" s="55" t="s">
        <v>261</v>
      </c>
      <c r="G122" s="16" t="s">
        <v>16</v>
      </c>
      <c r="H122" s="16"/>
      <c r="I122" s="16" t="s">
        <v>63</v>
      </c>
      <c r="J122" s="16" t="s">
        <v>140</v>
      </c>
      <c r="K122" s="77"/>
      <c r="N122" s="4"/>
      <c r="O122" s="4"/>
    </row>
    <row r="123" ht="25.5" customHeight="1">
      <c r="A123" s="7">
        <v>122.0</v>
      </c>
      <c r="B123" s="16">
        <v>3022192.0</v>
      </c>
      <c r="C123" s="16" t="s">
        <v>123</v>
      </c>
      <c r="D123" s="41">
        <v>42051.0</v>
      </c>
      <c r="E123" s="41">
        <v>42063.0</v>
      </c>
      <c r="F123" s="55" t="s">
        <v>15</v>
      </c>
      <c r="G123" s="16" t="s">
        <v>16</v>
      </c>
      <c r="H123" s="16" t="s">
        <v>262</v>
      </c>
      <c r="I123" s="16" t="s">
        <v>63</v>
      </c>
      <c r="J123" s="9" t="s">
        <v>64</v>
      </c>
      <c r="K123" s="77"/>
      <c r="N123" s="4"/>
      <c r="O123" s="4"/>
    </row>
    <row r="124" ht="30.0" customHeight="1">
      <c r="A124" s="7">
        <v>123.0</v>
      </c>
      <c r="B124" s="16">
        <v>3022227.0</v>
      </c>
      <c r="C124" s="16" t="s">
        <v>237</v>
      </c>
      <c r="D124" s="41">
        <v>42051.0</v>
      </c>
      <c r="E124" s="41">
        <v>42058.0</v>
      </c>
      <c r="F124" s="55" t="s">
        <v>15</v>
      </c>
      <c r="G124" s="16" t="s">
        <v>16</v>
      </c>
      <c r="H124" s="16" t="s">
        <v>263</v>
      </c>
      <c r="I124" s="16" t="s">
        <v>63</v>
      </c>
      <c r="J124" s="55" t="s">
        <v>177</v>
      </c>
      <c r="K124" s="77"/>
      <c r="N124" s="4"/>
      <c r="O124" s="4"/>
    </row>
    <row r="125" ht="30.0" customHeight="1">
      <c r="A125" s="7">
        <v>124.0</v>
      </c>
      <c r="B125" s="16">
        <v>3022230.0</v>
      </c>
      <c r="C125" s="16" t="s">
        <v>240</v>
      </c>
      <c r="D125" s="41">
        <v>42051.0</v>
      </c>
      <c r="E125" s="41">
        <v>42058.0</v>
      </c>
      <c r="F125" s="55" t="s">
        <v>15</v>
      </c>
      <c r="G125" s="16" t="s">
        <v>16</v>
      </c>
      <c r="H125" s="16" t="s">
        <v>264</v>
      </c>
      <c r="I125" s="16" t="s">
        <v>63</v>
      </c>
      <c r="J125" s="55" t="s">
        <v>177</v>
      </c>
      <c r="K125" s="77"/>
      <c r="N125" s="4"/>
      <c r="O125" s="4"/>
    </row>
    <row r="126">
      <c r="A126" s="7">
        <v>125.0</v>
      </c>
      <c r="B126" s="16">
        <v>3022698.0</v>
      </c>
      <c r="C126" s="16" t="s">
        <v>36</v>
      </c>
      <c r="D126" s="41">
        <v>42051.0</v>
      </c>
      <c r="E126" s="41">
        <v>42055.0</v>
      </c>
      <c r="F126" s="55" t="s">
        <v>15</v>
      </c>
      <c r="G126" s="16" t="s">
        <v>282</v>
      </c>
      <c r="H126" s="16" t="s">
        <v>15</v>
      </c>
      <c r="I126" s="16" t="s">
        <v>63</v>
      </c>
      <c r="J126" s="16" t="s">
        <v>51</v>
      </c>
      <c r="K126" s="77"/>
      <c r="N126" s="4"/>
      <c r="O126" s="4"/>
    </row>
    <row r="127" ht="30.0" customHeight="1">
      <c r="A127" s="7">
        <v>126.0</v>
      </c>
      <c r="B127" s="16">
        <v>3022848.0</v>
      </c>
      <c r="C127" s="16" t="s">
        <v>56</v>
      </c>
      <c r="D127" s="41">
        <v>42051.0</v>
      </c>
      <c r="E127" s="41">
        <v>42064.0</v>
      </c>
      <c r="F127" s="55" t="s">
        <v>15</v>
      </c>
      <c r="G127" s="16" t="s">
        <v>57</v>
      </c>
      <c r="H127" s="16" t="s">
        <v>283</v>
      </c>
      <c r="I127" s="16" t="s">
        <v>58</v>
      </c>
      <c r="J127" s="7" t="s">
        <v>59</v>
      </c>
      <c r="K127" s="77"/>
      <c r="N127" s="4"/>
      <c r="O127" s="4"/>
    </row>
    <row r="128" ht="30.0" customHeight="1">
      <c r="A128" s="7">
        <v>127.0</v>
      </c>
      <c r="B128" s="16">
        <v>3023802.0</v>
      </c>
      <c r="C128" s="55" t="s">
        <v>284</v>
      </c>
      <c r="D128" s="41">
        <v>42052.0</v>
      </c>
      <c r="E128" s="41">
        <v>42060.0</v>
      </c>
      <c r="F128" s="55" t="s">
        <v>15</v>
      </c>
      <c r="G128" s="16" t="s">
        <v>143</v>
      </c>
      <c r="H128" s="16" t="s">
        <v>285</v>
      </c>
      <c r="I128" s="16" t="s">
        <v>63</v>
      </c>
      <c r="J128" s="55" t="s">
        <v>84</v>
      </c>
      <c r="K128" s="77"/>
      <c r="N128" s="4"/>
      <c r="O128" s="4"/>
    </row>
    <row r="129" ht="30.0" customHeight="1">
      <c r="A129" s="7">
        <v>128.0</v>
      </c>
      <c r="B129" s="16">
        <v>3022731.0</v>
      </c>
      <c r="C129" s="55" t="s">
        <v>286</v>
      </c>
      <c r="D129" s="41">
        <v>42052.0</v>
      </c>
      <c r="E129" s="41">
        <v>42058.0</v>
      </c>
      <c r="F129" s="55" t="s">
        <v>15</v>
      </c>
      <c r="G129" s="16" t="s">
        <v>282</v>
      </c>
      <c r="H129" s="16" t="s">
        <v>15</v>
      </c>
      <c r="I129" s="16" t="s">
        <v>63</v>
      </c>
      <c r="J129" s="55" t="s">
        <v>287</v>
      </c>
      <c r="K129" s="77"/>
      <c r="N129" s="4"/>
      <c r="O129" s="4"/>
    </row>
    <row r="130" ht="30.0" customHeight="1">
      <c r="A130" s="7">
        <v>129.0</v>
      </c>
      <c r="B130" s="16">
        <v>3023926.0</v>
      </c>
      <c r="C130" s="16" t="s">
        <v>105</v>
      </c>
      <c r="D130" s="41">
        <v>42052.0</v>
      </c>
      <c r="E130" s="41">
        <v>42065.0</v>
      </c>
      <c r="F130" s="55" t="s">
        <v>15</v>
      </c>
      <c r="G130" s="16" t="s">
        <v>57</v>
      </c>
      <c r="H130" s="16" t="s">
        <v>288</v>
      </c>
      <c r="I130" s="16" t="s">
        <v>58</v>
      </c>
      <c r="J130" s="7" t="s">
        <v>59</v>
      </c>
      <c r="K130" s="77"/>
      <c r="N130" s="4"/>
      <c r="O130" s="4"/>
    </row>
    <row r="131" ht="30.0" customHeight="1">
      <c r="A131" s="7">
        <v>130.0</v>
      </c>
      <c r="B131" s="16">
        <v>3023959.0</v>
      </c>
      <c r="C131" s="16" t="s">
        <v>237</v>
      </c>
      <c r="D131" s="41">
        <v>42052.0</v>
      </c>
      <c r="E131" s="41">
        <v>42060.0</v>
      </c>
      <c r="F131" s="55" t="s">
        <v>15</v>
      </c>
      <c r="G131" s="16" t="s">
        <v>16</v>
      </c>
      <c r="H131" s="16" t="s">
        <v>289</v>
      </c>
      <c r="I131" s="16" t="s">
        <v>63</v>
      </c>
      <c r="J131" s="55" t="s">
        <v>177</v>
      </c>
      <c r="K131" s="77"/>
      <c r="N131" s="4"/>
      <c r="O131" s="4"/>
    </row>
    <row r="132">
      <c r="A132" s="7">
        <v>131.0</v>
      </c>
      <c r="B132" s="16">
        <v>3026130.0</v>
      </c>
      <c r="C132" s="16" t="s">
        <v>149</v>
      </c>
      <c r="D132" s="41">
        <v>42054.0</v>
      </c>
      <c r="E132" s="41">
        <v>42066.0</v>
      </c>
      <c r="F132" s="55" t="s">
        <v>15</v>
      </c>
      <c r="G132" s="16" t="s">
        <v>197</v>
      </c>
      <c r="H132" s="16" t="s">
        <v>290</v>
      </c>
      <c r="I132" s="16" t="s">
        <v>58</v>
      </c>
      <c r="J132" s="16" t="s">
        <v>117</v>
      </c>
      <c r="K132" s="77"/>
      <c r="N132" s="4"/>
      <c r="O132" s="4"/>
    </row>
    <row r="133">
      <c r="A133" s="7">
        <v>132.0</v>
      </c>
      <c r="B133" s="16">
        <v>3026257.0</v>
      </c>
      <c r="C133" s="16" t="s">
        <v>107</v>
      </c>
      <c r="D133" s="41">
        <v>42054.0</v>
      </c>
      <c r="E133" s="41">
        <v>42058.0</v>
      </c>
      <c r="F133" s="55" t="s">
        <v>15</v>
      </c>
      <c r="G133" s="16" t="s">
        <v>197</v>
      </c>
      <c r="H133" s="16" t="str">
        <f>HYPERLINK("javascript:%20top.infoDocumento(2023377)","2015IE31003")</f>
        <v>2015IE31003</v>
      </c>
      <c r="I133" s="16" t="s">
        <v>63</v>
      </c>
      <c r="J133" s="16" t="s">
        <v>80</v>
      </c>
      <c r="K133" s="16"/>
      <c r="N133" s="4"/>
      <c r="O133" s="4"/>
    </row>
    <row r="134" ht="30.0" customHeight="1">
      <c r="A134" s="7">
        <v>133.0</v>
      </c>
      <c r="B134" s="16">
        <v>3026437.0</v>
      </c>
      <c r="C134" s="16" t="s">
        <v>222</v>
      </c>
      <c r="D134" s="41">
        <v>42054.0</v>
      </c>
      <c r="E134" s="41">
        <v>42058.0</v>
      </c>
      <c r="F134" s="55" t="s">
        <v>15</v>
      </c>
      <c r="G134" s="16" t="s">
        <v>197</v>
      </c>
      <c r="H134" s="55" t="s">
        <v>292</v>
      </c>
      <c r="I134" s="16" t="s">
        <v>58</v>
      </c>
      <c r="J134" s="9" t="s">
        <v>80</v>
      </c>
      <c r="K134" s="77"/>
      <c r="N134" s="4"/>
      <c r="O134" s="4"/>
    </row>
    <row r="135">
      <c r="A135" s="7">
        <v>134.0</v>
      </c>
      <c r="B135" s="16">
        <v>3026063.0</v>
      </c>
      <c r="C135" s="16" t="s">
        <v>240</v>
      </c>
      <c r="D135" s="41">
        <v>42055.0</v>
      </c>
      <c r="E135" s="41">
        <v>42066.0</v>
      </c>
      <c r="F135" s="55" t="s">
        <v>15</v>
      </c>
      <c r="G135" s="16" t="s">
        <v>16</v>
      </c>
      <c r="H135" s="16" t="s">
        <v>293</v>
      </c>
      <c r="I135" s="16" t="s">
        <v>58</v>
      </c>
      <c r="J135" s="9" t="s">
        <v>80</v>
      </c>
      <c r="K135" s="77"/>
      <c r="N135" s="4"/>
      <c r="O135" s="4"/>
    </row>
    <row r="136">
      <c r="A136" s="7">
        <v>135.0</v>
      </c>
      <c r="B136" s="16">
        <v>3025189.0</v>
      </c>
      <c r="C136" s="16" t="s">
        <v>237</v>
      </c>
      <c r="D136" s="41">
        <v>42055.0</v>
      </c>
      <c r="E136" s="41">
        <v>42066.0</v>
      </c>
      <c r="F136" s="55" t="s">
        <v>15</v>
      </c>
      <c r="G136" s="16" t="s">
        <v>16</v>
      </c>
      <c r="H136" s="16" t="s">
        <v>294</v>
      </c>
      <c r="I136" s="16" t="s">
        <v>63</v>
      </c>
      <c r="J136" s="9" t="s">
        <v>80</v>
      </c>
      <c r="K136" s="84"/>
      <c r="N136" s="4"/>
      <c r="O136" s="4"/>
    </row>
    <row r="137">
      <c r="A137" s="7">
        <v>136.0</v>
      </c>
      <c r="B137" s="16">
        <v>3026448.0</v>
      </c>
      <c r="C137" s="16" t="s">
        <v>215</v>
      </c>
      <c r="D137" s="41">
        <v>42058.0</v>
      </c>
      <c r="E137" s="41">
        <v>42089.0</v>
      </c>
      <c r="F137" s="55" t="s">
        <v>15</v>
      </c>
      <c r="G137" s="16" t="s">
        <v>295</v>
      </c>
      <c r="H137" s="16" t="s">
        <v>296</v>
      </c>
      <c r="I137" s="16" t="s">
        <v>63</v>
      </c>
      <c r="J137" s="9" t="s">
        <v>80</v>
      </c>
      <c r="K137" s="77"/>
      <c r="N137" s="4"/>
      <c r="O137" s="4"/>
    </row>
    <row r="138">
      <c r="A138" s="7">
        <v>137.0</v>
      </c>
      <c r="B138" s="16">
        <v>3029926.0</v>
      </c>
      <c r="C138" s="16" t="s">
        <v>107</v>
      </c>
      <c r="D138" s="41">
        <v>42059.0</v>
      </c>
      <c r="E138" s="41">
        <v>42067.0</v>
      </c>
      <c r="F138" s="55" t="s">
        <v>15</v>
      </c>
      <c r="G138" s="16" t="s">
        <v>57</v>
      </c>
      <c r="H138" s="16" t="s">
        <v>297</v>
      </c>
      <c r="I138" s="16" t="s">
        <v>58</v>
      </c>
      <c r="J138" s="9" t="s">
        <v>80</v>
      </c>
      <c r="K138" s="77"/>
      <c r="N138" s="4"/>
      <c r="O138" s="4"/>
    </row>
    <row r="139">
      <c r="A139" s="7">
        <v>138.0</v>
      </c>
      <c r="B139" s="16">
        <v>3028410.0</v>
      </c>
      <c r="C139" s="16" t="s">
        <v>56</v>
      </c>
      <c r="D139" s="41">
        <v>42059.0</v>
      </c>
      <c r="E139" s="41">
        <v>42070.0</v>
      </c>
      <c r="F139" s="55" t="s">
        <v>15</v>
      </c>
      <c r="G139" s="16" t="s">
        <v>57</v>
      </c>
      <c r="H139" s="16" t="s">
        <v>298</v>
      </c>
      <c r="I139" s="16" t="s">
        <v>58</v>
      </c>
      <c r="J139" s="9" t="s">
        <v>80</v>
      </c>
      <c r="K139" s="77"/>
      <c r="N139" s="4"/>
      <c r="O139" s="4"/>
    </row>
    <row r="140">
      <c r="A140" s="7">
        <v>139.0</v>
      </c>
      <c r="B140" s="16">
        <v>3028713.0</v>
      </c>
      <c r="C140" s="16" t="s">
        <v>106</v>
      </c>
      <c r="D140" s="41">
        <v>42059.0</v>
      </c>
      <c r="E140" s="41">
        <v>42070.0</v>
      </c>
      <c r="F140" s="55" t="s">
        <v>15</v>
      </c>
      <c r="G140" s="16" t="s">
        <v>57</v>
      </c>
      <c r="H140" s="16" t="s">
        <v>299</v>
      </c>
      <c r="I140" s="16" t="s">
        <v>58</v>
      </c>
      <c r="J140" s="9" t="s">
        <v>80</v>
      </c>
      <c r="K140" s="77"/>
      <c r="N140" s="4"/>
      <c r="O140" s="4"/>
    </row>
    <row r="141" ht="30.0" customHeight="1">
      <c r="A141" s="7">
        <v>140.0</v>
      </c>
      <c r="B141" s="16">
        <v>3029007.0</v>
      </c>
      <c r="C141" s="16" t="s">
        <v>240</v>
      </c>
      <c r="D141" s="41">
        <v>42059.0</v>
      </c>
      <c r="E141" s="41">
        <v>42065.0</v>
      </c>
      <c r="F141" s="55" t="s">
        <v>15</v>
      </c>
      <c r="G141" s="16" t="s">
        <v>16</v>
      </c>
      <c r="H141" s="16" t="s">
        <v>300</v>
      </c>
      <c r="I141" s="16" t="s">
        <v>63</v>
      </c>
      <c r="J141" s="7" t="s">
        <v>59</v>
      </c>
      <c r="K141" s="41">
        <v>42058.0</v>
      </c>
      <c r="N141" s="4"/>
      <c r="O141" s="4"/>
    </row>
    <row r="142" ht="30.0" customHeight="1">
      <c r="A142" s="7">
        <v>141.0</v>
      </c>
      <c r="B142" s="16">
        <v>3029338.0</v>
      </c>
      <c r="C142" s="16" t="s">
        <v>56</v>
      </c>
      <c r="D142" s="41">
        <v>42060.0</v>
      </c>
      <c r="E142" s="41">
        <v>42071.0</v>
      </c>
      <c r="F142" s="55" t="s">
        <v>15</v>
      </c>
      <c r="G142" s="16" t="s">
        <v>57</v>
      </c>
      <c r="H142" s="16" t="s">
        <v>301</v>
      </c>
      <c r="I142" s="16" t="s">
        <v>58</v>
      </c>
      <c r="J142" s="55" t="s">
        <v>177</v>
      </c>
      <c r="K142" s="77"/>
      <c r="N142" s="4"/>
      <c r="O142" s="4"/>
    </row>
    <row r="143">
      <c r="A143" s="7">
        <v>142.0</v>
      </c>
      <c r="B143" s="16">
        <v>3029766.0</v>
      </c>
      <c r="C143" s="16" t="s">
        <v>56</v>
      </c>
      <c r="D143" s="41">
        <v>42060.0</v>
      </c>
      <c r="E143" s="41">
        <v>42071.0</v>
      </c>
      <c r="F143" s="55" t="s">
        <v>15</v>
      </c>
      <c r="G143" s="16" t="s">
        <v>57</v>
      </c>
      <c r="H143" s="16" t="s">
        <v>302</v>
      </c>
      <c r="I143" s="16" t="s">
        <v>58</v>
      </c>
      <c r="J143" s="9" t="s">
        <v>80</v>
      </c>
      <c r="K143" s="77"/>
      <c r="N143" s="4"/>
      <c r="O143" s="4"/>
    </row>
    <row r="144">
      <c r="A144" s="7">
        <v>143.0</v>
      </c>
      <c r="B144" s="20">
        <v>3030153.0</v>
      </c>
      <c r="C144" s="20" t="s">
        <v>23</v>
      </c>
      <c r="D144" s="49">
        <v>42060.0</v>
      </c>
      <c r="E144" s="49">
        <v>42067.0</v>
      </c>
      <c r="F144" s="49" t="s">
        <v>15</v>
      </c>
      <c r="G144" s="16" t="s">
        <v>16</v>
      </c>
      <c r="H144" s="20" t="s">
        <v>303</v>
      </c>
      <c r="I144" s="20" t="s">
        <v>63</v>
      </c>
      <c r="J144" s="9" t="s">
        <v>80</v>
      </c>
      <c r="K144" s="49">
        <v>42059.0</v>
      </c>
      <c r="N144" s="4"/>
      <c r="O144" s="4"/>
    </row>
    <row r="145">
      <c r="A145" s="7">
        <v>144.0</v>
      </c>
      <c r="B145" s="16">
        <v>3030539.0</v>
      </c>
      <c r="C145" s="16" t="s">
        <v>284</v>
      </c>
      <c r="D145" s="41">
        <v>42060.0</v>
      </c>
      <c r="E145" s="41">
        <v>42067.0</v>
      </c>
      <c r="F145" s="49" t="s">
        <v>15</v>
      </c>
      <c r="G145" s="16" t="s">
        <v>16</v>
      </c>
      <c r="H145" s="16" t="s">
        <v>304</v>
      </c>
      <c r="I145" s="16" t="s">
        <v>63</v>
      </c>
      <c r="J145" s="9" t="s">
        <v>80</v>
      </c>
      <c r="K145" s="77"/>
      <c r="N145" s="4"/>
      <c r="O145" s="4"/>
    </row>
    <row r="146" ht="30.0" customHeight="1">
      <c r="A146" s="7">
        <v>145.0</v>
      </c>
      <c r="B146" s="16">
        <v>3030843.0</v>
      </c>
      <c r="C146" s="16" t="s">
        <v>237</v>
      </c>
      <c r="D146" s="41">
        <v>42060.0</v>
      </c>
      <c r="E146" s="41">
        <v>42072.0</v>
      </c>
      <c r="F146" s="41" t="s">
        <v>15</v>
      </c>
      <c r="G146" s="16" t="s">
        <v>16</v>
      </c>
      <c r="H146" s="16" t="s">
        <v>305</v>
      </c>
      <c r="I146" s="16" t="s">
        <v>63</v>
      </c>
      <c r="J146" s="55" t="s">
        <v>84</v>
      </c>
      <c r="K146" s="77"/>
      <c r="N146" s="4"/>
      <c r="O146" s="4"/>
    </row>
    <row r="147">
      <c r="A147" s="7">
        <v>146.0</v>
      </c>
      <c r="B147" s="16">
        <v>3031345.0</v>
      </c>
      <c r="C147" s="16" t="s">
        <v>237</v>
      </c>
      <c r="D147" s="41">
        <v>42060.0</v>
      </c>
      <c r="E147" s="41">
        <v>42067.0</v>
      </c>
      <c r="F147" s="55" t="s">
        <v>15</v>
      </c>
      <c r="G147" s="16" t="s">
        <v>143</v>
      </c>
      <c r="H147" s="55" t="s">
        <v>306</v>
      </c>
      <c r="I147" s="16" t="s">
        <v>63</v>
      </c>
      <c r="J147" s="9" t="s">
        <v>80</v>
      </c>
      <c r="K147" s="77"/>
      <c r="N147" s="4"/>
      <c r="O147" s="4"/>
    </row>
    <row r="148">
      <c r="A148" s="7">
        <v>147.0</v>
      </c>
      <c r="B148" s="16">
        <v>3031313.0</v>
      </c>
      <c r="C148" s="16" t="s">
        <v>240</v>
      </c>
      <c r="D148" s="41">
        <v>42062.0</v>
      </c>
      <c r="E148" s="41">
        <v>42073.0</v>
      </c>
      <c r="F148" s="55" t="s">
        <v>15</v>
      </c>
      <c r="G148" s="16" t="s">
        <v>16</v>
      </c>
      <c r="H148" s="16" t="s">
        <v>307</v>
      </c>
      <c r="I148" s="16" t="s">
        <v>63</v>
      </c>
      <c r="J148" s="9" t="s">
        <v>80</v>
      </c>
      <c r="K148" s="77"/>
      <c r="N148" s="4"/>
      <c r="O148" s="4"/>
    </row>
    <row r="149">
      <c r="A149" s="7">
        <v>148.0</v>
      </c>
      <c r="B149" s="16">
        <v>3031330.0</v>
      </c>
      <c r="C149" s="16" t="s">
        <v>308</v>
      </c>
      <c r="D149" s="41">
        <v>42062.0</v>
      </c>
      <c r="E149" s="41">
        <v>42073.0</v>
      </c>
      <c r="F149" s="55" t="s">
        <v>15</v>
      </c>
      <c r="G149" s="16" t="s">
        <v>16</v>
      </c>
      <c r="H149" s="16" t="s">
        <v>309</v>
      </c>
      <c r="I149" s="16" t="s">
        <v>63</v>
      </c>
      <c r="J149" s="9" t="s">
        <v>80</v>
      </c>
      <c r="K149" s="77"/>
      <c r="N149" s="4"/>
      <c r="O149" s="4"/>
    </row>
    <row r="150">
      <c r="A150" s="7">
        <v>149.0</v>
      </c>
      <c r="B150" s="20" t="str">
        <f>HYPERLINK("javascript:%20top.infoProceso(3031334)","3031334")</f>
        <v>3031334</v>
      </c>
      <c r="C150" s="20" t="s">
        <v>23</v>
      </c>
      <c r="D150" s="49">
        <v>42062.0</v>
      </c>
      <c r="E150" s="49">
        <v>42073.0</v>
      </c>
      <c r="F150" s="55" t="s">
        <v>15</v>
      </c>
      <c r="G150" s="16" t="s">
        <v>16</v>
      </c>
      <c r="H150" s="20" t="s">
        <v>310</v>
      </c>
      <c r="I150" s="20" t="s">
        <v>63</v>
      </c>
      <c r="J150" s="9" t="s">
        <v>80</v>
      </c>
      <c r="K150" s="36"/>
      <c r="N150" s="4"/>
      <c r="O150" s="4"/>
    </row>
    <row r="151">
      <c r="A151" s="7">
        <v>150.0</v>
      </c>
      <c r="B151" s="16">
        <v>3033673.0</v>
      </c>
      <c r="C151" s="16" t="s">
        <v>318</v>
      </c>
      <c r="D151" s="41">
        <v>42062.0</v>
      </c>
      <c r="E151" s="41">
        <v>42073.0</v>
      </c>
      <c r="F151" s="55" t="s">
        <v>15</v>
      </c>
      <c r="G151" s="16" t="s">
        <v>57</v>
      </c>
      <c r="H151" s="16" t="s">
        <v>319</v>
      </c>
      <c r="I151" s="16" t="s">
        <v>58</v>
      </c>
      <c r="J151" s="20" t="s">
        <v>80</v>
      </c>
      <c r="K151" s="77"/>
      <c r="N151" s="4"/>
      <c r="O151" s="4"/>
    </row>
    <row r="152">
      <c r="A152" s="7">
        <v>151.0</v>
      </c>
      <c r="B152" s="16">
        <v>3031845.0</v>
      </c>
      <c r="C152" s="16" t="s">
        <v>308</v>
      </c>
      <c r="D152" s="41">
        <v>42062.0</v>
      </c>
      <c r="E152" s="41">
        <v>42073.0</v>
      </c>
      <c r="F152" s="55" t="s">
        <v>15</v>
      </c>
      <c r="G152" s="16" t="s">
        <v>16</v>
      </c>
      <c r="H152" s="16" t="s">
        <v>320</v>
      </c>
      <c r="I152" s="16"/>
      <c r="J152" s="16" t="s">
        <v>80</v>
      </c>
      <c r="K152" s="77"/>
      <c r="N152" s="4"/>
      <c r="O152" s="4"/>
    </row>
    <row r="153">
      <c r="A153" s="7">
        <v>152.0</v>
      </c>
      <c r="B153" s="16">
        <v>3031850.0</v>
      </c>
      <c r="C153" s="16" t="s">
        <v>82</v>
      </c>
      <c r="D153" s="41">
        <v>42062.0</v>
      </c>
      <c r="E153" s="41">
        <v>42073.0</v>
      </c>
      <c r="F153" s="55" t="s">
        <v>15</v>
      </c>
      <c r="G153" s="16" t="s">
        <v>16</v>
      </c>
      <c r="H153" s="16" t="s">
        <v>321</v>
      </c>
      <c r="I153" s="16" t="s">
        <v>58</v>
      </c>
      <c r="J153" s="16" t="s">
        <v>80</v>
      </c>
      <c r="K153" s="77"/>
      <c r="N153" s="4"/>
      <c r="O153" s="4"/>
    </row>
    <row r="154">
      <c r="A154" s="7">
        <v>153.0</v>
      </c>
      <c r="B154" s="16">
        <v>3031852.0</v>
      </c>
      <c r="C154" s="16" t="s">
        <v>82</v>
      </c>
      <c r="D154" s="41">
        <v>42062.0</v>
      </c>
      <c r="E154" s="41">
        <v>42073.0</v>
      </c>
      <c r="F154" s="55" t="s">
        <v>15</v>
      </c>
      <c r="G154" s="16" t="s">
        <v>16</v>
      </c>
      <c r="H154" s="16" t="s">
        <v>322</v>
      </c>
      <c r="I154" s="16" t="s">
        <v>58</v>
      </c>
      <c r="J154" s="16" t="s">
        <v>110</v>
      </c>
      <c r="K154" s="77"/>
      <c r="N154" s="4"/>
      <c r="O154" s="4"/>
    </row>
    <row r="155">
      <c r="A155" s="7">
        <v>154.0</v>
      </c>
      <c r="B155" s="16">
        <v>3031910.0</v>
      </c>
      <c r="C155" s="16" t="s">
        <v>215</v>
      </c>
      <c r="D155" s="41">
        <v>42062.0</v>
      </c>
      <c r="E155" s="41">
        <v>42073.0</v>
      </c>
      <c r="F155" s="55" t="s">
        <v>15</v>
      </c>
      <c r="G155" s="16" t="s">
        <v>16</v>
      </c>
      <c r="H155" s="16" t="s">
        <v>323</v>
      </c>
      <c r="I155" s="16" t="s">
        <v>63</v>
      </c>
      <c r="J155" s="16" t="s">
        <v>110</v>
      </c>
      <c r="K155" s="77"/>
      <c r="N155" s="4"/>
      <c r="O155" s="4"/>
    </row>
    <row r="156" ht="30.0" customHeight="1">
      <c r="A156" s="7">
        <v>155.0</v>
      </c>
      <c r="B156" s="16">
        <v>3032120.0</v>
      </c>
      <c r="C156" s="16" t="s">
        <v>237</v>
      </c>
      <c r="D156" s="41">
        <v>42062.0</v>
      </c>
      <c r="E156" s="41">
        <v>42073.0</v>
      </c>
      <c r="F156" s="55" t="s">
        <v>15</v>
      </c>
      <c r="G156" s="16" t="s">
        <v>16</v>
      </c>
      <c r="H156" s="16" t="s">
        <v>324</v>
      </c>
      <c r="I156" s="16" t="s">
        <v>63</v>
      </c>
      <c r="J156" s="55" t="s">
        <v>325</v>
      </c>
      <c r="K156" s="77"/>
      <c r="N156" s="4"/>
      <c r="O156" s="4"/>
    </row>
    <row r="157" ht="30.0" customHeight="1">
      <c r="A157" s="7">
        <v>156.0</v>
      </c>
      <c r="B157" s="16">
        <v>3032450.0</v>
      </c>
      <c r="C157" s="16" t="s">
        <v>56</v>
      </c>
      <c r="D157" s="41">
        <v>42062.0</v>
      </c>
      <c r="E157" s="41">
        <v>42074.0</v>
      </c>
      <c r="F157" s="55" t="s">
        <v>15</v>
      </c>
      <c r="G157" s="16" t="s">
        <v>57</v>
      </c>
      <c r="H157" s="16" t="s">
        <v>326</v>
      </c>
      <c r="I157" s="16" t="s">
        <v>58</v>
      </c>
      <c r="J157" s="55" t="s">
        <v>325</v>
      </c>
      <c r="K157" s="77"/>
      <c r="N157" s="4"/>
      <c r="O157" s="4"/>
    </row>
    <row r="158" ht="30.0" customHeight="1">
      <c r="A158" s="7">
        <v>157.0</v>
      </c>
      <c r="B158" s="16">
        <v>3034539.0</v>
      </c>
      <c r="C158" s="16" t="s">
        <v>25</v>
      </c>
      <c r="D158" s="41">
        <v>42065.0</v>
      </c>
      <c r="E158" s="41">
        <v>42072.0</v>
      </c>
      <c r="F158" s="55" t="s">
        <v>15</v>
      </c>
      <c r="G158" s="16" t="s">
        <v>327</v>
      </c>
      <c r="H158" s="16" t="s">
        <v>328</v>
      </c>
      <c r="I158" s="16" t="s">
        <v>63</v>
      </c>
      <c r="J158" s="55" t="s">
        <v>325</v>
      </c>
      <c r="K158" s="77"/>
      <c r="N158" s="4"/>
      <c r="O158" s="4"/>
    </row>
    <row r="159" ht="30.0" customHeight="1">
      <c r="A159" s="7">
        <v>158.0</v>
      </c>
      <c r="B159" s="16">
        <v>3033247.0</v>
      </c>
      <c r="C159" s="16" t="s">
        <v>106</v>
      </c>
      <c r="D159" s="41">
        <v>42065.0</v>
      </c>
      <c r="E159" s="41">
        <v>42075.0</v>
      </c>
      <c r="F159" s="55" t="s">
        <v>15</v>
      </c>
      <c r="G159" s="16" t="s">
        <v>57</v>
      </c>
      <c r="H159" s="16" t="s">
        <v>329</v>
      </c>
      <c r="I159" s="16" t="s">
        <v>58</v>
      </c>
      <c r="J159" s="55" t="s">
        <v>84</v>
      </c>
      <c r="K159" s="77"/>
      <c r="N159" s="4"/>
      <c r="O159" s="4"/>
    </row>
    <row r="160">
      <c r="A160" s="7">
        <v>159.0</v>
      </c>
      <c r="B160" s="16">
        <v>3033413.0</v>
      </c>
      <c r="C160" s="16" t="s">
        <v>222</v>
      </c>
      <c r="D160" s="41">
        <v>42065.0</v>
      </c>
      <c r="E160" s="41">
        <v>42077.0</v>
      </c>
      <c r="F160" s="55" t="s">
        <v>15</v>
      </c>
      <c r="G160" s="16" t="s">
        <v>57</v>
      </c>
      <c r="H160" s="16" t="s">
        <v>330</v>
      </c>
      <c r="I160" s="16" t="s">
        <v>63</v>
      </c>
      <c r="J160" s="16" t="s">
        <v>80</v>
      </c>
      <c r="K160" s="77"/>
      <c r="N160" s="4"/>
      <c r="O160" s="4"/>
    </row>
    <row r="161" ht="30.0" customHeight="1">
      <c r="A161" s="7">
        <v>160.0</v>
      </c>
      <c r="B161" s="20">
        <v>3033417.0</v>
      </c>
      <c r="C161" s="20" t="s">
        <v>240</v>
      </c>
      <c r="D161" s="49">
        <v>42065.0</v>
      </c>
      <c r="E161" s="49">
        <v>42072.0</v>
      </c>
      <c r="F161" s="7" t="s">
        <v>15</v>
      </c>
      <c r="G161" s="16" t="s">
        <v>16</v>
      </c>
      <c r="H161" s="20" t="s">
        <v>331</v>
      </c>
      <c r="I161" s="20" t="s">
        <v>63</v>
      </c>
      <c r="J161" s="55" t="s">
        <v>177</v>
      </c>
      <c r="K161" s="36"/>
      <c r="N161" s="4"/>
      <c r="O161" s="4"/>
    </row>
    <row r="162">
      <c r="A162" s="7">
        <v>161.0</v>
      </c>
      <c r="B162" s="16">
        <v>3034524.0</v>
      </c>
      <c r="C162" s="16" t="s">
        <v>106</v>
      </c>
      <c r="D162" s="41">
        <v>42065.0</v>
      </c>
      <c r="E162" s="41">
        <v>42079.0</v>
      </c>
      <c r="F162" s="55" t="s">
        <v>15</v>
      </c>
      <c r="G162" s="16" t="s">
        <v>57</v>
      </c>
      <c r="H162" s="16" t="s">
        <v>332</v>
      </c>
      <c r="I162" s="16" t="s">
        <v>58</v>
      </c>
      <c r="J162" s="20" t="s">
        <v>80</v>
      </c>
      <c r="K162" s="77"/>
      <c r="N162" s="4"/>
      <c r="O162" s="4"/>
    </row>
    <row r="163">
      <c r="A163" s="7">
        <v>162.0</v>
      </c>
      <c r="B163" s="16">
        <v>3033418.0</v>
      </c>
      <c r="C163" s="16" t="s">
        <v>56</v>
      </c>
      <c r="D163" s="41">
        <v>42065.0</v>
      </c>
      <c r="E163" s="41">
        <v>42077.0</v>
      </c>
      <c r="F163" s="55" t="s">
        <v>15</v>
      </c>
      <c r="G163" s="16" t="s">
        <v>57</v>
      </c>
      <c r="H163" s="16" t="s">
        <v>333</v>
      </c>
      <c r="I163" s="16" t="s">
        <v>58</v>
      </c>
      <c r="J163" s="16" t="s">
        <v>80</v>
      </c>
      <c r="K163" s="77"/>
      <c r="N163" s="4"/>
      <c r="O163" s="4"/>
    </row>
    <row r="164">
      <c r="A164" s="7">
        <v>163.0</v>
      </c>
      <c r="B164" s="16">
        <v>3033441.0</v>
      </c>
      <c r="C164" s="16" t="s">
        <v>107</v>
      </c>
      <c r="D164" s="41">
        <v>42065.0</v>
      </c>
      <c r="E164" s="41">
        <v>42077.0</v>
      </c>
      <c r="F164" s="55" t="s">
        <v>15</v>
      </c>
      <c r="G164" s="16" t="s">
        <v>57</v>
      </c>
      <c r="H164" s="16" t="s">
        <v>334</v>
      </c>
      <c r="I164" s="16" t="s">
        <v>58</v>
      </c>
      <c r="J164" s="16" t="s">
        <v>80</v>
      </c>
      <c r="K164" s="77"/>
      <c r="N164" s="4"/>
      <c r="O164" s="4"/>
    </row>
    <row r="165">
      <c r="A165" s="7">
        <v>164.0</v>
      </c>
      <c r="B165" s="16">
        <v>3033667.0</v>
      </c>
      <c r="C165" s="16" t="s">
        <v>247</v>
      </c>
      <c r="D165" s="41">
        <v>42065.0</v>
      </c>
      <c r="E165" s="41">
        <v>42077.0</v>
      </c>
      <c r="F165" s="55" t="s">
        <v>15</v>
      </c>
      <c r="G165" s="16" t="s">
        <v>57</v>
      </c>
      <c r="H165" s="16" t="s">
        <v>335</v>
      </c>
      <c r="I165" s="16" t="s">
        <v>58</v>
      </c>
      <c r="J165" s="16" t="s">
        <v>80</v>
      </c>
      <c r="K165" s="77"/>
      <c r="N165" s="4"/>
      <c r="O165" s="4"/>
    </row>
    <row r="166">
      <c r="A166" s="7">
        <v>165.0</v>
      </c>
      <c r="B166" s="16">
        <v>3034090.0</v>
      </c>
      <c r="C166" s="16" t="s">
        <v>237</v>
      </c>
      <c r="D166" s="41">
        <v>42065.0</v>
      </c>
      <c r="E166" s="41">
        <v>42077.0</v>
      </c>
      <c r="F166" s="55" t="s">
        <v>15</v>
      </c>
      <c r="G166" s="16" t="s">
        <v>16</v>
      </c>
      <c r="H166" s="16" t="s">
        <v>336</v>
      </c>
      <c r="I166" s="16" t="s">
        <v>63</v>
      </c>
      <c r="J166" s="16" t="s">
        <v>80</v>
      </c>
      <c r="K166" s="77"/>
      <c r="N166" s="4"/>
      <c r="O166" s="4"/>
    </row>
    <row r="167">
      <c r="A167" s="7">
        <v>166.0</v>
      </c>
      <c r="B167" s="16">
        <v>3034386.0</v>
      </c>
      <c r="C167" s="16" t="s">
        <v>82</v>
      </c>
      <c r="D167" s="41">
        <v>42065.0</v>
      </c>
      <c r="E167" s="41">
        <v>42078.0</v>
      </c>
      <c r="F167" s="55" t="s">
        <v>15</v>
      </c>
      <c r="G167" s="16" t="s">
        <v>16</v>
      </c>
      <c r="H167" s="16" t="s">
        <v>337</v>
      </c>
      <c r="I167" s="16" t="s">
        <v>63</v>
      </c>
      <c r="J167" s="16" t="s">
        <v>80</v>
      </c>
      <c r="K167" s="77"/>
      <c r="N167" s="4"/>
      <c r="O167" s="4"/>
    </row>
    <row r="168">
      <c r="A168" s="7">
        <v>167.0</v>
      </c>
      <c r="B168" s="16">
        <v>3034414.0</v>
      </c>
      <c r="C168" s="16" t="s">
        <v>284</v>
      </c>
      <c r="D168" s="41">
        <v>42065.0</v>
      </c>
      <c r="E168" s="41">
        <v>42078.0</v>
      </c>
      <c r="F168" s="55" t="s">
        <v>15</v>
      </c>
      <c r="G168" s="16" t="s">
        <v>16</v>
      </c>
      <c r="H168" s="16" t="s">
        <v>338</v>
      </c>
      <c r="I168" s="16" t="s">
        <v>63</v>
      </c>
      <c r="J168" s="16" t="s">
        <v>80</v>
      </c>
      <c r="K168" s="77"/>
      <c r="N168" s="4"/>
      <c r="O168" s="4"/>
    </row>
    <row r="169" ht="30.0" customHeight="1">
      <c r="A169" s="7">
        <v>168.0</v>
      </c>
      <c r="B169" s="20">
        <v>3034462.0</v>
      </c>
      <c r="C169" s="20" t="s">
        <v>56</v>
      </c>
      <c r="D169" s="49">
        <v>42065.0</v>
      </c>
      <c r="E169" s="49">
        <v>42078.0</v>
      </c>
      <c r="F169" s="7" t="s">
        <v>15</v>
      </c>
      <c r="G169" s="20" t="s">
        <v>57</v>
      </c>
      <c r="H169" s="20" t="s">
        <v>339</v>
      </c>
      <c r="I169" s="20" t="s">
        <v>58</v>
      </c>
      <c r="J169" s="7" t="s">
        <v>59</v>
      </c>
      <c r="K169" s="36"/>
      <c r="N169" s="4"/>
      <c r="O169" s="4"/>
    </row>
    <row r="170">
      <c r="A170" s="7">
        <v>169.0</v>
      </c>
      <c r="B170" s="85" t="str">
        <f>HYPERLINK("http://www.secretariadeambiente.gov.co/forest/usutareas.do?group_system_actual=3&amp;codTraEsc=17633695&amp;_a=0.7717510016980339","3035373")</f>
        <v>3035373</v>
      </c>
      <c r="C170" s="16" t="s">
        <v>36</v>
      </c>
      <c r="D170" s="41">
        <v>42067.0</v>
      </c>
      <c r="E170" s="41">
        <v>42068.0</v>
      </c>
      <c r="F170" s="55" t="s">
        <v>15</v>
      </c>
      <c r="G170" s="16" t="s">
        <v>282</v>
      </c>
      <c r="H170" s="55" t="s">
        <v>15</v>
      </c>
      <c r="I170" s="16" t="s">
        <v>63</v>
      </c>
      <c r="J170" s="16" t="s">
        <v>117</v>
      </c>
      <c r="K170" s="16"/>
      <c r="N170" s="4"/>
      <c r="O170" s="4"/>
    </row>
    <row r="171">
      <c r="A171" s="7">
        <v>170.0</v>
      </c>
      <c r="B171" s="16">
        <v>3035167.0</v>
      </c>
      <c r="C171" s="16" t="s">
        <v>284</v>
      </c>
      <c r="D171" s="41">
        <v>42067.0</v>
      </c>
      <c r="E171" s="41">
        <v>42075.0</v>
      </c>
      <c r="F171" s="55" t="s">
        <v>15</v>
      </c>
      <c r="G171" s="16" t="s">
        <v>340</v>
      </c>
      <c r="H171" s="55"/>
      <c r="I171" s="16" t="s">
        <v>63</v>
      </c>
      <c r="J171" s="16" t="s">
        <v>117</v>
      </c>
      <c r="K171" s="16"/>
      <c r="N171" s="4"/>
      <c r="O171" s="4"/>
    </row>
    <row r="172">
      <c r="A172" s="7">
        <v>171.0</v>
      </c>
      <c r="B172" s="16">
        <v>3034630.0</v>
      </c>
      <c r="C172" s="16" t="s">
        <v>247</v>
      </c>
      <c r="D172" s="41">
        <v>42067.0</v>
      </c>
      <c r="E172" s="41">
        <v>42078.0</v>
      </c>
      <c r="F172" s="55" t="s">
        <v>15</v>
      </c>
      <c r="G172" s="16" t="s">
        <v>57</v>
      </c>
      <c r="H172" s="16" t="s">
        <v>341</v>
      </c>
      <c r="I172" s="16" t="s">
        <v>58</v>
      </c>
      <c r="J172" s="9" t="s">
        <v>80</v>
      </c>
      <c r="K172" s="77"/>
      <c r="N172" s="4"/>
      <c r="O172" s="4"/>
    </row>
    <row r="173">
      <c r="A173" s="7">
        <v>172.0</v>
      </c>
      <c r="B173" s="16">
        <v>3035467.0</v>
      </c>
      <c r="C173" s="16" t="s">
        <v>56</v>
      </c>
      <c r="D173" s="41">
        <v>42067.0</v>
      </c>
      <c r="E173" s="41">
        <v>42080.0</v>
      </c>
      <c r="F173" s="55" t="s">
        <v>15</v>
      </c>
      <c r="G173" s="16" t="s">
        <v>57</v>
      </c>
      <c r="H173" s="16" t="s">
        <v>342</v>
      </c>
      <c r="I173" s="16" t="s">
        <v>58</v>
      </c>
      <c r="J173" s="9" t="s">
        <v>80</v>
      </c>
      <c r="K173" s="77"/>
      <c r="N173" s="4"/>
      <c r="O173" s="4"/>
    </row>
    <row r="174" ht="30.0" customHeight="1">
      <c r="A174" s="7">
        <v>173.0</v>
      </c>
      <c r="B174" s="16">
        <v>3036749.0</v>
      </c>
      <c r="C174" s="16" t="s">
        <v>56</v>
      </c>
      <c r="D174" s="41">
        <v>42067.0</v>
      </c>
      <c r="E174" s="41">
        <v>42080.0</v>
      </c>
      <c r="F174" s="55" t="s">
        <v>15</v>
      </c>
      <c r="G174" s="16" t="s">
        <v>57</v>
      </c>
      <c r="H174" s="16" t="s">
        <v>343</v>
      </c>
      <c r="I174" s="16" t="s">
        <v>58</v>
      </c>
      <c r="J174" s="7" t="s">
        <v>59</v>
      </c>
      <c r="K174" s="16"/>
      <c r="N174" s="4"/>
      <c r="O174" s="4"/>
    </row>
    <row r="175">
      <c r="A175" s="7">
        <v>174.0</v>
      </c>
      <c r="B175" s="16">
        <v>3036922.0</v>
      </c>
      <c r="C175" s="16" t="s">
        <v>145</v>
      </c>
      <c r="D175" s="41">
        <v>42067.0</v>
      </c>
      <c r="E175" s="41">
        <v>42081.0</v>
      </c>
      <c r="F175" s="55" t="s">
        <v>15</v>
      </c>
      <c r="G175" s="16" t="s">
        <v>57</v>
      </c>
      <c r="H175" s="16" t="s">
        <v>344</v>
      </c>
      <c r="I175" s="16" t="s">
        <v>58</v>
      </c>
      <c r="J175" s="9" t="s">
        <v>80</v>
      </c>
      <c r="K175" s="16"/>
      <c r="N175" s="4"/>
      <c r="O175" s="4"/>
    </row>
    <row r="176">
      <c r="A176" s="7">
        <v>175.0</v>
      </c>
      <c r="B176" s="16">
        <v>3037016.0</v>
      </c>
      <c r="C176" s="16" t="s">
        <v>247</v>
      </c>
      <c r="D176" s="41">
        <v>42067.0</v>
      </c>
      <c r="E176" s="41">
        <v>42081.0</v>
      </c>
      <c r="F176" s="55" t="s">
        <v>15</v>
      </c>
      <c r="G176" s="16" t="s">
        <v>57</v>
      </c>
      <c r="H176" s="16" t="s">
        <v>345</v>
      </c>
      <c r="I176" s="16" t="s">
        <v>58</v>
      </c>
      <c r="J176" s="9" t="s">
        <v>80</v>
      </c>
      <c r="K176" s="16"/>
      <c r="N176" s="4"/>
      <c r="O176" s="4"/>
    </row>
    <row r="177" ht="30.0" customHeight="1">
      <c r="A177" s="7">
        <v>176.0</v>
      </c>
      <c r="B177" s="20">
        <v>3029445.0</v>
      </c>
      <c r="C177" s="20" t="s">
        <v>36</v>
      </c>
      <c r="D177" s="49">
        <v>42068.0</v>
      </c>
      <c r="E177" s="10" t="s">
        <v>346</v>
      </c>
      <c r="F177" s="55" t="s">
        <v>15</v>
      </c>
      <c r="G177" s="20" t="s">
        <v>182</v>
      </c>
      <c r="H177" s="55" t="s">
        <v>15</v>
      </c>
      <c r="I177" s="20" t="s">
        <v>58</v>
      </c>
      <c r="J177" s="16" t="s">
        <v>117</v>
      </c>
      <c r="K177" s="20"/>
      <c r="N177" s="4"/>
      <c r="O177" s="4"/>
    </row>
    <row r="178">
      <c r="A178" s="7">
        <v>177.0</v>
      </c>
      <c r="B178" s="16">
        <v>3037657.0</v>
      </c>
      <c r="C178" s="16" t="s">
        <v>284</v>
      </c>
      <c r="D178" s="41">
        <v>42069.0</v>
      </c>
      <c r="E178" s="41">
        <v>42081.0</v>
      </c>
      <c r="F178" s="55" t="s">
        <v>15</v>
      </c>
      <c r="G178" s="16" t="s">
        <v>16</v>
      </c>
      <c r="H178" s="16" t="str">
        <f>HYPERLINK("javascript:%20top.infoDocumento(2040284)","2015EE47911")</f>
        <v>2015EE47911</v>
      </c>
      <c r="I178" s="16" t="s">
        <v>63</v>
      </c>
      <c r="J178" s="9" t="s">
        <v>80</v>
      </c>
      <c r="K178" s="77"/>
      <c r="N178" s="4"/>
      <c r="O178" s="4"/>
    </row>
    <row r="179">
      <c r="A179" s="7">
        <v>178.0</v>
      </c>
      <c r="B179" s="16">
        <v>3037699.0</v>
      </c>
      <c r="C179" s="16" t="s">
        <v>284</v>
      </c>
      <c r="D179" s="41">
        <v>42069.0</v>
      </c>
      <c r="E179" s="41">
        <v>42081.0</v>
      </c>
      <c r="F179" s="55" t="s">
        <v>15</v>
      </c>
      <c r="G179" s="16" t="s">
        <v>16</v>
      </c>
      <c r="H179" s="16" t="s">
        <v>347</v>
      </c>
      <c r="I179" s="16" t="s">
        <v>63</v>
      </c>
      <c r="J179" s="9" t="s">
        <v>80</v>
      </c>
      <c r="K179" s="77"/>
      <c r="N179" s="4"/>
      <c r="O179" s="4"/>
    </row>
    <row r="180" ht="30.0" customHeight="1">
      <c r="A180" s="7">
        <v>179.0</v>
      </c>
      <c r="B180" s="16">
        <v>3039167.0</v>
      </c>
      <c r="C180" s="16" t="s">
        <v>36</v>
      </c>
      <c r="D180" s="41">
        <v>42069.0</v>
      </c>
      <c r="E180" s="41">
        <v>42074.0</v>
      </c>
      <c r="F180" s="55" t="s">
        <v>15</v>
      </c>
      <c r="G180" s="16" t="s">
        <v>217</v>
      </c>
      <c r="H180" s="16" t="s">
        <v>348</v>
      </c>
      <c r="I180" s="16" t="s">
        <v>58</v>
      </c>
      <c r="J180" s="7" t="s">
        <v>59</v>
      </c>
      <c r="K180" s="77"/>
      <c r="N180" s="4"/>
      <c r="O180" s="4"/>
    </row>
    <row r="181" ht="30.0" customHeight="1">
      <c r="A181" s="7">
        <v>180.0</v>
      </c>
      <c r="B181" s="16">
        <v>3039179.0</v>
      </c>
      <c r="C181" s="16" t="s">
        <v>36</v>
      </c>
      <c r="D181" s="41">
        <v>42069.0</v>
      </c>
      <c r="E181" s="41">
        <v>42079.0</v>
      </c>
      <c r="F181" s="55" t="s">
        <v>15</v>
      </c>
      <c r="G181" s="16" t="s">
        <v>217</v>
      </c>
      <c r="H181" s="16" t="s">
        <v>349</v>
      </c>
      <c r="I181" s="16" t="s">
        <v>58</v>
      </c>
      <c r="J181" s="7" t="s">
        <v>59</v>
      </c>
      <c r="K181" s="77"/>
      <c r="N181" s="4"/>
      <c r="O181" s="4"/>
    </row>
    <row r="182" ht="30.0" customHeight="1">
      <c r="A182" s="7">
        <v>181.0</v>
      </c>
      <c r="B182" s="16">
        <v>3039070.0</v>
      </c>
      <c r="C182" s="16" t="s">
        <v>284</v>
      </c>
      <c r="D182" s="41">
        <v>42072.0</v>
      </c>
      <c r="E182" s="41">
        <v>42079.0</v>
      </c>
      <c r="F182" s="55" t="s">
        <v>15</v>
      </c>
      <c r="G182" s="16" t="s">
        <v>143</v>
      </c>
      <c r="H182" s="16" t="s">
        <v>350</v>
      </c>
      <c r="I182" s="16" t="s">
        <v>63</v>
      </c>
      <c r="J182" s="55" t="s">
        <v>84</v>
      </c>
      <c r="K182" s="41">
        <v>42069.0</v>
      </c>
      <c r="N182" s="4"/>
      <c r="O182" s="4"/>
    </row>
    <row r="183">
      <c r="A183" s="7">
        <v>182.0</v>
      </c>
      <c r="B183" s="16">
        <v>3040248.0</v>
      </c>
      <c r="C183" s="16" t="s">
        <v>106</v>
      </c>
      <c r="D183" s="41">
        <v>42072.0</v>
      </c>
      <c r="E183" s="41">
        <v>42079.0</v>
      </c>
      <c r="F183" s="55" t="s">
        <v>15</v>
      </c>
      <c r="G183" s="16" t="s">
        <v>182</v>
      </c>
      <c r="H183" s="16" t="s">
        <v>351</v>
      </c>
      <c r="I183" s="16" t="s">
        <v>58</v>
      </c>
      <c r="J183" s="9" t="s">
        <v>80</v>
      </c>
      <c r="K183" s="16" t="s">
        <v>352</v>
      </c>
      <c r="N183" s="4"/>
      <c r="O183" s="4"/>
    </row>
    <row r="184">
      <c r="A184" s="7">
        <v>183.0</v>
      </c>
      <c r="B184" s="16">
        <v>3037714.0</v>
      </c>
      <c r="C184" s="16" t="s">
        <v>284</v>
      </c>
      <c r="D184" s="41">
        <v>42072.0</v>
      </c>
      <c r="E184" s="41">
        <v>42081.0</v>
      </c>
      <c r="F184" s="55" t="s">
        <v>15</v>
      </c>
      <c r="G184" s="16" t="s">
        <v>16</v>
      </c>
      <c r="H184" s="16" t="s">
        <v>15</v>
      </c>
      <c r="I184" s="16" t="s">
        <v>63</v>
      </c>
      <c r="J184" s="9" t="s">
        <v>80</v>
      </c>
      <c r="K184" s="77"/>
      <c r="N184" s="4"/>
      <c r="O184" s="4"/>
    </row>
    <row r="185">
      <c r="A185" s="7">
        <v>184.0</v>
      </c>
      <c r="B185" s="16">
        <v>3038307.0</v>
      </c>
      <c r="C185" s="16" t="s">
        <v>284</v>
      </c>
      <c r="D185" s="41">
        <v>42072.0</v>
      </c>
      <c r="E185" s="41">
        <v>42076.0</v>
      </c>
      <c r="F185" s="55" t="s">
        <v>15</v>
      </c>
      <c r="G185" s="16" t="s">
        <v>16</v>
      </c>
      <c r="H185" s="16" t="s">
        <v>353</v>
      </c>
      <c r="I185" s="16" t="s">
        <v>58</v>
      </c>
      <c r="J185" s="9" t="s">
        <v>163</v>
      </c>
      <c r="K185" s="77"/>
      <c r="N185" s="4"/>
      <c r="O185" s="4"/>
    </row>
    <row r="186">
      <c r="A186" s="7">
        <v>185.0</v>
      </c>
      <c r="B186" s="16">
        <v>3041167.0</v>
      </c>
      <c r="C186" s="16" t="s">
        <v>106</v>
      </c>
      <c r="D186" s="41">
        <v>42072.0</v>
      </c>
      <c r="E186" s="41">
        <v>42081.0</v>
      </c>
      <c r="F186" s="55" t="s">
        <v>15</v>
      </c>
      <c r="G186" s="16" t="s">
        <v>57</v>
      </c>
      <c r="H186" s="16" t="s">
        <v>354</v>
      </c>
      <c r="I186" s="16" t="s">
        <v>58</v>
      </c>
      <c r="J186" s="9" t="s">
        <v>80</v>
      </c>
      <c r="K186" s="77"/>
      <c r="N186" s="4"/>
      <c r="O186" s="4"/>
    </row>
    <row r="187">
      <c r="A187" s="7">
        <v>186.0</v>
      </c>
      <c r="B187" s="16">
        <v>3038350.0</v>
      </c>
      <c r="C187" s="16" t="s">
        <v>25</v>
      </c>
      <c r="D187" s="41">
        <v>42072.0</v>
      </c>
      <c r="E187" s="41">
        <v>42076.0</v>
      </c>
      <c r="F187" s="55" t="s">
        <v>15</v>
      </c>
      <c r="G187" s="16" t="s">
        <v>16</v>
      </c>
      <c r="H187" s="16" t="s">
        <v>355</v>
      </c>
      <c r="I187" s="16" t="s">
        <v>63</v>
      </c>
      <c r="J187" s="16" t="s">
        <v>51</v>
      </c>
      <c r="K187" s="77"/>
      <c r="N187" s="4"/>
      <c r="O187" s="4"/>
    </row>
    <row r="188">
      <c r="A188" s="7">
        <v>187.0</v>
      </c>
      <c r="B188" s="16">
        <v>3038929.0</v>
      </c>
      <c r="C188" s="16" t="s">
        <v>25</v>
      </c>
      <c r="D188" s="41">
        <v>42072.0</v>
      </c>
      <c r="E188" s="41">
        <v>42079.0</v>
      </c>
      <c r="F188" s="55" t="s">
        <v>15</v>
      </c>
      <c r="G188" s="16" t="s">
        <v>16</v>
      </c>
      <c r="H188" s="16" t="s">
        <v>356</v>
      </c>
      <c r="I188" s="16" t="s">
        <v>63</v>
      </c>
      <c r="J188" s="16" t="s">
        <v>110</v>
      </c>
      <c r="K188" s="77"/>
      <c r="N188" s="4"/>
      <c r="O188" s="4"/>
    </row>
    <row r="189">
      <c r="A189" s="7">
        <v>188.0</v>
      </c>
      <c r="B189" s="16">
        <v>3039012.0</v>
      </c>
      <c r="C189" s="16" t="s">
        <v>284</v>
      </c>
      <c r="D189" s="41">
        <v>42072.0</v>
      </c>
      <c r="E189" s="41">
        <v>42085.0</v>
      </c>
      <c r="F189" s="55" t="s">
        <v>15</v>
      </c>
      <c r="G189" s="16" t="s">
        <v>16</v>
      </c>
      <c r="H189" s="16" t="s">
        <v>357</v>
      </c>
      <c r="I189" s="16" t="s">
        <v>63</v>
      </c>
      <c r="J189" s="9" t="s">
        <v>80</v>
      </c>
      <c r="K189" s="77"/>
      <c r="N189" s="4"/>
      <c r="O189" s="4"/>
    </row>
    <row r="190">
      <c r="A190" s="7">
        <v>189.0</v>
      </c>
      <c r="B190" s="16">
        <v>3038290.0</v>
      </c>
      <c r="C190" s="16" t="s">
        <v>82</v>
      </c>
      <c r="D190" s="41">
        <v>42073.0</v>
      </c>
      <c r="E190" s="41">
        <v>42080.0</v>
      </c>
      <c r="F190" s="55" t="s">
        <v>15</v>
      </c>
      <c r="G190" s="16" t="s">
        <v>16</v>
      </c>
      <c r="H190" s="16" t="s">
        <v>358</v>
      </c>
      <c r="I190" s="16" t="s">
        <v>63</v>
      </c>
      <c r="J190" s="9" t="s">
        <v>80</v>
      </c>
      <c r="K190" s="77"/>
      <c r="N190" s="4"/>
      <c r="O190" s="4"/>
    </row>
    <row r="191">
      <c r="A191" s="7">
        <v>190.0</v>
      </c>
      <c r="B191" s="16">
        <v>3039584.0</v>
      </c>
      <c r="C191" s="16" t="s">
        <v>240</v>
      </c>
      <c r="D191" s="41">
        <v>42073.0</v>
      </c>
      <c r="E191" s="41">
        <v>42085.0</v>
      </c>
      <c r="F191" s="55" t="s">
        <v>15</v>
      </c>
      <c r="G191" s="16" t="s">
        <v>16</v>
      </c>
      <c r="H191" s="16" t="s">
        <v>359</v>
      </c>
      <c r="I191" s="16" t="s">
        <v>63</v>
      </c>
      <c r="J191" s="9" t="s">
        <v>80</v>
      </c>
      <c r="K191" s="77"/>
      <c r="N191" s="4"/>
      <c r="O191" s="4"/>
    </row>
    <row r="192" ht="30.0" customHeight="1">
      <c r="A192" s="7">
        <v>191.0</v>
      </c>
      <c r="B192" s="16">
        <v>3040624.0</v>
      </c>
      <c r="C192" s="16" t="s">
        <v>237</v>
      </c>
      <c r="D192" s="41">
        <v>42073.0</v>
      </c>
      <c r="E192" s="41">
        <v>42086.0</v>
      </c>
      <c r="F192" s="55" t="s">
        <v>15</v>
      </c>
      <c r="G192" s="16" t="s">
        <v>16</v>
      </c>
      <c r="H192" s="16" t="s">
        <v>360</v>
      </c>
      <c r="I192" s="16" t="s">
        <v>63</v>
      </c>
      <c r="J192" s="55" t="s">
        <v>177</v>
      </c>
      <c r="K192" s="77"/>
      <c r="N192" s="4"/>
      <c r="O192" s="4"/>
    </row>
    <row r="193">
      <c r="A193" s="7">
        <v>192.0</v>
      </c>
      <c r="B193" s="20">
        <v>3042541.0</v>
      </c>
      <c r="C193" s="16" t="s">
        <v>36</v>
      </c>
      <c r="D193" s="49">
        <v>42074.0</v>
      </c>
      <c r="E193" s="49">
        <v>42074.0</v>
      </c>
      <c r="F193" s="55" t="s">
        <v>15</v>
      </c>
      <c r="G193" s="20" t="s">
        <v>24</v>
      </c>
      <c r="H193" s="7" t="s">
        <v>361</v>
      </c>
      <c r="I193" s="20" t="s">
        <v>63</v>
      </c>
      <c r="J193" s="20" t="s">
        <v>117</v>
      </c>
      <c r="K193" s="20"/>
      <c r="N193" s="4"/>
      <c r="O193" s="4"/>
    </row>
    <row r="194">
      <c r="A194" s="7">
        <v>193.0</v>
      </c>
      <c r="B194" s="16">
        <v>3041527.0</v>
      </c>
      <c r="C194" s="16" t="s">
        <v>56</v>
      </c>
      <c r="D194" s="41">
        <v>42074.0</v>
      </c>
      <c r="E194" s="41">
        <v>42081.0</v>
      </c>
      <c r="F194" s="55" t="s">
        <v>15</v>
      </c>
      <c r="G194" s="16" t="s">
        <v>182</v>
      </c>
      <c r="H194" s="16" t="s">
        <v>362</v>
      </c>
      <c r="I194" s="16" t="s">
        <v>58</v>
      </c>
      <c r="J194" s="9" t="s">
        <v>80</v>
      </c>
      <c r="K194" s="84"/>
      <c r="N194" s="4"/>
      <c r="O194" s="4"/>
    </row>
    <row r="195" ht="30.0" customHeight="1">
      <c r="A195" s="7">
        <v>194.0</v>
      </c>
      <c r="B195" s="16">
        <v>3041152.0</v>
      </c>
      <c r="C195" s="16" t="s">
        <v>82</v>
      </c>
      <c r="D195" s="41">
        <v>42074.0</v>
      </c>
      <c r="E195" s="41">
        <v>42086.0</v>
      </c>
      <c r="F195" s="55" t="s">
        <v>15</v>
      </c>
      <c r="G195" s="16" t="s">
        <v>16</v>
      </c>
      <c r="H195" s="16" t="s">
        <v>363</v>
      </c>
      <c r="I195" s="16" t="s">
        <v>63</v>
      </c>
      <c r="J195" s="55" t="s">
        <v>177</v>
      </c>
      <c r="K195" s="77"/>
      <c r="N195" s="4"/>
      <c r="O195" s="4"/>
    </row>
    <row r="196">
      <c r="A196" s="7">
        <v>195.0</v>
      </c>
      <c r="B196" s="16">
        <v>3041396.0</v>
      </c>
      <c r="C196" s="16" t="s">
        <v>318</v>
      </c>
      <c r="D196" s="41">
        <v>42074.0</v>
      </c>
      <c r="E196" s="41">
        <v>42087.0</v>
      </c>
      <c r="F196" s="55" t="s">
        <v>15</v>
      </c>
      <c r="G196" s="16" t="s">
        <v>57</v>
      </c>
      <c r="H196" s="16" t="s">
        <v>364</v>
      </c>
      <c r="I196" s="16" t="s">
        <v>58</v>
      </c>
      <c r="J196" s="9" t="s">
        <v>80</v>
      </c>
      <c r="K196" s="77"/>
      <c r="N196" s="4"/>
      <c r="O196" s="4"/>
    </row>
    <row r="197" ht="30.0" customHeight="1">
      <c r="A197" s="7">
        <v>196.0</v>
      </c>
      <c r="B197" s="16">
        <v>3041547.0</v>
      </c>
      <c r="C197" s="16" t="s">
        <v>284</v>
      </c>
      <c r="D197" s="41">
        <v>42074.0</v>
      </c>
      <c r="E197" s="41">
        <v>42081.0</v>
      </c>
      <c r="F197" s="55" t="s">
        <v>15</v>
      </c>
      <c r="G197" s="16" t="s">
        <v>16</v>
      </c>
      <c r="H197" s="16" t="s">
        <v>365</v>
      </c>
      <c r="I197" s="16" t="s">
        <v>63</v>
      </c>
      <c r="J197" s="55" t="s">
        <v>84</v>
      </c>
      <c r="K197" s="77"/>
      <c r="N197" s="4"/>
      <c r="O197" s="4"/>
    </row>
    <row r="198">
      <c r="A198" s="7">
        <v>197.0</v>
      </c>
      <c r="B198" s="16">
        <v>3041865.0</v>
      </c>
      <c r="C198" s="16" t="s">
        <v>237</v>
      </c>
      <c r="D198" s="41">
        <v>42074.0</v>
      </c>
      <c r="E198" s="41">
        <v>42081.0</v>
      </c>
      <c r="F198" s="55" t="s">
        <v>15</v>
      </c>
      <c r="G198" s="16" t="s">
        <v>16</v>
      </c>
      <c r="H198" s="55" t="s">
        <v>366</v>
      </c>
      <c r="I198" s="16" t="s">
        <v>63</v>
      </c>
      <c r="J198" s="9" t="s">
        <v>80</v>
      </c>
      <c r="K198" s="77"/>
      <c r="N198" s="4"/>
      <c r="O198" s="4"/>
    </row>
    <row r="199" ht="30.0" customHeight="1">
      <c r="A199" s="7">
        <v>198.0</v>
      </c>
      <c r="B199" s="16">
        <v>3042053.0</v>
      </c>
      <c r="C199" s="16" t="s">
        <v>82</v>
      </c>
      <c r="D199" s="41">
        <v>42074.0</v>
      </c>
      <c r="E199" s="41">
        <v>42087.0</v>
      </c>
      <c r="F199" s="55" t="s">
        <v>15</v>
      </c>
      <c r="G199" s="16" t="s">
        <v>16</v>
      </c>
      <c r="H199" s="16" t="s">
        <v>367</v>
      </c>
      <c r="I199" s="16" t="s">
        <v>58</v>
      </c>
      <c r="J199" s="55" t="s">
        <v>84</v>
      </c>
      <c r="K199" s="77"/>
      <c r="N199" s="4"/>
      <c r="O199" s="4"/>
    </row>
    <row r="200" ht="30.0" customHeight="1">
      <c r="A200" s="7">
        <v>199.0</v>
      </c>
      <c r="B200" s="20">
        <v>3043211.0</v>
      </c>
      <c r="C200" s="16" t="s">
        <v>106</v>
      </c>
      <c r="D200" s="49">
        <v>42075.0</v>
      </c>
      <c r="E200" s="49">
        <v>42089.0</v>
      </c>
      <c r="F200" s="55" t="s">
        <v>15</v>
      </c>
      <c r="G200" s="20" t="s">
        <v>57</v>
      </c>
      <c r="H200" s="20" t="s">
        <v>368</v>
      </c>
      <c r="I200" s="20" t="s">
        <v>58</v>
      </c>
      <c r="J200" s="7" t="s">
        <v>59</v>
      </c>
      <c r="K200" s="36"/>
      <c r="N200" s="4"/>
      <c r="O200" s="4"/>
    </row>
    <row r="201">
      <c r="A201" s="7">
        <v>200.0</v>
      </c>
      <c r="B201" s="16">
        <v>3043223.0</v>
      </c>
      <c r="C201" s="16" t="s">
        <v>247</v>
      </c>
      <c r="D201" s="41">
        <v>42075.0</v>
      </c>
      <c r="E201" s="41">
        <v>42088.0</v>
      </c>
      <c r="F201" s="55" t="s">
        <v>15</v>
      </c>
      <c r="G201" s="16" t="s">
        <v>57</v>
      </c>
      <c r="H201" s="16" t="s">
        <v>369</v>
      </c>
      <c r="I201" s="16" t="s">
        <v>58</v>
      </c>
      <c r="J201" s="9" t="s">
        <v>80</v>
      </c>
      <c r="K201" s="77"/>
      <c r="N201" s="4"/>
      <c r="O201" s="4"/>
    </row>
    <row r="202">
      <c r="A202" s="7">
        <v>201.0</v>
      </c>
      <c r="B202" s="16">
        <v>3043887.0</v>
      </c>
      <c r="C202" s="16" t="s">
        <v>240</v>
      </c>
      <c r="D202" s="41">
        <v>42076.0</v>
      </c>
      <c r="E202" s="41">
        <v>42091.0</v>
      </c>
      <c r="F202" s="55" t="s">
        <v>15</v>
      </c>
      <c r="G202" s="16" t="s">
        <v>16</v>
      </c>
      <c r="H202" s="16" t="s">
        <v>370</v>
      </c>
      <c r="I202" s="16" t="s">
        <v>58</v>
      </c>
      <c r="J202" s="9" t="s">
        <v>80</v>
      </c>
      <c r="K202" s="77"/>
      <c r="N202" s="4"/>
      <c r="O202" s="4"/>
    </row>
    <row r="203">
      <c r="A203" s="7">
        <v>202.0</v>
      </c>
      <c r="B203" s="16">
        <v>3046335.0</v>
      </c>
      <c r="C203" s="16" t="s">
        <v>237</v>
      </c>
      <c r="D203" s="41">
        <v>42079.0</v>
      </c>
      <c r="E203" s="41">
        <v>42088.0</v>
      </c>
      <c r="F203" s="55" t="s">
        <v>15</v>
      </c>
      <c r="G203" s="16" t="s">
        <v>143</v>
      </c>
      <c r="H203" s="16" t="s">
        <v>371</v>
      </c>
      <c r="I203" s="16" t="s">
        <v>58</v>
      </c>
      <c r="J203" s="9" t="s">
        <v>80</v>
      </c>
      <c r="K203" s="77"/>
      <c r="N203" s="4"/>
      <c r="O203" s="4"/>
    </row>
    <row r="204" ht="30.0" customHeight="1">
      <c r="A204" s="7">
        <v>203.0</v>
      </c>
      <c r="B204" s="16">
        <v>3044065.0</v>
      </c>
      <c r="C204" s="16" t="s">
        <v>82</v>
      </c>
      <c r="D204" s="41">
        <v>42079.0</v>
      </c>
      <c r="E204" s="41">
        <v>42083.0</v>
      </c>
      <c r="F204" s="55" t="s">
        <v>15</v>
      </c>
      <c r="G204" s="16" t="s">
        <v>16</v>
      </c>
      <c r="H204" s="55" t="s">
        <v>372</v>
      </c>
      <c r="I204" s="16" t="s">
        <v>58</v>
      </c>
      <c r="J204" s="16" t="s">
        <v>51</v>
      </c>
      <c r="K204" s="77"/>
      <c r="N204" s="4"/>
      <c r="O204" s="4"/>
    </row>
    <row r="205" ht="30.0" customHeight="1">
      <c r="A205" s="7">
        <v>204.0</v>
      </c>
      <c r="B205" s="16">
        <v>3044801.0</v>
      </c>
      <c r="C205" s="16" t="s">
        <v>240</v>
      </c>
      <c r="D205" s="41">
        <v>42079.0</v>
      </c>
      <c r="E205" s="41">
        <v>42083.0</v>
      </c>
      <c r="F205" s="55" t="s">
        <v>15</v>
      </c>
      <c r="G205" s="16" t="s">
        <v>16</v>
      </c>
      <c r="H205" s="16" t="s">
        <v>373</v>
      </c>
      <c r="I205" s="16" t="s">
        <v>63</v>
      </c>
      <c r="J205" s="55" t="s">
        <v>177</v>
      </c>
      <c r="K205" s="77"/>
      <c r="N205" s="4"/>
      <c r="O205" s="4"/>
    </row>
    <row r="206">
      <c r="A206" s="7">
        <v>205.0</v>
      </c>
      <c r="B206" s="16">
        <v>3045194.0</v>
      </c>
      <c r="C206" s="16" t="s">
        <v>82</v>
      </c>
      <c r="D206" s="41">
        <v>42079.0</v>
      </c>
      <c r="E206" s="41">
        <v>42092.0</v>
      </c>
      <c r="F206" s="55" t="s">
        <v>15</v>
      </c>
      <c r="G206" s="16" t="s">
        <v>16</v>
      </c>
      <c r="H206" s="16" t="s">
        <v>374</v>
      </c>
      <c r="I206" s="16" t="s">
        <v>63</v>
      </c>
      <c r="J206" s="9" t="s">
        <v>80</v>
      </c>
      <c r="K206" s="77"/>
      <c r="N206" s="4"/>
      <c r="O206" s="4"/>
    </row>
    <row r="207">
      <c r="A207" s="7">
        <v>206.0</v>
      </c>
      <c r="B207" s="16">
        <v>3045470.0</v>
      </c>
      <c r="C207" s="16" t="s">
        <v>237</v>
      </c>
      <c r="D207" s="41">
        <v>42079.0</v>
      </c>
      <c r="E207" s="41">
        <v>42087.0</v>
      </c>
      <c r="F207" s="55" t="s">
        <v>15</v>
      </c>
      <c r="G207" s="16" t="s">
        <v>16</v>
      </c>
      <c r="H207" s="16" t="s">
        <v>375</v>
      </c>
      <c r="I207" s="16" t="s">
        <v>63</v>
      </c>
      <c r="J207" s="9" t="s">
        <v>80</v>
      </c>
      <c r="K207" s="77"/>
      <c r="N207" s="4"/>
      <c r="O207" s="4"/>
    </row>
    <row r="208">
      <c r="A208" s="7">
        <v>207.0</v>
      </c>
      <c r="B208" s="16">
        <v>3045507.0</v>
      </c>
      <c r="C208" s="16" t="s">
        <v>56</v>
      </c>
      <c r="D208" s="41">
        <v>42079.0</v>
      </c>
      <c r="E208" s="41">
        <v>42092.0</v>
      </c>
      <c r="F208" s="55" t="s">
        <v>15</v>
      </c>
      <c r="G208" s="16" t="s">
        <v>57</v>
      </c>
      <c r="H208" s="16" t="s">
        <v>376</v>
      </c>
      <c r="I208" s="16" t="s">
        <v>58</v>
      </c>
      <c r="J208" s="9" t="s">
        <v>80</v>
      </c>
      <c r="K208" s="77"/>
      <c r="N208" s="4"/>
      <c r="O208" s="4"/>
    </row>
    <row r="209">
      <c r="A209" s="7">
        <v>208.0</v>
      </c>
      <c r="B209" s="16">
        <v>3045512.0</v>
      </c>
      <c r="C209" s="16" t="s">
        <v>56</v>
      </c>
      <c r="D209" s="41">
        <v>42079.0</v>
      </c>
      <c r="E209" s="41">
        <v>42092.0</v>
      </c>
      <c r="F209" s="55" t="s">
        <v>15</v>
      </c>
      <c r="G209" s="16" t="s">
        <v>57</v>
      </c>
      <c r="H209" s="16" t="s">
        <v>377</v>
      </c>
      <c r="I209" s="16" t="s">
        <v>58</v>
      </c>
      <c r="J209" s="9" t="s">
        <v>80</v>
      </c>
      <c r="K209" s="77"/>
      <c r="N209" s="4"/>
      <c r="O209" s="4"/>
    </row>
    <row r="210">
      <c r="A210" s="7">
        <v>209.0</v>
      </c>
      <c r="B210" s="16">
        <v>3046762.0</v>
      </c>
      <c r="C210" s="16" t="s">
        <v>25</v>
      </c>
      <c r="D210" s="41">
        <v>42080.0</v>
      </c>
      <c r="E210" s="41">
        <v>42081.0</v>
      </c>
      <c r="F210" s="55" t="s">
        <v>15</v>
      </c>
      <c r="G210" s="16" t="s">
        <v>378</v>
      </c>
      <c r="H210" s="16" t="s">
        <v>379</v>
      </c>
      <c r="I210" s="55" t="s">
        <v>117</v>
      </c>
      <c r="J210" s="55" t="s">
        <v>117</v>
      </c>
      <c r="K210" s="77"/>
      <c r="N210" s="4"/>
      <c r="O210" s="4"/>
    </row>
    <row r="211">
      <c r="A211" s="7">
        <v>210.0</v>
      </c>
      <c r="B211" s="16">
        <v>3047666.0</v>
      </c>
      <c r="C211" s="16" t="s">
        <v>284</v>
      </c>
      <c r="D211" s="41">
        <v>42080.0</v>
      </c>
      <c r="E211" s="41">
        <v>42089.0</v>
      </c>
      <c r="F211" s="55" t="s">
        <v>15</v>
      </c>
      <c r="G211" s="16" t="s">
        <v>24</v>
      </c>
      <c r="H211" s="16" t="s">
        <v>15</v>
      </c>
      <c r="I211" s="16" t="s">
        <v>63</v>
      </c>
      <c r="J211" s="16" t="s">
        <v>117</v>
      </c>
      <c r="K211" s="16"/>
      <c r="N211" s="4"/>
      <c r="O211" s="4"/>
    </row>
    <row r="212">
      <c r="A212" s="7">
        <v>211.0</v>
      </c>
      <c r="B212" s="16">
        <v>3046591.0</v>
      </c>
      <c r="C212" s="16" t="s">
        <v>237</v>
      </c>
      <c r="D212" s="41">
        <v>42080.0</v>
      </c>
      <c r="E212" s="41">
        <v>42093.0</v>
      </c>
      <c r="F212" s="55" t="s">
        <v>15</v>
      </c>
      <c r="G212" s="16" t="s">
        <v>16</v>
      </c>
      <c r="H212" s="16" t="s">
        <v>380</v>
      </c>
      <c r="I212" s="16" t="s">
        <v>63</v>
      </c>
      <c r="J212" s="9" t="s">
        <v>80</v>
      </c>
      <c r="K212" s="16"/>
      <c r="N212" s="4"/>
      <c r="O212" s="4"/>
    </row>
    <row r="213">
      <c r="A213" s="7">
        <v>212.0</v>
      </c>
      <c r="B213" s="16">
        <v>3047606.0</v>
      </c>
      <c r="C213" s="16" t="s">
        <v>381</v>
      </c>
      <c r="D213" s="41">
        <v>42080.0</v>
      </c>
      <c r="E213" s="41">
        <v>42098.0</v>
      </c>
      <c r="F213" s="55" t="s">
        <v>15</v>
      </c>
      <c r="G213" s="16" t="s">
        <v>16</v>
      </c>
      <c r="H213" s="16" t="s">
        <v>382</v>
      </c>
      <c r="I213" s="16" t="s">
        <v>63</v>
      </c>
      <c r="J213" s="9" t="s">
        <v>80</v>
      </c>
      <c r="K213" s="16"/>
      <c r="N213" s="4"/>
      <c r="O213" s="4"/>
    </row>
    <row r="214">
      <c r="A214" s="7">
        <v>213.0</v>
      </c>
      <c r="B214" s="16">
        <v>3046652.0</v>
      </c>
      <c r="C214" s="16" t="s">
        <v>381</v>
      </c>
      <c r="D214" s="41">
        <v>42080.0</v>
      </c>
      <c r="E214" s="41">
        <v>42098.0</v>
      </c>
      <c r="F214" s="55" t="s">
        <v>15</v>
      </c>
      <c r="G214" s="16" t="s">
        <v>16</v>
      </c>
      <c r="H214" s="16" t="s">
        <v>383</v>
      </c>
      <c r="I214" s="16" t="s">
        <v>58</v>
      </c>
      <c r="J214" s="9" t="s">
        <v>80</v>
      </c>
      <c r="K214" s="16"/>
      <c r="N214" s="4"/>
      <c r="O214" s="4"/>
    </row>
    <row r="215" ht="30.0" customHeight="1">
      <c r="A215" s="7">
        <v>214.0</v>
      </c>
      <c r="B215" s="16">
        <v>3047614.0</v>
      </c>
      <c r="C215" s="16" t="s">
        <v>82</v>
      </c>
      <c r="D215" s="41">
        <v>42080.0</v>
      </c>
      <c r="E215" s="41">
        <v>42089.0</v>
      </c>
      <c r="F215" s="55" t="s">
        <v>15</v>
      </c>
      <c r="G215" s="16" t="s">
        <v>16</v>
      </c>
      <c r="H215" s="16" t="s">
        <v>384</v>
      </c>
      <c r="I215" s="16" t="s">
        <v>63</v>
      </c>
      <c r="J215" s="55" t="s">
        <v>84</v>
      </c>
      <c r="K215" s="16"/>
      <c r="N215" s="4"/>
      <c r="O215" s="4"/>
    </row>
    <row r="216">
      <c r="A216" s="7">
        <v>215.0</v>
      </c>
      <c r="B216" s="16">
        <v>3047794.0</v>
      </c>
      <c r="C216" s="16" t="s">
        <v>36</v>
      </c>
      <c r="D216" s="41">
        <v>42082.0</v>
      </c>
      <c r="E216" s="16" t="s">
        <v>385</v>
      </c>
      <c r="F216" s="16" t="s">
        <v>15</v>
      </c>
      <c r="G216" s="16" t="s">
        <v>282</v>
      </c>
      <c r="H216" s="16" t="s">
        <v>15</v>
      </c>
      <c r="I216" s="16" t="s">
        <v>117</v>
      </c>
      <c r="J216" s="55" t="s">
        <v>117</v>
      </c>
      <c r="K216" s="77"/>
      <c r="N216" s="4"/>
      <c r="O216" s="4"/>
    </row>
    <row r="217">
      <c r="A217" s="7">
        <v>216.0</v>
      </c>
      <c r="B217" s="16">
        <v>3047649.0</v>
      </c>
      <c r="C217" s="16" t="s">
        <v>240</v>
      </c>
      <c r="D217" s="41">
        <v>42082.0</v>
      </c>
      <c r="E217" s="41">
        <v>42089.0</v>
      </c>
      <c r="F217" s="16" t="s">
        <v>15</v>
      </c>
      <c r="G217" s="16" t="s">
        <v>143</v>
      </c>
      <c r="H217" s="16" t="s">
        <v>386</v>
      </c>
      <c r="I217" s="16" t="s">
        <v>117</v>
      </c>
      <c r="J217" s="9" t="s">
        <v>80</v>
      </c>
      <c r="K217" s="77"/>
      <c r="N217" s="4"/>
      <c r="O217" s="4"/>
    </row>
    <row r="218" ht="30.0" customHeight="1">
      <c r="A218" s="7">
        <v>217.0</v>
      </c>
      <c r="B218" s="16">
        <v>3047629.0</v>
      </c>
      <c r="C218" s="16" t="s">
        <v>237</v>
      </c>
      <c r="D218" s="41">
        <v>42082.0</v>
      </c>
      <c r="E218" s="41">
        <v>42089.0</v>
      </c>
      <c r="F218" s="16" t="s">
        <v>15</v>
      </c>
      <c r="G218" s="16" t="s">
        <v>143</v>
      </c>
      <c r="H218" s="16" t="s">
        <v>387</v>
      </c>
      <c r="I218" s="16" t="s">
        <v>63</v>
      </c>
      <c r="J218" s="55" t="s">
        <v>177</v>
      </c>
      <c r="K218" s="77"/>
      <c r="N218" s="4"/>
      <c r="O218" s="4"/>
    </row>
    <row r="219" ht="30.0" customHeight="1">
      <c r="A219" s="7">
        <v>218.0</v>
      </c>
      <c r="B219" s="20">
        <v>3047633.0</v>
      </c>
      <c r="C219" s="20" t="s">
        <v>284</v>
      </c>
      <c r="D219" s="49">
        <v>42082.0</v>
      </c>
      <c r="E219" s="49">
        <v>42089.0</v>
      </c>
      <c r="F219" s="7" t="s">
        <v>15</v>
      </c>
      <c r="G219" s="20" t="s">
        <v>143</v>
      </c>
      <c r="H219" s="7" t="s">
        <v>15</v>
      </c>
      <c r="I219" s="20" t="s">
        <v>63</v>
      </c>
      <c r="J219" s="55" t="s">
        <v>84</v>
      </c>
      <c r="K219" s="36"/>
      <c r="N219" s="4"/>
      <c r="O219" s="4"/>
    </row>
    <row r="220">
      <c r="A220" s="55">
        <v>219.0</v>
      </c>
      <c r="B220" s="16">
        <v>3047662.0</v>
      </c>
      <c r="C220" s="9" t="s">
        <v>152</v>
      </c>
      <c r="D220" s="41">
        <v>42082.0</v>
      </c>
      <c r="E220" s="41">
        <v>42098.0</v>
      </c>
      <c r="F220" s="55" t="s">
        <v>15</v>
      </c>
      <c r="G220" s="16" t="s">
        <v>57</v>
      </c>
      <c r="H220" s="16" t="s">
        <v>388</v>
      </c>
      <c r="I220" s="16" t="s">
        <v>58</v>
      </c>
      <c r="J220" s="55" t="s">
        <v>51</v>
      </c>
      <c r="K220" s="16"/>
      <c r="N220" s="4"/>
      <c r="O220" s="4"/>
    </row>
    <row r="221">
      <c r="A221" s="7">
        <v>220.0</v>
      </c>
      <c r="B221" s="16">
        <v>3048332.0</v>
      </c>
      <c r="C221" s="16" t="s">
        <v>106</v>
      </c>
      <c r="D221" s="41">
        <v>42082.0</v>
      </c>
      <c r="E221" s="41">
        <v>42098.0</v>
      </c>
      <c r="F221" s="55" t="s">
        <v>15</v>
      </c>
      <c r="G221" s="16" t="s">
        <v>57</v>
      </c>
      <c r="H221" s="16" t="s">
        <v>389</v>
      </c>
      <c r="I221" s="16" t="s">
        <v>58</v>
      </c>
      <c r="J221" s="9" t="s">
        <v>80</v>
      </c>
      <c r="K221" s="16"/>
      <c r="N221" s="4"/>
      <c r="O221" s="4"/>
    </row>
    <row r="222">
      <c r="A222" s="7">
        <v>221.0</v>
      </c>
      <c r="B222" s="16">
        <v>3048854.0</v>
      </c>
      <c r="C222" s="16" t="s">
        <v>318</v>
      </c>
      <c r="D222" s="41">
        <v>42082.0</v>
      </c>
      <c r="E222" s="41">
        <v>42099.0</v>
      </c>
      <c r="F222" s="55" t="s">
        <v>15</v>
      </c>
      <c r="G222" s="16" t="s">
        <v>57</v>
      </c>
      <c r="H222" s="16" t="s">
        <v>390</v>
      </c>
      <c r="I222" s="16" t="s">
        <v>58</v>
      </c>
      <c r="J222" s="9" t="s">
        <v>80</v>
      </c>
      <c r="K222" s="16"/>
      <c r="N222" s="4"/>
      <c r="O222" s="4"/>
    </row>
    <row r="223" ht="38.25" customHeight="1">
      <c r="A223" s="7">
        <v>222.0</v>
      </c>
      <c r="B223" s="16">
        <v>3048856.0</v>
      </c>
      <c r="C223" s="16" t="s">
        <v>82</v>
      </c>
      <c r="D223" s="41">
        <v>42082.0</v>
      </c>
      <c r="E223" s="41">
        <v>42099.0</v>
      </c>
      <c r="F223" s="55" t="s">
        <v>15</v>
      </c>
      <c r="G223" s="16" t="s">
        <v>16</v>
      </c>
      <c r="H223" s="16" t="s">
        <v>391</v>
      </c>
      <c r="I223" s="16" t="s">
        <v>58</v>
      </c>
      <c r="J223" s="9" t="s">
        <v>392</v>
      </c>
      <c r="K223" s="66"/>
      <c r="N223" s="4"/>
      <c r="O223" s="4"/>
    </row>
    <row r="224">
      <c r="A224" s="7">
        <v>223.0</v>
      </c>
      <c r="B224" s="16">
        <v>3049158.0</v>
      </c>
      <c r="C224" s="16" t="s">
        <v>106</v>
      </c>
      <c r="D224" s="41">
        <v>42082.0</v>
      </c>
      <c r="E224" s="41">
        <v>42099.0</v>
      </c>
      <c r="F224" s="55" t="s">
        <v>15</v>
      </c>
      <c r="G224" s="16" t="s">
        <v>57</v>
      </c>
      <c r="H224" s="16" t="s">
        <v>393</v>
      </c>
      <c r="I224" s="16" t="s">
        <v>58</v>
      </c>
      <c r="J224" s="9" t="s">
        <v>80</v>
      </c>
      <c r="K224" s="16"/>
      <c r="N224" s="4"/>
      <c r="O224" s="4"/>
    </row>
    <row r="225">
      <c r="A225" s="7">
        <v>224.0</v>
      </c>
      <c r="B225" s="16">
        <v>3050194.0</v>
      </c>
      <c r="C225" s="16" t="s">
        <v>381</v>
      </c>
      <c r="D225" s="41">
        <v>42082.0</v>
      </c>
      <c r="E225" s="41">
        <v>42091.0</v>
      </c>
      <c r="F225" s="55" t="s">
        <v>15</v>
      </c>
      <c r="G225" s="16" t="s">
        <v>143</v>
      </c>
      <c r="H225" s="16" t="s">
        <v>394</v>
      </c>
      <c r="I225" s="77"/>
      <c r="J225" s="9" t="s">
        <v>80</v>
      </c>
      <c r="K225" s="84"/>
      <c r="N225" s="4"/>
      <c r="O225" s="4"/>
    </row>
    <row r="226">
      <c r="A226" s="7">
        <v>225.0</v>
      </c>
      <c r="B226" s="20">
        <v>3047672.0</v>
      </c>
      <c r="C226" s="20" t="s">
        <v>36</v>
      </c>
      <c r="D226" s="49">
        <v>42080.0</v>
      </c>
      <c r="E226" s="49">
        <v>42082.0</v>
      </c>
      <c r="F226" s="55" t="s">
        <v>15</v>
      </c>
      <c r="G226" s="20" t="s">
        <v>24</v>
      </c>
      <c r="H226" s="20" t="s">
        <v>395</v>
      </c>
      <c r="I226" s="20" t="s">
        <v>117</v>
      </c>
      <c r="J226" s="20" t="s">
        <v>117</v>
      </c>
      <c r="K226" s="36"/>
      <c r="N226" s="4"/>
      <c r="O226" s="4"/>
    </row>
    <row r="227">
      <c r="A227" s="7">
        <v>226.0</v>
      </c>
      <c r="B227" s="16">
        <v>3047449.0</v>
      </c>
      <c r="C227" s="16" t="s">
        <v>68</v>
      </c>
      <c r="D227" s="41">
        <v>42083.0</v>
      </c>
      <c r="E227" s="41">
        <v>42090.0</v>
      </c>
      <c r="F227" s="55" t="s">
        <v>15</v>
      </c>
      <c r="G227" s="16" t="s">
        <v>24</v>
      </c>
      <c r="H227" s="16" t="s">
        <v>15</v>
      </c>
      <c r="I227" s="16" t="s">
        <v>117</v>
      </c>
      <c r="J227" s="16" t="s">
        <v>117</v>
      </c>
      <c r="K227" s="16"/>
      <c r="L227" s="90"/>
      <c r="N227" s="4"/>
      <c r="O227" s="4"/>
    </row>
    <row r="228">
      <c r="A228" s="7">
        <v>227.0</v>
      </c>
      <c r="B228" s="20">
        <v>3051017.0</v>
      </c>
      <c r="C228" s="20" t="s">
        <v>56</v>
      </c>
      <c r="D228" s="49">
        <v>42083.0</v>
      </c>
      <c r="E228" s="49">
        <v>42099.0</v>
      </c>
      <c r="F228" s="7" t="s">
        <v>15</v>
      </c>
      <c r="G228" s="20" t="s">
        <v>57</v>
      </c>
      <c r="H228" s="20" t="s">
        <v>396</v>
      </c>
      <c r="I228" s="20" t="s">
        <v>58</v>
      </c>
      <c r="J228" s="9" t="s">
        <v>80</v>
      </c>
      <c r="K228" s="36"/>
      <c r="N228" s="4"/>
      <c r="O228" s="4"/>
    </row>
    <row r="229">
      <c r="A229" s="7">
        <v>228.0</v>
      </c>
      <c r="B229" s="20">
        <v>3050083.0</v>
      </c>
      <c r="C229" s="20" t="s">
        <v>237</v>
      </c>
      <c r="D229" s="49">
        <v>42083.0</v>
      </c>
      <c r="E229" s="49">
        <v>42100.0</v>
      </c>
      <c r="F229" s="7" t="s">
        <v>15</v>
      </c>
      <c r="G229" s="16" t="s">
        <v>16</v>
      </c>
      <c r="H229" s="20" t="s">
        <v>397</v>
      </c>
      <c r="I229" s="20" t="s">
        <v>63</v>
      </c>
      <c r="J229" s="9" t="s">
        <v>80</v>
      </c>
      <c r="K229" s="36"/>
      <c r="N229" s="4"/>
      <c r="O229" s="4"/>
    </row>
    <row r="230">
      <c r="A230" s="7">
        <v>229.0</v>
      </c>
      <c r="B230" s="20">
        <v>3050106.0</v>
      </c>
      <c r="C230" s="20" t="s">
        <v>237</v>
      </c>
      <c r="D230" s="49">
        <v>42083.0</v>
      </c>
      <c r="E230" s="49">
        <v>42100.0</v>
      </c>
      <c r="F230" s="7" t="s">
        <v>15</v>
      </c>
      <c r="G230" s="16" t="s">
        <v>16</v>
      </c>
      <c r="H230" s="20" t="s">
        <v>398</v>
      </c>
      <c r="I230" s="20" t="s">
        <v>63</v>
      </c>
      <c r="J230" s="9" t="s">
        <v>80</v>
      </c>
      <c r="K230" s="36"/>
      <c r="N230" s="4"/>
      <c r="O230" s="4"/>
    </row>
    <row r="231" ht="40.5" customHeight="1">
      <c r="A231" s="7">
        <v>230.0</v>
      </c>
      <c r="B231" s="16">
        <v>3050271.0</v>
      </c>
      <c r="C231" s="16" t="s">
        <v>240</v>
      </c>
      <c r="D231" s="41">
        <v>42083.0</v>
      </c>
      <c r="E231" s="41">
        <v>42100.0</v>
      </c>
      <c r="F231" s="55" t="s">
        <v>15</v>
      </c>
      <c r="G231" s="16" t="s">
        <v>16</v>
      </c>
      <c r="H231" s="16" t="s">
        <v>399</v>
      </c>
      <c r="I231" s="16" t="s">
        <v>63</v>
      </c>
      <c r="J231" s="9" t="s">
        <v>64</v>
      </c>
      <c r="K231" s="77"/>
      <c r="N231" s="4"/>
      <c r="O231" s="4"/>
    </row>
    <row r="232">
      <c r="A232" s="7">
        <v>231.0</v>
      </c>
      <c r="B232" s="16">
        <v>3051101.0</v>
      </c>
      <c r="C232" s="16" t="s">
        <v>56</v>
      </c>
      <c r="D232" s="41">
        <v>42088.0</v>
      </c>
      <c r="E232" s="41">
        <v>42101.0</v>
      </c>
      <c r="F232" s="55" t="s">
        <v>15</v>
      </c>
      <c r="G232" s="16" t="s">
        <v>57</v>
      </c>
      <c r="H232" s="16" t="s">
        <v>400</v>
      </c>
      <c r="I232" s="16" t="s">
        <v>58</v>
      </c>
      <c r="J232" s="9" t="s">
        <v>80</v>
      </c>
      <c r="K232" s="36"/>
      <c r="N232" s="4"/>
      <c r="O232" s="4"/>
    </row>
    <row r="233">
      <c r="A233" s="7">
        <v>232.0</v>
      </c>
      <c r="B233" s="16">
        <v>3051103.0</v>
      </c>
      <c r="C233" s="16" t="s">
        <v>56</v>
      </c>
      <c r="D233" s="41">
        <v>42088.0</v>
      </c>
      <c r="E233" s="41">
        <v>42101.0</v>
      </c>
      <c r="F233" s="55" t="s">
        <v>15</v>
      </c>
      <c r="G233" s="16" t="s">
        <v>57</v>
      </c>
      <c r="H233" s="16" t="s">
        <v>401</v>
      </c>
      <c r="I233" s="16" t="s">
        <v>58</v>
      </c>
      <c r="J233" s="9" t="s">
        <v>80</v>
      </c>
      <c r="K233" s="36"/>
      <c r="N233" s="4"/>
      <c r="O233" s="4"/>
    </row>
    <row r="234">
      <c r="A234" s="7">
        <v>233.0</v>
      </c>
      <c r="B234" s="16">
        <v>3051183.0</v>
      </c>
      <c r="C234" s="9" t="s">
        <v>152</v>
      </c>
      <c r="D234" s="41">
        <v>42088.0</v>
      </c>
      <c r="E234" s="41">
        <v>42101.0</v>
      </c>
      <c r="F234" s="55" t="s">
        <v>15</v>
      </c>
      <c r="G234" s="16" t="s">
        <v>57</v>
      </c>
      <c r="H234" s="16" t="s">
        <v>402</v>
      </c>
      <c r="I234" s="16" t="s">
        <v>58</v>
      </c>
      <c r="J234" s="9" t="s">
        <v>80</v>
      </c>
      <c r="K234" s="77"/>
      <c r="N234" s="4"/>
      <c r="O234" s="4"/>
    </row>
    <row r="235" ht="30.0" customHeight="1">
      <c r="A235" s="7">
        <v>234.0</v>
      </c>
      <c r="B235" s="16">
        <v>3051814.0</v>
      </c>
      <c r="C235" s="16" t="s">
        <v>284</v>
      </c>
      <c r="D235" s="41">
        <v>42088.0</v>
      </c>
      <c r="E235" s="41">
        <v>42094.0</v>
      </c>
      <c r="F235" s="55" t="s">
        <v>15</v>
      </c>
      <c r="G235" s="16" t="s">
        <v>16</v>
      </c>
      <c r="H235" s="16" t="s">
        <v>403</v>
      </c>
      <c r="I235" s="16" t="s">
        <v>63</v>
      </c>
      <c r="J235" s="55" t="s">
        <v>84</v>
      </c>
      <c r="K235" s="84"/>
      <c r="N235" s="4"/>
      <c r="O235" s="4"/>
    </row>
    <row r="236">
      <c r="A236" s="7">
        <v>235.0</v>
      </c>
      <c r="B236" s="20">
        <v>3051910.0</v>
      </c>
      <c r="C236" s="20" t="s">
        <v>318</v>
      </c>
      <c r="D236" s="49">
        <v>42088.0</v>
      </c>
      <c r="E236" s="49">
        <v>42101.0</v>
      </c>
      <c r="F236" s="55" t="s">
        <v>15</v>
      </c>
      <c r="G236" s="20" t="s">
        <v>57</v>
      </c>
      <c r="H236" s="20" t="s">
        <v>404</v>
      </c>
      <c r="I236" s="20" t="s">
        <v>58</v>
      </c>
      <c r="J236" s="9" t="s">
        <v>80</v>
      </c>
      <c r="K236" s="36"/>
      <c r="N236" s="4"/>
      <c r="O236" s="4"/>
    </row>
    <row r="237">
      <c r="A237" s="7">
        <v>236.0</v>
      </c>
      <c r="B237" s="16">
        <v>3054665.0</v>
      </c>
      <c r="C237" s="16" t="s">
        <v>106</v>
      </c>
      <c r="D237" s="41">
        <v>42089.0</v>
      </c>
      <c r="E237" s="41">
        <v>42103.0</v>
      </c>
      <c r="F237" s="55" t="s">
        <v>15</v>
      </c>
      <c r="G237" s="16" t="s">
        <v>57</v>
      </c>
      <c r="H237" s="16" t="s">
        <v>405</v>
      </c>
      <c r="I237" s="16" t="s">
        <v>58</v>
      </c>
      <c r="J237" s="9" t="s">
        <v>80</v>
      </c>
      <c r="K237" s="36"/>
      <c r="N237" s="4"/>
      <c r="O237" s="4"/>
    </row>
    <row r="238">
      <c r="A238" s="7">
        <v>237.0</v>
      </c>
      <c r="B238" s="16">
        <v>3053640.0</v>
      </c>
      <c r="C238" s="16" t="s">
        <v>237</v>
      </c>
      <c r="D238" s="41">
        <v>42089.0</v>
      </c>
      <c r="E238" s="41">
        <v>42103.0</v>
      </c>
      <c r="F238" s="55" t="s">
        <v>15</v>
      </c>
      <c r="G238" s="16" t="s">
        <v>16</v>
      </c>
      <c r="H238" s="16" t="s">
        <v>406</v>
      </c>
      <c r="I238" s="16" t="s">
        <v>58</v>
      </c>
      <c r="J238" s="9" t="s">
        <v>80</v>
      </c>
      <c r="K238" s="36"/>
      <c r="N238" s="4"/>
      <c r="O238" s="4"/>
    </row>
    <row r="239" ht="25.5" customHeight="1">
      <c r="A239" s="7">
        <v>238.0</v>
      </c>
      <c r="B239" s="20">
        <v>3053678.0</v>
      </c>
      <c r="C239" s="20" t="s">
        <v>237</v>
      </c>
      <c r="D239" s="49">
        <v>42089.0</v>
      </c>
      <c r="E239" s="49">
        <v>42103.0</v>
      </c>
      <c r="F239" s="55" t="s">
        <v>15</v>
      </c>
      <c r="G239" s="16" t="s">
        <v>16</v>
      </c>
      <c r="H239" s="20" t="s">
        <v>407</v>
      </c>
      <c r="I239" s="20" t="s">
        <v>63</v>
      </c>
      <c r="J239" s="9" t="s">
        <v>64</v>
      </c>
      <c r="K239" s="36"/>
      <c r="N239" s="4"/>
      <c r="O239" s="4"/>
    </row>
    <row r="240" ht="25.5" customHeight="1">
      <c r="A240" s="7">
        <v>239.0</v>
      </c>
      <c r="B240" s="20">
        <v>3053685.0</v>
      </c>
      <c r="C240" s="20" t="s">
        <v>240</v>
      </c>
      <c r="D240" s="49">
        <v>42089.0</v>
      </c>
      <c r="E240" s="49">
        <v>42103.0</v>
      </c>
      <c r="F240" s="55" t="s">
        <v>15</v>
      </c>
      <c r="G240" s="16" t="s">
        <v>16</v>
      </c>
      <c r="H240" s="20" t="s">
        <v>437</v>
      </c>
      <c r="I240" s="20" t="s">
        <v>63</v>
      </c>
      <c r="J240" s="9" t="s">
        <v>64</v>
      </c>
      <c r="K240" s="36"/>
      <c r="N240" s="4"/>
      <c r="O240" s="4"/>
    </row>
    <row r="241">
      <c r="A241" s="7">
        <v>240.0</v>
      </c>
      <c r="B241" s="20">
        <v>3054909.0</v>
      </c>
      <c r="C241" s="20" t="s">
        <v>240</v>
      </c>
      <c r="D241" s="49">
        <v>42089.0</v>
      </c>
      <c r="E241" s="49">
        <v>42105.0</v>
      </c>
      <c r="F241" s="55" t="s">
        <v>15</v>
      </c>
      <c r="G241" s="20" t="s">
        <v>57</v>
      </c>
      <c r="H241" s="20" t="s">
        <v>438</v>
      </c>
      <c r="I241" s="20" t="s">
        <v>58</v>
      </c>
      <c r="J241" s="16" t="s">
        <v>140</v>
      </c>
      <c r="K241" s="36"/>
      <c r="N241" s="4"/>
      <c r="O241" s="4"/>
    </row>
    <row r="242">
      <c r="A242" s="7">
        <v>241.0</v>
      </c>
      <c r="B242" s="20">
        <v>3054097.0</v>
      </c>
      <c r="C242" s="9" t="s">
        <v>152</v>
      </c>
      <c r="D242" s="49">
        <v>42089.0</v>
      </c>
      <c r="E242" s="49">
        <v>42102.0</v>
      </c>
      <c r="F242" s="55" t="s">
        <v>15</v>
      </c>
      <c r="G242" s="20" t="s">
        <v>57</v>
      </c>
      <c r="H242" s="20" t="s">
        <v>439</v>
      </c>
      <c r="I242" s="20" t="s">
        <v>58</v>
      </c>
      <c r="J242" s="9" t="s">
        <v>80</v>
      </c>
      <c r="K242" s="36"/>
      <c r="N242" s="4"/>
      <c r="O242" s="4"/>
    </row>
    <row r="243">
      <c r="A243" s="55">
        <v>242.0</v>
      </c>
      <c r="B243" s="16">
        <v>3055622.0</v>
      </c>
      <c r="C243" s="16" t="s">
        <v>381</v>
      </c>
      <c r="D243" s="41">
        <v>42089.0</v>
      </c>
      <c r="E243" s="41">
        <v>42095.0</v>
      </c>
      <c r="F243" s="55" t="s">
        <v>15</v>
      </c>
      <c r="G243" s="16" t="s">
        <v>143</v>
      </c>
      <c r="H243" s="16" t="s">
        <v>440</v>
      </c>
      <c r="I243" s="16" t="s">
        <v>117</v>
      </c>
      <c r="J243" s="16" t="s">
        <v>117</v>
      </c>
      <c r="K243" s="77"/>
      <c r="N243" s="4"/>
      <c r="O243" s="4"/>
    </row>
    <row r="244">
      <c r="A244" s="55">
        <v>243.0</v>
      </c>
      <c r="B244" s="16">
        <v>3057075.0</v>
      </c>
      <c r="C244" s="16" t="s">
        <v>25</v>
      </c>
      <c r="D244" s="41">
        <v>42090.0</v>
      </c>
      <c r="E244" s="41" t="s">
        <v>280</v>
      </c>
      <c r="F244" s="55" t="s">
        <v>15</v>
      </c>
      <c r="G244" s="16" t="s">
        <v>143</v>
      </c>
      <c r="H244" s="16" t="s">
        <v>441</v>
      </c>
      <c r="I244" s="16" t="s">
        <v>117</v>
      </c>
      <c r="J244" s="16" t="s">
        <v>117</v>
      </c>
      <c r="K244" s="77"/>
      <c r="N244" s="4"/>
      <c r="O244" s="4"/>
    </row>
    <row r="245">
      <c r="A245" s="7">
        <v>244.0</v>
      </c>
      <c r="B245" s="16">
        <v>3056107.0</v>
      </c>
      <c r="C245" s="9" t="s">
        <v>152</v>
      </c>
      <c r="D245" s="41">
        <v>42093.0</v>
      </c>
      <c r="E245" s="41">
        <v>42101.0</v>
      </c>
      <c r="F245" s="55" t="s">
        <v>15</v>
      </c>
      <c r="G245" s="16" t="s">
        <v>182</v>
      </c>
      <c r="H245" s="16" t="s">
        <v>442</v>
      </c>
      <c r="I245" s="16" t="s">
        <v>117</v>
      </c>
      <c r="J245" s="16" t="s">
        <v>117</v>
      </c>
      <c r="K245" s="36"/>
      <c r="N245" s="4"/>
      <c r="O245" s="4"/>
    </row>
    <row r="246">
      <c r="A246" s="7">
        <v>245.0</v>
      </c>
      <c r="B246" s="41" t="s">
        <v>443</v>
      </c>
      <c r="C246" s="16" t="s">
        <v>318</v>
      </c>
      <c r="D246" s="41">
        <v>42093.0</v>
      </c>
      <c r="E246" s="41">
        <v>42101.0</v>
      </c>
      <c r="F246" s="55" t="s">
        <v>15</v>
      </c>
      <c r="G246" s="16" t="s">
        <v>182</v>
      </c>
      <c r="H246" s="55" t="s">
        <v>444</v>
      </c>
      <c r="I246" s="16" t="s">
        <v>117</v>
      </c>
      <c r="J246" s="16" t="s">
        <v>117</v>
      </c>
      <c r="K246" s="16">
        <v>3056416.0</v>
      </c>
      <c r="N246" s="4"/>
      <c r="O246" s="4"/>
    </row>
    <row r="247">
      <c r="A247" s="7">
        <v>246.0</v>
      </c>
      <c r="B247" s="16">
        <v>3058660.0</v>
      </c>
      <c r="C247" s="16" t="s">
        <v>56</v>
      </c>
      <c r="D247" s="41">
        <v>42093.0</v>
      </c>
      <c r="E247" s="41">
        <v>42102.0</v>
      </c>
      <c r="F247" s="55" t="s">
        <v>15</v>
      </c>
      <c r="G247" s="16" t="s">
        <v>182</v>
      </c>
      <c r="H247" s="16" t="s">
        <v>445</v>
      </c>
      <c r="I247" s="16" t="s">
        <v>117</v>
      </c>
      <c r="J247" s="16" t="s">
        <v>117</v>
      </c>
      <c r="K247" s="41" t="s">
        <v>446</v>
      </c>
      <c r="N247" s="4"/>
      <c r="O247" s="4"/>
    </row>
    <row r="248">
      <c r="A248" s="7">
        <v>247.0</v>
      </c>
      <c r="B248" s="16">
        <v>3058768.0</v>
      </c>
      <c r="C248" s="16" t="s">
        <v>56</v>
      </c>
      <c r="D248" s="41">
        <v>42093.0</v>
      </c>
      <c r="E248" s="41">
        <v>42100.0</v>
      </c>
      <c r="F248" s="55" t="s">
        <v>15</v>
      </c>
      <c r="G248" s="16" t="s">
        <v>182</v>
      </c>
      <c r="H248" s="16" t="s">
        <v>447</v>
      </c>
      <c r="I248" s="16" t="s">
        <v>117</v>
      </c>
      <c r="J248" s="16" t="s">
        <v>117</v>
      </c>
      <c r="K248" s="36"/>
      <c r="N248" s="4"/>
      <c r="O248" s="4"/>
    </row>
    <row r="249">
      <c r="A249" s="7">
        <v>248.0</v>
      </c>
      <c r="B249" s="16">
        <v>3055301.0</v>
      </c>
      <c r="C249" s="16" t="s">
        <v>82</v>
      </c>
      <c r="D249" s="41">
        <v>42093.0</v>
      </c>
      <c r="E249" s="41">
        <v>42105.0</v>
      </c>
      <c r="F249" s="55" t="s">
        <v>15</v>
      </c>
      <c r="G249" s="16" t="s">
        <v>16</v>
      </c>
      <c r="H249" s="16" t="s">
        <v>448</v>
      </c>
      <c r="I249" s="16" t="s">
        <v>58</v>
      </c>
      <c r="J249" s="9" t="s">
        <v>449</v>
      </c>
      <c r="K249" s="36"/>
      <c r="N249" s="4"/>
      <c r="O249" s="4"/>
    </row>
    <row r="250">
      <c r="A250" s="7">
        <v>249.0</v>
      </c>
      <c r="B250" s="16">
        <v>3055309.0</v>
      </c>
      <c r="C250" s="16" t="s">
        <v>237</v>
      </c>
      <c r="D250" s="41">
        <v>42093.0</v>
      </c>
      <c r="E250" s="41">
        <v>42107.0</v>
      </c>
      <c r="F250" s="55" t="s">
        <v>15</v>
      </c>
      <c r="G250" s="16" t="s">
        <v>16</v>
      </c>
      <c r="H250" s="16" t="s">
        <v>450</v>
      </c>
      <c r="I250" s="16" t="s">
        <v>58</v>
      </c>
      <c r="J250" s="9" t="s">
        <v>80</v>
      </c>
      <c r="K250" s="36"/>
      <c r="N250" s="4"/>
      <c r="O250" s="4"/>
    </row>
    <row r="251" ht="30.0" customHeight="1">
      <c r="A251" s="7">
        <v>250.0</v>
      </c>
      <c r="B251" s="16">
        <v>3059394.0</v>
      </c>
      <c r="C251" s="16" t="s">
        <v>105</v>
      </c>
      <c r="D251" s="41">
        <v>42093.0</v>
      </c>
      <c r="E251" s="41">
        <v>42106.0</v>
      </c>
      <c r="F251" s="55" t="s">
        <v>15</v>
      </c>
      <c r="G251" s="16" t="s">
        <v>57</v>
      </c>
      <c r="H251" s="16" t="str">
        <f>HYPERLINK("javascript:%20top.infoDocumento(2051539)","2015EE59166")</f>
        <v>2015EE59166</v>
      </c>
      <c r="I251" s="16" t="s">
        <v>58</v>
      </c>
      <c r="J251" s="55" t="s">
        <v>59</v>
      </c>
      <c r="K251" s="36"/>
      <c r="N251" s="4"/>
      <c r="O251" s="4"/>
    </row>
    <row r="252">
      <c r="A252" s="7">
        <v>251.0</v>
      </c>
      <c r="B252" s="16">
        <v>3055646.0</v>
      </c>
      <c r="C252" s="16" t="s">
        <v>240</v>
      </c>
      <c r="D252" s="41">
        <v>42093.0</v>
      </c>
      <c r="E252" s="41">
        <v>42107.0</v>
      </c>
      <c r="F252" s="55" t="s">
        <v>15</v>
      </c>
      <c r="G252" s="16" t="s">
        <v>16</v>
      </c>
      <c r="H252" s="16" t="s">
        <v>451</v>
      </c>
      <c r="I252" s="16" t="s">
        <v>58</v>
      </c>
      <c r="J252" s="9" t="s">
        <v>51</v>
      </c>
      <c r="K252" s="36"/>
      <c r="N252" s="4"/>
      <c r="O252" s="4"/>
    </row>
    <row r="253" ht="25.5" customHeight="1">
      <c r="A253" s="7">
        <v>252.0</v>
      </c>
      <c r="B253" s="16">
        <v>3055793.0</v>
      </c>
      <c r="C253" s="16" t="s">
        <v>82</v>
      </c>
      <c r="D253" s="41">
        <v>42093.0</v>
      </c>
      <c r="E253" s="41">
        <v>42107.0</v>
      </c>
      <c r="F253" s="55" t="s">
        <v>15</v>
      </c>
      <c r="G253" s="16" t="s">
        <v>16</v>
      </c>
      <c r="H253" s="16" t="str">
        <f>HYPERLINK("javascript:%20top.infoDocumento(2056204)","2015EE63831")</f>
        <v>2015EE63831</v>
      </c>
      <c r="I253" s="16" t="s">
        <v>58</v>
      </c>
      <c r="J253" s="9" t="s">
        <v>452</v>
      </c>
      <c r="K253" s="36"/>
      <c r="N253" s="4"/>
      <c r="O253" s="4"/>
    </row>
    <row r="254" ht="25.5" customHeight="1">
      <c r="A254" s="7">
        <v>253.0</v>
      </c>
      <c r="B254" s="16">
        <v>3056214.0</v>
      </c>
      <c r="C254" s="41" t="s">
        <v>240</v>
      </c>
      <c r="D254" s="41">
        <v>42093.0</v>
      </c>
      <c r="E254" s="41">
        <v>42101.0</v>
      </c>
      <c r="F254" s="55" t="s">
        <v>15</v>
      </c>
      <c r="G254" s="16" t="s">
        <v>16</v>
      </c>
      <c r="H254" s="16" t="s">
        <v>453</v>
      </c>
      <c r="I254" s="16" t="s">
        <v>58</v>
      </c>
      <c r="J254" s="9" t="s">
        <v>64</v>
      </c>
      <c r="K254" s="36"/>
      <c r="N254" s="4"/>
      <c r="O254" s="4"/>
    </row>
    <row r="255">
      <c r="A255" s="7">
        <v>254.0</v>
      </c>
      <c r="B255" s="16">
        <v>3056315.0</v>
      </c>
      <c r="C255" s="16" t="s">
        <v>56</v>
      </c>
      <c r="D255" s="41">
        <v>42093.0</v>
      </c>
      <c r="E255" s="41">
        <v>42107.0</v>
      </c>
      <c r="F255" s="55" t="s">
        <v>15</v>
      </c>
      <c r="G255" s="16" t="s">
        <v>57</v>
      </c>
      <c r="H255" s="16" t="s">
        <v>454</v>
      </c>
      <c r="I255" s="16" t="s">
        <v>58</v>
      </c>
      <c r="J255" s="9" t="s">
        <v>80</v>
      </c>
      <c r="K255" s="36"/>
      <c r="N255" s="4"/>
      <c r="O255" s="4"/>
    </row>
    <row r="256" ht="30.0" customHeight="1">
      <c r="A256" s="7">
        <v>255.0</v>
      </c>
      <c r="B256" s="16">
        <v>3057092.0</v>
      </c>
      <c r="C256" s="16" t="s">
        <v>284</v>
      </c>
      <c r="D256" s="41">
        <v>42094.0</v>
      </c>
      <c r="E256" s="41">
        <v>42108.0</v>
      </c>
      <c r="F256" s="55" t="s">
        <v>15</v>
      </c>
      <c r="G256" s="16" t="s">
        <v>16</v>
      </c>
      <c r="H256" s="16" t="s">
        <v>455</v>
      </c>
      <c r="I256" s="16" t="s">
        <v>58</v>
      </c>
      <c r="J256" s="55" t="s">
        <v>84</v>
      </c>
      <c r="K256" s="36"/>
      <c r="N256" s="4"/>
      <c r="O256" s="4"/>
    </row>
    <row r="257">
      <c r="A257" s="7">
        <v>256.0</v>
      </c>
      <c r="B257" s="20">
        <v>3057570.0</v>
      </c>
      <c r="C257" s="49" t="s">
        <v>237</v>
      </c>
      <c r="D257" s="49">
        <v>42094.0</v>
      </c>
      <c r="E257" s="49">
        <v>42108.0</v>
      </c>
      <c r="F257" s="55" t="s">
        <v>15</v>
      </c>
      <c r="G257" s="16" t="s">
        <v>16</v>
      </c>
      <c r="H257" s="16" t="s">
        <v>456</v>
      </c>
      <c r="I257" s="20" t="s">
        <v>58</v>
      </c>
      <c r="J257" s="9" t="s">
        <v>80</v>
      </c>
      <c r="K257" s="36"/>
      <c r="N257" s="4"/>
      <c r="O257" s="4"/>
    </row>
    <row r="258">
      <c r="A258" s="7">
        <v>257.0</v>
      </c>
      <c r="B258" s="16">
        <v>3057578.0</v>
      </c>
      <c r="C258" s="41" t="s">
        <v>237</v>
      </c>
      <c r="D258" s="41">
        <v>42094.0</v>
      </c>
      <c r="E258" s="41">
        <v>42108.0</v>
      </c>
      <c r="F258" s="55" t="s">
        <v>15</v>
      </c>
      <c r="G258" s="16" t="s">
        <v>16</v>
      </c>
      <c r="H258" s="16" t="s">
        <v>457</v>
      </c>
      <c r="I258" s="16" t="s">
        <v>58</v>
      </c>
      <c r="J258" s="9" t="s">
        <v>80</v>
      </c>
      <c r="K258" s="36"/>
      <c r="N258" s="4"/>
      <c r="O258" s="4"/>
    </row>
    <row r="259">
      <c r="A259" s="7">
        <v>258.0</v>
      </c>
      <c r="B259" s="16">
        <v>3057599.0</v>
      </c>
      <c r="C259" s="41" t="s">
        <v>381</v>
      </c>
      <c r="D259" s="41">
        <v>42094.0</v>
      </c>
      <c r="E259" s="41">
        <v>42108.0</v>
      </c>
      <c r="F259" s="55" t="s">
        <v>15</v>
      </c>
      <c r="G259" s="16" t="s">
        <v>16</v>
      </c>
      <c r="H259" s="16" t="str">
        <f>HYPERLINK("javascript:%20top.infoDocumento(2054257)","2015EE61884")</f>
        <v>2015EE61884</v>
      </c>
      <c r="I259" s="16" t="s">
        <v>58</v>
      </c>
      <c r="J259" s="9" t="s">
        <v>80</v>
      </c>
      <c r="K259" s="36"/>
      <c r="N259" s="4"/>
      <c r="O259" s="4"/>
    </row>
    <row r="260">
      <c r="A260" s="7">
        <v>259.0</v>
      </c>
      <c r="B260" s="16">
        <v>3057605.0</v>
      </c>
      <c r="C260" s="41" t="s">
        <v>381</v>
      </c>
      <c r="D260" s="41">
        <v>42094.0</v>
      </c>
      <c r="E260" s="41">
        <v>42108.0</v>
      </c>
      <c r="F260" s="55" t="s">
        <v>15</v>
      </c>
      <c r="G260" s="16" t="s">
        <v>16</v>
      </c>
      <c r="H260" s="16" t="s">
        <v>458</v>
      </c>
      <c r="I260" s="16" t="s">
        <v>58</v>
      </c>
      <c r="J260" s="9" t="s">
        <v>80</v>
      </c>
      <c r="K260" s="36"/>
      <c r="N260" s="4"/>
      <c r="O260" s="4"/>
    </row>
    <row r="261">
      <c r="A261" s="7">
        <v>260.0</v>
      </c>
      <c r="B261" s="16">
        <v>3057726.0</v>
      </c>
      <c r="C261" s="41" t="s">
        <v>381</v>
      </c>
      <c r="D261" s="41">
        <v>42094.0</v>
      </c>
      <c r="E261" s="41">
        <v>42108.0</v>
      </c>
      <c r="F261" s="55" t="s">
        <v>15</v>
      </c>
      <c r="G261" s="16" t="s">
        <v>16</v>
      </c>
      <c r="H261" s="16" t="s">
        <v>459</v>
      </c>
      <c r="I261" s="16" t="s">
        <v>58</v>
      </c>
      <c r="J261" s="9" t="s">
        <v>80</v>
      </c>
      <c r="K261" s="36"/>
      <c r="N261" s="4"/>
      <c r="O261" s="4"/>
    </row>
    <row r="262">
      <c r="A262" s="7">
        <v>261.0</v>
      </c>
      <c r="B262" s="16">
        <v>3057929.0</v>
      </c>
      <c r="C262" s="41" t="s">
        <v>56</v>
      </c>
      <c r="D262" s="41">
        <v>42094.0</v>
      </c>
      <c r="E262" s="41">
        <v>42108.0</v>
      </c>
      <c r="F262" s="55" t="s">
        <v>15</v>
      </c>
      <c r="G262" s="16" t="s">
        <v>57</v>
      </c>
      <c r="H262" s="16" t="s">
        <v>460</v>
      </c>
      <c r="I262" s="16" t="s">
        <v>58</v>
      </c>
      <c r="J262" s="77"/>
      <c r="K262" s="36"/>
      <c r="N262" s="4"/>
      <c r="O262" s="4"/>
    </row>
    <row r="263">
      <c r="A263" s="7">
        <v>262.0</v>
      </c>
      <c r="B263" s="55">
        <v>3060710.0</v>
      </c>
      <c r="C263" s="41" t="s">
        <v>381</v>
      </c>
      <c r="D263" s="41">
        <v>42094.0</v>
      </c>
      <c r="E263" s="41">
        <v>42108.0</v>
      </c>
      <c r="F263" s="55" t="s">
        <v>15</v>
      </c>
      <c r="G263" s="16" t="s">
        <v>16</v>
      </c>
      <c r="H263" s="16" t="s">
        <v>461</v>
      </c>
      <c r="I263" s="16" t="s">
        <v>58</v>
      </c>
      <c r="J263" s="9" t="s">
        <v>80</v>
      </c>
      <c r="K263" s="36"/>
      <c r="N263" s="4"/>
      <c r="O263" s="4"/>
    </row>
    <row r="264">
      <c r="A264" s="7">
        <v>263.0</v>
      </c>
      <c r="B264" s="55">
        <v>3057976.0</v>
      </c>
      <c r="C264" s="16" t="s">
        <v>82</v>
      </c>
      <c r="D264" s="41">
        <v>42094.0</v>
      </c>
      <c r="E264" s="41">
        <v>42109.0</v>
      </c>
      <c r="F264" s="55" t="s">
        <v>15</v>
      </c>
      <c r="G264" s="16" t="s">
        <v>16</v>
      </c>
      <c r="H264" s="16" t="str">
        <f>HYPERLINK("javascript:%20top.infoDocumento(2056199)","2015EE63826")</f>
        <v>2015EE63826</v>
      </c>
      <c r="I264" s="16" t="s">
        <v>58</v>
      </c>
      <c r="J264" s="9" t="s">
        <v>80</v>
      </c>
      <c r="K264" s="36"/>
      <c r="N264" s="4"/>
      <c r="O264" s="4"/>
    </row>
    <row r="265">
      <c r="A265" s="7">
        <v>264.0</v>
      </c>
      <c r="B265" s="55">
        <v>3058146.0</v>
      </c>
      <c r="C265" s="9" t="s">
        <v>152</v>
      </c>
      <c r="D265" s="41">
        <v>42094.0</v>
      </c>
      <c r="E265" s="41">
        <v>42108.0</v>
      </c>
      <c r="F265" s="55" t="s">
        <v>15</v>
      </c>
      <c r="G265" s="16" t="s">
        <v>57</v>
      </c>
      <c r="H265" s="16" t="str">
        <f>HYPERLINK("javascript:%20top.infoDocumento(2054272)","2015EE61899")</f>
        <v>2015EE61899</v>
      </c>
      <c r="I265" s="16" t="s">
        <v>58</v>
      </c>
      <c r="J265" s="9" t="s">
        <v>80</v>
      </c>
      <c r="K265" s="36"/>
      <c r="N265" s="4"/>
      <c r="O265" s="4"/>
    </row>
    <row r="266">
      <c r="A266" s="7">
        <v>265.0</v>
      </c>
      <c r="B266" s="98">
        <v>3059065.0</v>
      </c>
      <c r="C266" s="63" t="s">
        <v>91</v>
      </c>
      <c r="D266" s="62">
        <v>42094.0</v>
      </c>
      <c r="E266" s="62">
        <v>42108.0</v>
      </c>
      <c r="F266" s="98" t="s">
        <v>15</v>
      </c>
      <c r="G266" s="63" t="s">
        <v>57</v>
      </c>
      <c r="H266" s="63" t="s">
        <v>462</v>
      </c>
      <c r="I266" s="63" t="s">
        <v>58</v>
      </c>
      <c r="J266" s="63" t="s">
        <v>463</v>
      </c>
      <c r="K266" s="36"/>
      <c r="N266" s="4"/>
      <c r="O266" s="4"/>
    </row>
    <row r="267" ht="30.0" customHeight="1">
      <c r="A267" s="7">
        <v>266.0</v>
      </c>
      <c r="B267" s="98">
        <v>3059076.0</v>
      </c>
      <c r="C267" s="63" t="s">
        <v>106</v>
      </c>
      <c r="D267" s="62">
        <v>42094.0</v>
      </c>
      <c r="E267" s="62">
        <v>42108.0</v>
      </c>
      <c r="F267" s="98" t="s">
        <v>15</v>
      </c>
      <c r="G267" s="63" t="s">
        <v>57</v>
      </c>
      <c r="H267" s="63" t="s">
        <v>464</v>
      </c>
      <c r="I267" s="63" t="s">
        <v>58</v>
      </c>
      <c r="J267" s="98" t="s">
        <v>59</v>
      </c>
      <c r="K267" s="36"/>
      <c r="N267" s="4"/>
      <c r="O267" s="4"/>
    </row>
    <row r="268">
      <c r="A268" s="7">
        <v>267.0</v>
      </c>
      <c r="B268" s="98">
        <v>3059101.0</v>
      </c>
      <c r="C268" s="63" t="s">
        <v>91</v>
      </c>
      <c r="D268" s="62">
        <v>42094.0</v>
      </c>
      <c r="E268" s="62">
        <v>42108.0</v>
      </c>
      <c r="F268" s="98" t="s">
        <v>15</v>
      </c>
      <c r="G268" s="63" t="s">
        <v>57</v>
      </c>
      <c r="H268" s="63" t="s">
        <v>465</v>
      </c>
      <c r="I268" s="63" t="s">
        <v>58</v>
      </c>
      <c r="J268" s="47" t="s">
        <v>80</v>
      </c>
      <c r="K268" s="36"/>
      <c r="N268" s="4"/>
      <c r="O268" s="4"/>
    </row>
    <row r="269">
      <c r="A269" s="7">
        <v>268.0</v>
      </c>
      <c r="B269" s="98">
        <v>3059310.0</v>
      </c>
      <c r="C269" s="63" t="s">
        <v>107</v>
      </c>
      <c r="D269" s="62">
        <v>42094.0</v>
      </c>
      <c r="E269" s="62">
        <v>42108.0</v>
      </c>
      <c r="F269" s="98" t="s">
        <v>15</v>
      </c>
      <c r="G269" s="63" t="s">
        <v>57</v>
      </c>
      <c r="H269" s="63" t="s">
        <v>466</v>
      </c>
      <c r="I269" s="63" t="s">
        <v>58</v>
      </c>
      <c r="J269" s="47" t="s">
        <v>80</v>
      </c>
      <c r="K269" s="20"/>
      <c r="N269" s="4"/>
      <c r="O269" s="4"/>
    </row>
    <row r="270">
      <c r="A270" s="20">
        <v>269.0</v>
      </c>
      <c r="B270" s="102">
        <v>3059784.0</v>
      </c>
      <c r="C270" s="62" t="s">
        <v>237</v>
      </c>
      <c r="D270" s="62">
        <v>42100.0</v>
      </c>
      <c r="E270" s="62">
        <v>42104.0</v>
      </c>
      <c r="F270" s="98" t="s">
        <v>15</v>
      </c>
      <c r="G270" s="16" t="s">
        <v>16</v>
      </c>
      <c r="H270" s="63" t="s">
        <v>481</v>
      </c>
      <c r="I270" s="63" t="s">
        <v>63</v>
      </c>
      <c r="J270" s="47" t="s">
        <v>80</v>
      </c>
      <c r="K270" s="20"/>
      <c r="N270" s="4"/>
      <c r="O270" s="4"/>
    </row>
    <row r="271">
      <c r="A271" s="7">
        <v>270.0</v>
      </c>
      <c r="B271" s="98">
        <v>3059823.0</v>
      </c>
      <c r="C271" s="98" t="s">
        <v>82</v>
      </c>
      <c r="D271" s="62">
        <v>42100.0</v>
      </c>
      <c r="E271" s="103">
        <v>42110.0</v>
      </c>
      <c r="F271" s="98" t="s">
        <v>15</v>
      </c>
      <c r="G271" s="16" t="s">
        <v>16</v>
      </c>
      <c r="H271" s="63" t="s">
        <v>482</v>
      </c>
      <c r="I271" s="63" t="s">
        <v>58</v>
      </c>
      <c r="J271" s="47" t="s">
        <v>80</v>
      </c>
      <c r="K271" s="36"/>
      <c r="N271" s="4"/>
      <c r="O271" s="4"/>
    </row>
    <row r="272">
      <c r="A272" s="7">
        <v>271.0</v>
      </c>
      <c r="B272" s="55">
        <v>3059480.0</v>
      </c>
      <c r="C272" s="41" t="s">
        <v>237</v>
      </c>
      <c r="D272" s="41">
        <v>42100.0</v>
      </c>
      <c r="E272" s="41">
        <v>42103.0</v>
      </c>
      <c r="F272" s="55" t="s">
        <v>15</v>
      </c>
      <c r="G272" s="16" t="s">
        <v>217</v>
      </c>
      <c r="H272" s="16" t="s">
        <v>483</v>
      </c>
      <c r="I272" s="16" t="s">
        <v>117</v>
      </c>
      <c r="J272" s="16" t="s">
        <v>117</v>
      </c>
      <c r="K272" s="36"/>
      <c r="N272" s="4"/>
      <c r="O272" s="4"/>
    </row>
    <row r="273">
      <c r="A273" s="7">
        <v>272.0</v>
      </c>
      <c r="B273" s="55">
        <v>3054282.0</v>
      </c>
      <c r="C273" s="55" t="s">
        <v>36</v>
      </c>
      <c r="D273" s="41">
        <v>42100.0</v>
      </c>
      <c r="E273" s="55" t="s">
        <v>280</v>
      </c>
      <c r="F273" s="55" t="s">
        <v>15</v>
      </c>
      <c r="G273" s="55" t="s">
        <v>282</v>
      </c>
      <c r="H273" s="55" t="s">
        <v>15</v>
      </c>
      <c r="I273" s="16" t="s">
        <v>117</v>
      </c>
      <c r="J273" s="16" t="s">
        <v>117</v>
      </c>
      <c r="K273" s="36"/>
      <c r="N273" s="4"/>
      <c r="O273" s="4"/>
    </row>
    <row r="274">
      <c r="A274" s="7">
        <v>273.0</v>
      </c>
      <c r="B274" s="55">
        <v>3060377.0</v>
      </c>
      <c r="C274" s="41" t="s">
        <v>381</v>
      </c>
      <c r="D274" s="41">
        <v>42100.0</v>
      </c>
      <c r="E274" s="41">
        <v>42104.0</v>
      </c>
      <c r="F274" s="55" t="s">
        <v>15</v>
      </c>
      <c r="G274" s="16" t="s">
        <v>16</v>
      </c>
      <c r="H274" s="16" t="s">
        <v>484</v>
      </c>
      <c r="I274" s="16" t="s">
        <v>63</v>
      </c>
      <c r="J274" s="9" t="s">
        <v>80</v>
      </c>
      <c r="K274" s="20"/>
      <c r="N274" s="4"/>
      <c r="O274" s="4"/>
    </row>
    <row r="275">
      <c r="A275" s="7">
        <v>274.0</v>
      </c>
      <c r="B275" s="20">
        <v>3062415.0</v>
      </c>
      <c r="C275" s="20" t="s">
        <v>105</v>
      </c>
      <c r="D275" s="49">
        <v>42101.0</v>
      </c>
      <c r="E275" s="49">
        <v>42113.0</v>
      </c>
      <c r="F275" s="55" t="s">
        <v>15</v>
      </c>
      <c r="G275" s="20" t="s">
        <v>57</v>
      </c>
      <c r="H275" s="20" t="s">
        <v>485</v>
      </c>
      <c r="I275" s="20" t="s">
        <v>58</v>
      </c>
      <c r="J275" s="9" t="s">
        <v>80</v>
      </c>
      <c r="K275" s="36"/>
      <c r="N275" s="4"/>
      <c r="O275" s="4"/>
    </row>
    <row r="276">
      <c r="A276" s="7">
        <v>275.0</v>
      </c>
      <c r="B276" s="63">
        <v>3060786.0</v>
      </c>
      <c r="C276" s="63" t="s">
        <v>105</v>
      </c>
      <c r="D276" s="62">
        <v>42101.0</v>
      </c>
      <c r="E276" s="62">
        <v>42110.0</v>
      </c>
      <c r="F276" s="98" t="s">
        <v>15</v>
      </c>
      <c r="G276" s="63" t="s">
        <v>57</v>
      </c>
      <c r="H276" s="63" t="s">
        <v>486</v>
      </c>
      <c r="I276" s="63" t="s">
        <v>58</v>
      </c>
      <c r="J276" s="47" t="s">
        <v>80</v>
      </c>
      <c r="K276" s="36"/>
      <c r="N276" s="4"/>
      <c r="O276" s="4"/>
    </row>
    <row r="277">
      <c r="A277" s="7">
        <v>276.0</v>
      </c>
      <c r="B277" s="98">
        <v>3060830.0</v>
      </c>
      <c r="C277" s="63" t="s">
        <v>105</v>
      </c>
      <c r="D277" s="62">
        <v>42101.0</v>
      </c>
      <c r="E277" s="62">
        <v>42110.0</v>
      </c>
      <c r="F277" s="98" t="s">
        <v>15</v>
      </c>
      <c r="G277" s="63" t="s">
        <v>57</v>
      </c>
      <c r="H277" s="63" t="s">
        <v>487</v>
      </c>
      <c r="I277" s="63" t="s">
        <v>58</v>
      </c>
      <c r="J277" s="47" t="s">
        <v>80</v>
      </c>
      <c r="K277" s="36"/>
      <c r="N277" s="4"/>
      <c r="O277" s="4"/>
    </row>
    <row r="278">
      <c r="A278" s="7">
        <v>277.0</v>
      </c>
      <c r="B278" s="63">
        <v>3061395.0</v>
      </c>
      <c r="C278" s="63" t="s">
        <v>82</v>
      </c>
      <c r="D278" s="62">
        <v>42101.0</v>
      </c>
      <c r="E278" s="62">
        <v>42107.0</v>
      </c>
      <c r="F278" s="98" t="s">
        <v>15</v>
      </c>
      <c r="G278" s="16" t="s">
        <v>16</v>
      </c>
      <c r="H278" s="104" t="str">
        <f>HYPERLINK("javascript:%20top.infoDocumento(2057570)","2015EE65197")</f>
        <v>2015EE65197</v>
      </c>
      <c r="I278" s="63" t="s">
        <v>58</v>
      </c>
      <c r="J278" s="47" t="s">
        <v>80</v>
      </c>
      <c r="K278" s="36"/>
      <c r="N278" s="4"/>
      <c r="O278" s="4"/>
    </row>
    <row r="279">
      <c r="A279" s="7">
        <v>278.0</v>
      </c>
      <c r="B279" s="16">
        <v>3061399.0</v>
      </c>
      <c r="C279" s="16" t="s">
        <v>284</v>
      </c>
      <c r="D279" s="41">
        <v>42101.0</v>
      </c>
      <c r="E279" s="41">
        <v>42107.0</v>
      </c>
      <c r="F279" s="55" t="s">
        <v>15</v>
      </c>
      <c r="G279" s="16" t="s">
        <v>16</v>
      </c>
      <c r="H279" s="16" t="s">
        <v>488</v>
      </c>
      <c r="I279" s="16" t="s">
        <v>58</v>
      </c>
      <c r="J279" s="9" t="s">
        <v>110</v>
      </c>
      <c r="K279" s="36"/>
      <c r="N279" s="4"/>
      <c r="O279" s="4"/>
    </row>
    <row r="280" ht="30.0" customHeight="1">
      <c r="A280" s="7">
        <v>279.0</v>
      </c>
      <c r="B280" s="16">
        <v>3061400.0</v>
      </c>
      <c r="C280" s="16" t="s">
        <v>106</v>
      </c>
      <c r="D280" s="41">
        <v>42101.0</v>
      </c>
      <c r="E280" s="41">
        <v>42113.0</v>
      </c>
      <c r="F280" s="55" t="s">
        <v>15</v>
      </c>
      <c r="G280" s="16" t="s">
        <v>57</v>
      </c>
      <c r="H280" s="16" t="s">
        <v>489</v>
      </c>
      <c r="I280" s="16" t="s">
        <v>58</v>
      </c>
      <c r="J280" s="55" t="s">
        <v>59</v>
      </c>
      <c r="K280" s="36"/>
      <c r="N280" s="4"/>
      <c r="O280" s="4"/>
    </row>
    <row r="281" ht="30.0" customHeight="1">
      <c r="A281" s="7">
        <v>280.0</v>
      </c>
      <c r="B281" s="20">
        <v>3062771.0</v>
      </c>
      <c r="C281" s="20" t="s">
        <v>56</v>
      </c>
      <c r="D281" s="49">
        <v>42101.0</v>
      </c>
      <c r="E281" s="49">
        <v>42113.0</v>
      </c>
      <c r="F281" s="55" t="s">
        <v>15</v>
      </c>
      <c r="G281" s="20" t="s">
        <v>57</v>
      </c>
      <c r="H281" s="20" t="s">
        <v>490</v>
      </c>
      <c r="I281" s="20" t="s">
        <v>58</v>
      </c>
      <c r="J281" s="7" t="s">
        <v>59</v>
      </c>
      <c r="K281" s="36"/>
      <c r="N281" s="4"/>
      <c r="O281" s="4"/>
    </row>
    <row r="282">
      <c r="A282" s="55">
        <v>281.0</v>
      </c>
      <c r="B282" s="55">
        <v>3062229.0</v>
      </c>
      <c r="C282" s="16" t="s">
        <v>240</v>
      </c>
      <c r="D282" s="41">
        <v>42101.0</v>
      </c>
      <c r="E282" s="41">
        <v>42108.0</v>
      </c>
      <c r="F282" s="55" t="s">
        <v>15</v>
      </c>
      <c r="G282" s="16" t="s">
        <v>143</v>
      </c>
      <c r="H282" s="16" t="s">
        <v>491</v>
      </c>
      <c r="I282" s="16" t="s">
        <v>117</v>
      </c>
      <c r="J282" s="16" t="s">
        <v>117</v>
      </c>
      <c r="K282" s="16"/>
      <c r="N282" s="4"/>
      <c r="O282" s="4"/>
    </row>
    <row r="283" ht="30.0" customHeight="1">
      <c r="A283" s="55">
        <v>282.0</v>
      </c>
      <c r="B283" s="55">
        <v>3062263.0</v>
      </c>
      <c r="C283" s="16" t="s">
        <v>105</v>
      </c>
      <c r="D283" s="41">
        <v>42101.0</v>
      </c>
      <c r="E283" s="41">
        <v>42114.0</v>
      </c>
      <c r="F283" s="55" t="s">
        <v>15</v>
      </c>
      <c r="G283" s="16" t="s">
        <v>57</v>
      </c>
      <c r="H283" s="16" t="s">
        <v>492</v>
      </c>
      <c r="I283" s="16" t="s">
        <v>58</v>
      </c>
      <c r="J283" s="55" t="s">
        <v>59</v>
      </c>
      <c r="K283" s="36"/>
      <c r="N283" s="4"/>
      <c r="O283" s="4"/>
    </row>
    <row r="284" ht="30.0" customHeight="1">
      <c r="A284" s="7">
        <v>283.0</v>
      </c>
      <c r="B284" s="16">
        <v>3063372.0</v>
      </c>
      <c r="C284" s="16" t="s">
        <v>106</v>
      </c>
      <c r="D284" s="41">
        <v>42101.0</v>
      </c>
      <c r="E284" s="41">
        <v>42115.0</v>
      </c>
      <c r="F284" s="55" t="s">
        <v>15</v>
      </c>
      <c r="G284" s="16" t="s">
        <v>57</v>
      </c>
      <c r="H284" s="16" t="s">
        <v>493</v>
      </c>
      <c r="I284" s="16" t="s">
        <v>58</v>
      </c>
      <c r="J284" s="55" t="s">
        <v>59</v>
      </c>
      <c r="K284" s="36"/>
      <c r="N284" s="4"/>
      <c r="O284" s="4"/>
    </row>
    <row r="285">
      <c r="A285" s="7">
        <v>284.0</v>
      </c>
      <c r="B285" s="20">
        <v>3063383.0</v>
      </c>
      <c r="C285" s="49" t="s">
        <v>237</v>
      </c>
      <c r="D285" s="49">
        <v>42102.0</v>
      </c>
      <c r="E285" s="49">
        <v>42115.0</v>
      </c>
      <c r="F285" s="55" t="s">
        <v>15</v>
      </c>
      <c r="G285" s="16" t="s">
        <v>16</v>
      </c>
      <c r="H285" s="20" t="s">
        <v>494</v>
      </c>
      <c r="I285" s="20" t="s">
        <v>63</v>
      </c>
      <c r="J285" s="9" t="s">
        <v>80</v>
      </c>
      <c r="K285" s="36"/>
      <c r="N285" s="4"/>
      <c r="O285" s="4"/>
    </row>
    <row r="286" ht="30.0" customHeight="1">
      <c r="A286" s="7">
        <v>285.0</v>
      </c>
      <c r="B286" s="16">
        <v>3063403.0</v>
      </c>
      <c r="C286" s="41" t="s">
        <v>318</v>
      </c>
      <c r="D286" s="41">
        <v>42102.0</v>
      </c>
      <c r="E286" s="41">
        <v>42114.0</v>
      </c>
      <c r="F286" s="55" t="s">
        <v>15</v>
      </c>
      <c r="G286" s="16" t="s">
        <v>57</v>
      </c>
      <c r="H286" s="16" t="s">
        <v>495</v>
      </c>
      <c r="I286" s="16" t="s">
        <v>58</v>
      </c>
      <c r="J286" s="55" t="s">
        <v>59</v>
      </c>
      <c r="K286" s="36"/>
      <c r="N286" s="4"/>
      <c r="O286" s="4"/>
    </row>
    <row r="287">
      <c r="A287" s="7">
        <v>286.0</v>
      </c>
      <c r="B287" s="20">
        <v>3063487.0</v>
      </c>
      <c r="C287" s="20" t="s">
        <v>381</v>
      </c>
      <c r="D287" s="49">
        <v>42102.0</v>
      </c>
      <c r="E287" s="49">
        <v>42115.0</v>
      </c>
      <c r="F287" s="55" t="s">
        <v>15</v>
      </c>
      <c r="G287" s="16" t="s">
        <v>16</v>
      </c>
      <c r="H287" s="20" t="s">
        <v>496</v>
      </c>
      <c r="I287" s="20" t="s">
        <v>63</v>
      </c>
      <c r="J287" s="9" t="s">
        <v>80</v>
      </c>
      <c r="K287" s="36"/>
      <c r="N287" s="4"/>
      <c r="O287" s="4"/>
    </row>
    <row r="288" ht="30.0" customHeight="1">
      <c r="A288" s="7">
        <v>287.0</v>
      </c>
      <c r="B288" s="20">
        <v>3063750.0</v>
      </c>
      <c r="C288" s="20" t="s">
        <v>284</v>
      </c>
      <c r="D288" s="49">
        <v>42102.0</v>
      </c>
      <c r="E288" s="49">
        <v>42115.0</v>
      </c>
      <c r="F288" s="55" t="s">
        <v>15</v>
      </c>
      <c r="G288" s="16" t="s">
        <v>16</v>
      </c>
      <c r="H288" s="20" t="str">
        <f t="shared" ref="H288:H289" si="1">HYPERLINK("javascript:%20top.infoDocumento(2057638)","2015EE65265")</f>
        <v>2015EE65265</v>
      </c>
      <c r="I288" s="20" t="s">
        <v>58</v>
      </c>
      <c r="J288" s="55" t="s">
        <v>84</v>
      </c>
      <c r="K288" s="36"/>
      <c r="N288" s="4"/>
      <c r="O288" s="4"/>
    </row>
    <row r="289" ht="34.5" customHeight="1">
      <c r="A289" s="7">
        <v>288.0</v>
      </c>
      <c r="B289" s="20">
        <v>3063007.0</v>
      </c>
      <c r="C289" s="20" t="s">
        <v>284</v>
      </c>
      <c r="D289" s="49">
        <v>42103.0</v>
      </c>
      <c r="E289" s="49">
        <v>42115.0</v>
      </c>
      <c r="F289" s="55" t="s">
        <v>15</v>
      </c>
      <c r="G289" s="16" t="s">
        <v>16</v>
      </c>
      <c r="H289" s="20" t="str">
        <f t="shared" si="1"/>
        <v>2015EE65265</v>
      </c>
      <c r="I289" s="20" t="s">
        <v>58</v>
      </c>
      <c r="J289" s="55" t="s">
        <v>84</v>
      </c>
      <c r="K289" s="36"/>
      <c r="N289" s="4"/>
      <c r="O289" s="4"/>
    </row>
    <row r="290">
      <c r="A290" s="7">
        <v>289.0</v>
      </c>
      <c r="B290" s="20">
        <v>3063782.0</v>
      </c>
      <c r="C290" s="20" t="s">
        <v>82</v>
      </c>
      <c r="D290" s="49">
        <v>42102.0</v>
      </c>
      <c r="E290" s="49">
        <v>42115.0</v>
      </c>
      <c r="F290" s="55" t="s">
        <v>15</v>
      </c>
      <c r="G290" s="16" t="s">
        <v>16</v>
      </c>
      <c r="H290" s="20" t="str">
        <f>HYPERLINK("javascript:%20top.infoDocumento(2054255)","2015EE61882")</f>
        <v>2015EE61882</v>
      </c>
      <c r="I290" s="20" t="s">
        <v>63</v>
      </c>
      <c r="J290" s="9" t="s">
        <v>80</v>
      </c>
      <c r="K290" s="36"/>
      <c r="N290" s="4"/>
      <c r="O290" s="4"/>
    </row>
    <row r="291">
      <c r="A291" s="7">
        <v>290.0</v>
      </c>
      <c r="B291" s="16">
        <v>3064189.0</v>
      </c>
      <c r="C291" s="16" t="s">
        <v>106</v>
      </c>
      <c r="D291" s="41">
        <v>42102.0</v>
      </c>
      <c r="E291" s="41">
        <v>42115.0</v>
      </c>
      <c r="F291" s="55" t="s">
        <v>15</v>
      </c>
      <c r="G291" s="16" t="s">
        <v>57</v>
      </c>
      <c r="H291" s="16" t="s">
        <v>497</v>
      </c>
      <c r="I291" s="16" t="s">
        <v>58</v>
      </c>
      <c r="J291" s="9" t="s">
        <v>80</v>
      </c>
      <c r="K291" s="36"/>
      <c r="N291" s="4"/>
      <c r="O291" s="4"/>
    </row>
    <row r="292" ht="27.75" customHeight="1">
      <c r="A292" s="7">
        <v>291.0</v>
      </c>
      <c r="B292" s="16">
        <v>3064291.0</v>
      </c>
      <c r="C292" s="16" t="s">
        <v>240</v>
      </c>
      <c r="D292" s="41">
        <v>42102.0</v>
      </c>
      <c r="E292" s="41">
        <v>42115.0</v>
      </c>
      <c r="F292" s="55" t="s">
        <v>15</v>
      </c>
      <c r="G292" s="16" t="s">
        <v>16</v>
      </c>
      <c r="H292" s="16" t="s">
        <v>498</v>
      </c>
      <c r="I292" s="16" t="s">
        <v>63</v>
      </c>
      <c r="J292" s="9" t="s">
        <v>80</v>
      </c>
      <c r="K292" s="36"/>
      <c r="N292" s="4"/>
      <c r="O292" s="4"/>
    </row>
    <row r="293" ht="30.0" customHeight="1">
      <c r="A293" s="7">
        <v>292.0</v>
      </c>
      <c r="B293" s="16">
        <v>3069756.0</v>
      </c>
      <c r="C293" s="16" t="s">
        <v>105</v>
      </c>
      <c r="D293" s="49">
        <v>42108.0</v>
      </c>
      <c r="E293" s="49">
        <v>42120.0</v>
      </c>
      <c r="F293" s="55" t="s">
        <v>15</v>
      </c>
      <c r="G293" s="16" t="s">
        <v>57</v>
      </c>
      <c r="H293" s="20" t="s">
        <v>499</v>
      </c>
      <c r="I293" s="16" t="s">
        <v>58</v>
      </c>
      <c r="J293" s="7" t="s">
        <v>59</v>
      </c>
      <c r="K293" s="36"/>
      <c r="N293" s="4"/>
      <c r="O293" s="4"/>
    </row>
    <row r="294">
      <c r="A294" s="7">
        <v>293.0</v>
      </c>
      <c r="B294" s="16">
        <v>3067005.0</v>
      </c>
      <c r="C294" s="16" t="s">
        <v>106</v>
      </c>
      <c r="D294" s="49">
        <v>42108.0</v>
      </c>
      <c r="E294" s="49">
        <v>42120.0</v>
      </c>
      <c r="F294" s="55" t="s">
        <v>15</v>
      </c>
      <c r="G294" s="16" t="s">
        <v>57</v>
      </c>
      <c r="H294" s="20" t="s">
        <v>500</v>
      </c>
      <c r="I294" s="16" t="s">
        <v>58</v>
      </c>
      <c r="J294" s="9" t="s">
        <v>80</v>
      </c>
      <c r="K294" s="36"/>
      <c r="N294" s="4"/>
      <c r="O294" s="4"/>
    </row>
    <row r="295">
      <c r="A295" s="7">
        <v>294.0</v>
      </c>
      <c r="B295" s="16">
        <v>3067066.0</v>
      </c>
      <c r="C295" s="16" t="s">
        <v>240</v>
      </c>
      <c r="D295" s="41">
        <v>42108.0</v>
      </c>
      <c r="E295" s="41">
        <v>42120.0</v>
      </c>
      <c r="F295" s="55" t="s">
        <v>15</v>
      </c>
      <c r="G295" s="16" t="s">
        <v>16</v>
      </c>
      <c r="H295" s="16" t="s">
        <v>501</v>
      </c>
      <c r="I295" s="16" t="s">
        <v>58</v>
      </c>
      <c r="J295" s="9" t="s">
        <v>80</v>
      </c>
      <c r="K295" s="36"/>
      <c r="N295" s="4"/>
      <c r="O295" s="4"/>
    </row>
    <row r="296">
      <c r="A296" s="7">
        <v>295.0</v>
      </c>
      <c r="B296" s="16">
        <v>3067081.0</v>
      </c>
      <c r="C296" s="16" t="s">
        <v>149</v>
      </c>
      <c r="D296" s="49">
        <v>42110.0</v>
      </c>
      <c r="E296" s="49">
        <v>42120.0</v>
      </c>
      <c r="F296" s="55" t="s">
        <v>15</v>
      </c>
      <c r="G296" s="16" t="s">
        <v>16</v>
      </c>
      <c r="H296" s="20" t="s">
        <v>502</v>
      </c>
      <c r="I296" s="20" t="s">
        <v>63</v>
      </c>
      <c r="J296" s="9" t="s">
        <v>80</v>
      </c>
      <c r="K296" s="36"/>
      <c r="N296" s="4"/>
      <c r="O296" s="4"/>
    </row>
    <row r="297" ht="25.5" customHeight="1">
      <c r="A297" s="7">
        <v>296.0</v>
      </c>
      <c r="B297" s="16">
        <v>3067486.0</v>
      </c>
      <c r="C297" s="16" t="s">
        <v>237</v>
      </c>
      <c r="D297" s="49">
        <v>42108.0</v>
      </c>
      <c r="E297" s="49">
        <v>42120.0</v>
      </c>
      <c r="F297" s="55" t="s">
        <v>15</v>
      </c>
      <c r="G297" s="16" t="s">
        <v>16</v>
      </c>
      <c r="H297" s="20" t="s">
        <v>503</v>
      </c>
      <c r="I297" s="20" t="s">
        <v>63</v>
      </c>
      <c r="J297" s="9" t="s">
        <v>64</v>
      </c>
      <c r="K297" s="36"/>
      <c r="N297" s="4"/>
      <c r="O297" s="4"/>
    </row>
    <row r="298" ht="25.5" customHeight="1">
      <c r="A298" s="7">
        <v>297.0</v>
      </c>
      <c r="B298" s="16">
        <v>3067487.0</v>
      </c>
      <c r="C298" s="16" t="s">
        <v>237</v>
      </c>
      <c r="D298" s="49">
        <v>42108.0</v>
      </c>
      <c r="E298" s="49">
        <v>42120.0</v>
      </c>
      <c r="F298" s="55" t="s">
        <v>15</v>
      </c>
      <c r="G298" s="16" t="s">
        <v>16</v>
      </c>
      <c r="H298" s="20" t="s">
        <v>504</v>
      </c>
      <c r="I298" s="20" t="s">
        <v>63</v>
      </c>
      <c r="J298" s="9" t="s">
        <v>64</v>
      </c>
      <c r="K298" s="36"/>
      <c r="N298" s="4"/>
      <c r="O298" s="4"/>
    </row>
    <row r="299">
      <c r="A299" s="7">
        <v>298.0</v>
      </c>
      <c r="B299" s="16">
        <v>3067740.0</v>
      </c>
      <c r="C299" s="16" t="s">
        <v>161</v>
      </c>
      <c r="D299" s="41">
        <v>42108.0</v>
      </c>
      <c r="E299" s="41">
        <v>42120.0</v>
      </c>
      <c r="F299" s="55" t="s">
        <v>15</v>
      </c>
      <c r="G299" s="16" t="s">
        <v>16</v>
      </c>
      <c r="H299" s="16" t="s">
        <v>505</v>
      </c>
      <c r="I299" s="16" t="s">
        <v>63</v>
      </c>
      <c r="J299" s="9" t="s">
        <v>80</v>
      </c>
      <c r="K299" s="36"/>
      <c r="N299" s="4"/>
      <c r="O299" s="4"/>
    </row>
    <row r="300">
      <c r="A300" s="7">
        <v>299.0</v>
      </c>
      <c r="B300" s="16">
        <v>3067749.0</v>
      </c>
      <c r="C300" s="16" t="s">
        <v>161</v>
      </c>
      <c r="D300" s="41">
        <v>42108.0</v>
      </c>
      <c r="E300" s="41">
        <v>42120.0</v>
      </c>
      <c r="F300" s="55" t="s">
        <v>15</v>
      </c>
      <c r="G300" s="16" t="s">
        <v>16</v>
      </c>
      <c r="H300" s="16" t="s">
        <v>506</v>
      </c>
      <c r="I300" s="16" t="s">
        <v>63</v>
      </c>
      <c r="J300" s="9" t="s">
        <v>80</v>
      </c>
      <c r="K300" s="36"/>
      <c r="N300" s="4"/>
      <c r="O300" s="4"/>
    </row>
    <row r="301">
      <c r="A301" s="7">
        <v>300.0</v>
      </c>
      <c r="B301" s="16">
        <v>3067757.0</v>
      </c>
      <c r="C301" s="16" t="s">
        <v>381</v>
      </c>
      <c r="D301" s="49">
        <v>42108.0</v>
      </c>
      <c r="E301" s="49">
        <v>42120.0</v>
      </c>
      <c r="F301" s="55" t="s">
        <v>15</v>
      </c>
      <c r="G301" s="16" t="s">
        <v>16</v>
      </c>
      <c r="H301" s="20" t="s">
        <v>518</v>
      </c>
      <c r="I301" s="20" t="s">
        <v>63</v>
      </c>
      <c r="J301" s="9" t="s">
        <v>80</v>
      </c>
      <c r="K301" s="36"/>
      <c r="N301" s="4"/>
      <c r="O301" s="4"/>
    </row>
    <row r="302" ht="25.5" customHeight="1">
      <c r="A302" s="7">
        <v>301.0</v>
      </c>
      <c r="B302" s="16">
        <v>3067766.0</v>
      </c>
      <c r="C302" s="16" t="s">
        <v>381</v>
      </c>
      <c r="D302" s="49">
        <v>42108.0</v>
      </c>
      <c r="E302" s="49">
        <v>42120.0</v>
      </c>
      <c r="F302" s="55" t="s">
        <v>15</v>
      </c>
      <c r="G302" s="16" t="s">
        <v>16</v>
      </c>
      <c r="H302" s="20" t="s">
        <v>519</v>
      </c>
      <c r="I302" s="20" t="s">
        <v>63</v>
      </c>
      <c r="J302" s="9" t="s">
        <v>64</v>
      </c>
      <c r="K302" s="36"/>
      <c r="N302" s="4"/>
      <c r="O302" s="4"/>
    </row>
    <row r="303" ht="25.5" customHeight="1">
      <c r="A303" s="7">
        <v>302.0</v>
      </c>
      <c r="B303" s="16">
        <v>3067775.0</v>
      </c>
      <c r="C303" s="16" t="s">
        <v>240</v>
      </c>
      <c r="D303" s="49">
        <v>42108.0</v>
      </c>
      <c r="E303" s="49">
        <v>42120.0</v>
      </c>
      <c r="F303" s="55" t="s">
        <v>15</v>
      </c>
      <c r="G303" s="16" t="s">
        <v>16</v>
      </c>
      <c r="H303" s="20" t="s">
        <v>520</v>
      </c>
      <c r="I303" s="20" t="s">
        <v>63</v>
      </c>
      <c r="J303" s="9" t="s">
        <v>64</v>
      </c>
      <c r="K303" s="36"/>
      <c r="N303" s="4"/>
      <c r="O303" s="4"/>
    </row>
    <row r="304">
      <c r="A304" s="7">
        <v>303.0</v>
      </c>
      <c r="B304" s="16">
        <v>3067228.0</v>
      </c>
      <c r="C304" s="20" t="s">
        <v>82</v>
      </c>
      <c r="D304" s="49">
        <v>42108.0</v>
      </c>
      <c r="E304" s="49">
        <v>42114.0</v>
      </c>
      <c r="F304" s="7" t="s">
        <v>15</v>
      </c>
      <c r="G304" s="16" t="s">
        <v>254</v>
      </c>
      <c r="H304" s="20" t="s">
        <v>521</v>
      </c>
      <c r="I304" s="16" t="s">
        <v>117</v>
      </c>
      <c r="J304" s="16" t="s">
        <v>117</v>
      </c>
      <c r="K304" s="36"/>
      <c r="N304" s="4"/>
      <c r="O304" s="4"/>
    </row>
    <row r="305">
      <c r="A305" s="7">
        <v>304.0</v>
      </c>
      <c r="B305" s="16">
        <v>3068216.0</v>
      </c>
      <c r="C305" s="20" t="s">
        <v>522</v>
      </c>
      <c r="D305" s="49">
        <v>42108.0</v>
      </c>
      <c r="E305" s="49">
        <v>42120.0</v>
      </c>
      <c r="F305" s="7" t="s">
        <v>15</v>
      </c>
      <c r="G305" s="16" t="s">
        <v>16</v>
      </c>
      <c r="H305" s="20" t="s">
        <v>523</v>
      </c>
      <c r="I305" s="16" t="s">
        <v>58</v>
      </c>
      <c r="J305" s="9" t="s">
        <v>80</v>
      </c>
      <c r="K305" s="36"/>
      <c r="N305" s="4"/>
      <c r="O305" s="4"/>
    </row>
    <row r="306">
      <c r="A306" s="7">
        <v>305.0</v>
      </c>
      <c r="B306" s="16">
        <v>3068452.0</v>
      </c>
      <c r="C306" s="20" t="s">
        <v>522</v>
      </c>
      <c r="D306" s="49">
        <v>42108.0</v>
      </c>
      <c r="E306" s="49">
        <v>42120.0</v>
      </c>
      <c r="F306" s="7" t="s">
        <v>15</v>
      </c>
      <c r="G306" s="16" t="s">
        <v>16</v>
      </c>
      <c r="H306" s="20" t="s">
        <v>524</v>
      </c>
      <c r="I306" s="16" t="s">
        <v>117</v>
      </c>
      <c r="J306" s="16" t="s">
        <v>117</v>
      </c>
      <c r="K306" s="36"/>
      <c r="N306" s="4"/>
      <c r="O306" s="4"/>
    </row>
    <row r="307">
      <c r="A307" s="7">
        <v>306.0</v>
      </c>
      <c r="B307" s="16">
        <v>3068464.0</v>
      </c>
      <c r="C307" s="20" t="s">
        <v>123</v>
      </c>
      <c r="D307" s="49">
        <v>42109.0</v>
      </c>
      <c r="E307" s="49">
        <v>42120.0</v>
      </c>
      <c r="F307" s="7" t="s">
        <v>15</v>
      </c>
      <c r="G307" s="107" t="s">
        <v>57</v>
      </c>
      <c r="H307" s="20" t="s">
        <v>525</v>
      </c>
      <c r="I307" s="20" t="s">
        <v>63</v>
      </c>
      <c r="J307" s="9" t="s">
        <v>156</v>
      </c>
      <c r="K307" s="36"/>
      <c r="N307" s="4"/>
      <c r="O307" s="4"/>
    </row>
    <row r="308" ht="30.0" customHeight="1">
      <c r="A308" s="7">
        <v>307.0</v>
      </c>
      <c r="B308" s="16">
        <v>3069107.0</v>
      </c>
      <c r="C308" s="16" t="s">
        <v>318</v>
      </c>
      <c r="D308" s="41">
        <v>42108.0</v>
      </c>
      <c r="E308" s="41">
        <v>42121.0</v>
      </c>
      <c r="F308" s="55" t="s">
        <v>15</v>
      </c>
      <c r="G308" s="55" t="s">
        <v>57</v>
      </c>
      <c r="H308" s="16" t="s">
        <v>526</v>
      </c>
      <c r="I308" s="16" t="s">
        <v>58</v>
      </c>
      <c r="J308" s="55" t="s">
        <v>59</v>
      </c>
      <c r="K308" s="36"/>
      <c r="N308" s="4"/>
      <c r="O308" s="4"/>
    </row>
    <row r="309">
      <c r="A309" s="7">
        <v>308.0</v>
      </c>
      <c r="B309" s="16">
        <v>3070107.0</v>
      </c>
      <c r="C309" s="16" t="s">
        <v>237</v>
      </c>
      <c r="D309" s="41">
        <v>42110.0</v>
      </c>
      <c r="E309" s="41">
        <v>42116.0</v>
      </c>
      <c r="F309" s="55" t="s">
        <v>15</v>
      </c>
      <c r="G309" s="55" t="s">
        <v>217</v>
      </c>
      <c r="H309" s="16" t="s">
        <v>527</v>
      </c>
      <c r="I309" s="16" t="s">
        <v>117</v>
      </c>
      <c r="J309" s="16" t="s">
        <v>117</v>
      </c>
      <c r="K309" s="36"/>
      <c r="N309" s="4"/>
      <c r="O309" s="4"/>
    </row>
    <row r="310">
      <c r="A310" s="7">
        <v>309.0</v>
      </c>
      <c r="B310" s="108">
        <v>3070632.0</v>
      </c>
      <c r="C310" s="16" t="s">
        <v>522</v>
      </c>
      <c r="D310" s="41">
        <v>42110.0</v>
      </c>
      <c r="E310" s="41">
        <v>42111.0</v>
      </c>
      <c r="F310" s="55" t="s">
        <v>15</v>
      </c>
      <c r="G310" s="16" t="s">
        <v>143</v>
      </c>
      <c r="H310" s="16" t="s">
        <v>528</v>
      </c>
      <c r="I310" s="16" t="s">
        <v>117</v>
      </c>
      <c r="J310" s="16" t="s">
        <v>117</v>
      </c>
      <c r="K310" s="36"/>
      <c r="N310" s="4"/>
      <c r="O310" s="4"/>
    </row>
    <row r="311">
      <c r="A311" s="7">
        <v>310.0</v>
      </c>
      <c r="B311" s="20">
        <v>3069990.0</v>
      </c>
      <c r="C311" s="20" t="s">
        <v>529</v>
      </c>
      <c r="D311" s="49">
        <v>42110.0</v>
      </c>
      <c r="E311" s="49">
        <v>42120.0</v>
      </c>
      <c r="F311" s="55" t="s">
        <v>15</v>
      </c>
      <c r="G311" s="16" t="s">
        <v>16</v>
      </c>
      <c r="H311" s="20" t="s">
        <v>530</v>
      </c>
      <c r="I311" s="20" t="s">
        <v>63</v>
      </c>
      <c r="J311" s="9" t="s">
        <v>80</v>
      </c>
      <c r="K311" s="36"/>
      <c r="N311" s="4"/>
      <c r="O311" s="4"/>
    </row>
    <row r="312">
      <c r="A312" s="7">
        <v>311.0</v>
      </c>
      <c r="B312" s="20">
        <v>3070040.0</v>
      </c>
      <c r="C312" s="20" t="s">
        <v>61</v>
      </c>
      <c r="D312" s="49">
        <v>42110.0</v>
      </c>
      <c r="E312" s="49">
        <v>42120.0</v>
      </c>
      <c r="F312" s="55" t="s">
        <v>15</v>
      </c>
      <c r="G312" s="16" t="s">
        <v>16</v>
      </c>
      <c r="H312" s="20" t="s">
        <v>531</v>
      </c>
      <c r="I312" s="20" t="s">
        <v>63</v>
      </c>
      <c r="J312" s="9" t="s">
        <v>80</v>
      </c>
      <c r="K312" s="36"/>
      <c r="N312" s="4"/>
      <c r="O312" s="4"/>
    </row>
    <row r="313">
      <c r="A313" s="7">
        <v>312.0</v>
      </c>
      <c r="B313" s="20">
        <v>3070269.0</v>
      </c>
      <c r="C313" s="20" t="s">
        <v>149</v>
      </c>
      <c r="D313" s="49">
        <v>42110.0</v>
      </c>
      <c r="E313" s="49">
        <v>42120.0</v>
      </c>
      <c r="F313" s="55" t="s">
        <v>15</v>
      </c>
      <c r="G313" s="16" t="s">
        <v>16</v>
      </c>
      <c r="H313" s="20" t="s">
        <v>532</v>
      </c>
      <c r="I313" s="20" t="s">
        <v>63</v>
      </c>
      <c r="J313" s="9" t="s">
        <v>80</v>
      </c>
      <c r="K313" s="36"/>
      <c r="N313" s="4"/>
      <c r="O313" s="4"/>
    </row>
    <row r="314">
      <c r="A314" s="7">
        <v>313.0</v>
      </c>
      <c r="B314" s="16">
        <v>3070502.0</v>
      </c>
      <c r="C314" s="16" t="s">
        <v>56</v>
      </c>
      <c r="D314" s="41">
        <v>42110.0</v>
      </c>
      <c r="E314" s="41">
        <v>42121.0</v>
      </c>
      <c r="F314" s="16" t="s">
        <v>15</v>
      </c>
      <c r="G314" s="16" t="s">
        <v>57</v>
      </c>
      <c r="H314" s="16" t="s">
        <v>533</v>
      </c>
      <c r="I314" s="16" t="s">
        <v>58</v>
      </c>
      <c r="J314" s="9" t="s">
        <v>80</v>
      </c>
      <c r="K314" s="36"/>
      <c r="N314" s="4"/>
      <c r="O314" s="4"/>
    </row>
    <row r="315">
      <c r="A315" s="7">
        <v>314.0</v>
      </c>
      <c r="B315" s="16">
        <v>3054282.0</v>
      </c>
      <c r="C315" s="16" t="s">
        <v>36</v>
      </c>
      <c r="D315" s="41">
        <v>42110.0</v>
      </c>
      <c r="E315" s="16" t="s">
        <v>15</v>
      </c>
      <c r="F315" s="16" t="s">
        <v>15</v>
      </c>
      <c r="G315" s="16" t="s">
        <v>282</v>
      </c>
      <c r="H315" s="16" t="s">
        <v>15</v>
      </c>
      <c r="I315" s="16" t="s">
        <v>117</v>
      </c>
      <c r="J315" s="16" t="s">
        <v>117</v>
      </c>
      <c r="K315" s="36"/>
      <c r="N315" s="4"/>
      <c r="O315" s="4"/>
    </row>
    <row r="316">
      <c r="A316" s="7">
        <v>315.0</v>
      </c>
      <c r="B316" s="81" t="str">
        <f>HYPERLINK("http://www.secretariadeambiente.gov.co/forest/usutareas.do?group_system_actual=3&amp;codTraEsc=17932330&amp;_a=0.32899661390375756","3072227")</f>
        <v>3072227</v>
      </c>
      <c r="C316" s="20" t="s">
        <v>149</v>
      </c>
      <c r="D316" s="49">
        <v>42110.0</v>
      </c>
      <c r="E316" s="49">
        <v>42117.0</v>
      </c>
      <c r="F316" s="16" t="s">
        <v>15</v>
      </c>
      <c r="G316" s="16" t="s">
        <v>16</v>
      </c>
      <c r="H316" s="20" t="s">
        <v>534</v>
      </c>
      <c r="I316" s="16" t="s">
        <v>117</v>
      </c>
      <c r="J316" s="16" t="s">
        <v>117</v>
      </c>
      <c r="K316" s="36"/>
      <c r="N316" s="4"/>
      <c r="O316" s="4"/>
    </row>
    <row r="317">
      <c r="A317" s="7">
        <v>316.0</v>
      </c>
      <c r="B317" s="81" t="str">
        <f>HYPERLINK("http://www.secretariadeambiente.gov.co/forest/usutareas.do?group_system_actual=3&amp;codTraEsc=17932478&amp;_a=0.7109659783275559","3072370")</f>
        <v>3072370</v>
      </c>
      <c r="C317" s="9" t="s">
        <v>152</v>
      </c>
      <c r="D317" s="49">
        <v>42110.0</v>
      </c>
      <c r="E317" s="49">
        <v>42122.0</v>
      </c>
      <c r="F317" s="16" t="s">
        <v>15</v>
      </c>
      <c r="G317" s="20" t="s">
        <v>57</v>
      </c>
      <c r="H317" s="20" t="s">
        <v>535</v>
      </c>
      <c r="I317" s="16" t="s">
        <v>58</v>
      </c>
      <c r="J317" s="9" t="s">
        <v>80</v>
      </c>
      <c r="K317" s="36"/>
      <c r="N317" s="4"/>
      <c r="O317" s="4"/>
    </row>
    <row r="318">
      <c r="A318" s="20">
        <v>317.0</v>
      </c>
      <c r="B318" s="16">
        <v>3075265.0</v>
      </c>
      <c r="C318" s="16" t="s">
        <v>149</v>
      </c>
      <c r="D318" s="41">
        <v>42114.0</v>
      </c>
      <c r="E318" s="41">
        <v>42122.0</v>
      </c>
      <c r="F318" s="16" t="s">
        <v>15</v>
      </c>
      <c r="G318" s="16" t="s">
        <v>143</v>
      </c>
      <c r="H318" s="16" t="s">
        <v>536</v>
      </c>
      <c r="I318" s="16" t="s">
        <v>117</v>
      </c>
      <c r="J318" s="16" t="s">
        <v>117</v>
      </c>
      <c r="K318" s="36"/>
      <c r="N318" s="4"/>
      <c r="O318" s="4"/>
    </row>
    <row r="319" ht="30.0" customHeight="1">
      <c r="A319" s="7">
        <v>318.0</v>
      </c>
      <c r="B319" s="45">
        <v>3072652.0</v>
      </c>
      <c r="C319" s="20" t="s">
        <v>56</v>
      </c>
      <c r="D319" s="49">
        <v>42114.0</v>
      </c>
      <c r="E319" s="49">
        <v>42126.0</v>
      </c>
      <c r="F319" s="16" t="s">
        <v>15</v>
      </c>
      <c r="G319" s="20" t="s">
        <v>57</v>
      </c>
      <c r="H319" s="20" t="s">
        <v>549</v>
      </c>
      <c r="I319" s="16" t="s">
        <v>58</v>
      </c>
      <c r="J319" s="7" t="s">
        <v>59</v>
      </c>
      <c r="K319" s="20"/>
      <c r="N319" s="4"/>
      <c r="O319" s="4"/>
    </row>
    <row r="320">
      <c r="A320" s="7">
        <v>319.0</v>
      </c>
      <c r="B320" s="82">
        <v>3072901.0</v>
      </c>
      <c r="C320" s="16" t="s">
        <v>149</v>
      </c>
      <c r="D320" s="41">
        <v>42114.0</v>
      </c>
      <c r="E320" s="41">
        <v>42126.0</v>
      </c>
      <c r="F320" s="16" t="s">
        <v>15</v>
      </c>
      <c r="G320" s="16" t="s">
        <v>16</v>
      </c>
      <c r="H320" s="16" t="s">
        <v>550</v>
      </c>
      <c r="I320" s="16" t="s">
        <v>63</v>
      </c>
      <c r="J320" s="9" t="s">
        <v>80</v>
      </c>
      <c r="K320" s="36"/>
      <c r="N320" s="4"/>
      <c r="O320" s="4"/>
    </row>
    <row r="321" ht="25.5" customHeight="1">
      <c r="A321" s="7">
        <v>320.0</v>
      </c>
      <c r="B321" s="82">
        <v>3072885.0</v>
      </c>
      <c r="C321" s="16" t="s">
        <v>149</v>
      </c>
      <c r="D321" s="41">
        <v>42114.0</v>
      </c>
      <c r="E321" s="41">
        <v>42126.0</v>
      </c>
      <c r="F321" s="16" t="s">
        <v>15</v>
      </c>
      <c r="G321" s="16" t="s">
        <v>16</v>
      </c>
      <c r="H321" s="16" t="s">
        <v>551</v>
      </c>
      <c r="I321" s="16" t="s">
        <v>63</v>
      </c>
      <c r="J321" s="9" t="s">
        <v>552</v>
      </c>
      <c r="K321" s="36"/>
      <c r="N321" s="4"/>
      <c r="O321" s="4"/>
    </row>
    <row r="322" ht="30.0" customHeight="1">
      <c r="A322" s="7">
        <v>321.0</v>
      </c>
      <c r="B322" s="82">
        <v>3073411.0</v>
      </c>
      <c r="C322" s="16" t="s">
        <v>237</v>
      </c>
      <c r="D322" s="41">
        <v>42115.0</v>
      </c>
      <c r="E322" s="41">
        <v>42127.0</v>
      </c>
      <c r="F322" s="16" t="s">
        <v>15</v>
      </c>
      <c r="G322" s="16" t="s">
        <v>16</v>
      </c>
      <c r="H322" s="16" t="s">
        <v>553</v>
      </c>
      <c r="I322" s="16" t="s">
        <v>58</v>
      </c>
      <c r="J322" s="55" t="s">
        <v>59</v>
      </c>
      <c r="K322" s="36"/>
      <c r="N322" s="4"/>
      <c r="O322" s="4"/>
    </row>
    <row r="323">
      <c r="A323" s="7">
        <v>322.0</v>
      </c>
      <c r="B323" s="82">
        <v>3073993.0</v>
      </c>
      <c r="C323" s="16" t="s">
        <v>237</v>
      </c>
      <c r="D323" s="41">
        <v>42115.0</v>
      </c>
      <c r="E323" s="41">
        <v>42127.0</v>
      </c>
      <c r="F323" s="16" t="s">
        <v>15</v>
      </c>
      <c r="G323" s="16" t="s">
        <v>16</v>
      </c>
      <c r="H323" s="16" t="s">
        <v>554</v>
      </c>
      <c r="I323" s="16" t="s">
        <v>58</v>
      </c>
      <c r="J323" s="9" t="s">
        <v>80</v>
      </c>
      <c r="K323" s="36"/>
      <c r="N323" s="4"/>
      <c r="O323" s="4"/>
    </row>
    <row r="324">
      <c r="A324" s="7">
        <v>323.0</v>
      </c>
      <c r="B324" s="45">
        <v>3074062.0</v>
      </c>
      <c r="C324" s="20" t="s">
        <v>161</v>
      </c>
      <c r="D324" s="49">
        <v>42115.0</v>
      </c>
      <c r="E324" s="49">
        <v>42128.0</v>
      </c>
      <c r="F324" s="16" t="s">
        <v>15</v>
      </c>
      <c r="G324" s="16" t="s">
        <v>16</v>
      </c>
      <c r="H324" s="20" t="s">
        <v>555</v>
      </c>
      <c r="I324" s="16" t="s">
        <v>117</v>
      </c>
      <c r="J324" s="16" t="s">
        <v>117</v>
      </c>
      <c r="K324" s="36"/>
      <c r="N324" s="4"/>
      <c r="O324" s="4"/>
    </row>
    <row r="325">
      <c r="A325" s="7">
        <v>324.0</v>
      </c>
      <c r="B325" s="82">
        <v>3074200.0</v>
      </c>
      <c r="C325" s="16" t="s">
        <v>56</v>
      </c>
      <c r="D325" s="41">
        <v>42115.0</v>
      </c>
      <c r="E325" s="41">
        <v>42128.0</v>
      </c>
      <c r="F325" s="16" t="s">
        <v>15</v>
      </c>
      <c r="G325" s="16" t="s">
        <v>57</v>
      </c>
      <c r="H325" s="16" t="s">
        <v>556</v>
      </c>
      <c r="I325" s="16" t="s">
        <v>58</v>
      </c>
      <c r="J325" s="9" t="s">
        <v>80</v>
      </c>
      <c r="K325" s="36"/>
      <c r="N325" s="4"/>
      <c r="O325" s="4"/>
    </row>
    <row r="326">
      <c r="A326" s="7">
        <v>325.0</v>
      </c>
      <c r="B326" s="82">
        <v>3077697.0</v>
      </c>
      <c r="C326" s="16" t="s">
        <v>105</v>
      </c>
      <c r="D326" s="41">
        <v>42115.0</v>
      </c>
      <c r="E326" s="41">
        <v>42128.0</v>
      </c>
      <c r="F326" s="16" t="s">
        <v>15</v>
      </c>
      <c r="G326" s="16" t="s">
        <v>57</v>
      </c>
      <c r="H326" s="16" t="s">
        <v>557</v>
      </c>
      <c r="I326" s="16" t="s">
        <v>58</v>
      </c>
      <c r="J326" s="9" t="s">
        <v>80</v>
      </c>
      <c r="K326" s="36"/>
      <c r="N326" s="4"/>
      <c r="O326" s="4"/>
    </row>
    <row r="327" ht="30.0" customHeight="1">
      <c r="A327" s="7">
        <v>326.0</v>
      </c>
      <c r="B327" s="82">
        <v>3074462.0</v>
      </c>
      <c r="C327" s="16" t="s">
        <v>558</v>
      </c>
      <c r="D327" s="41">
        <v>42115.0</v>
      </c>
      <c r="E327" s="41">
        <v>42128.0</v>
      </c>
      <c r="F327" s="16" t="s">
        <v>15</v>
      </c>
      <c r="G327" s="16" t="s">
        <v>16</v>
      </c>
      <c r="H327" s="16" t="s">
        <v>559</v>
      </c>
      <c r="I327" s="16" t="s">
        <v>58</v>
      </c>
      <c r="J327" s="55" t="s">
        <v>84</v>
      </c>
      <c r="K327" s="36"/>
      <c r="N327" s="4"/>
      <c r="O327" s="4"/>
    </row>
    <row r="328">
      <c r="A328" s="7">
        <v>327.0</v>
      </c>
      <c r="B328" s="45">
        <v>3074490.0</v>
      </c>
      <c r="C328" s="20" t="s">
        <v>107</v>
      </c>
      <c r="D328" s="49">
        <v>42115.0</v>
      </c>
      <c r="E328" s="49">
        <v>42128.0</v>
      </c>
      <c r="F328" s="16" t="s">
        <v>15</v>
      </c>
      <c r="G328" s="20" t="s">
        <v>57</v>
      </c>
      <c r="H328" s="20" t="s">
        <v>560</v>
      </c>
      <c r="I328" s="16" t="s">
        <v>58</v>
      </c>
      <c r="J328" s="9" t="s">
        <v>80</v>
      </c>
      <c r="K328" s="36"/>
      <c r="N328" s="4"/>
      <c r="O328" s="4"/>
    </row>
    <row r="329">
      <c r="A329" s="7">
        <v>328.0</v>
      </c>
      <c r="B329" s="45">
        <v>3074501.0</v>
      </c>
      <c r="C329" s="16" t="s">
        <v>558</v>
      </c>
      <c r="D329" s="49">
        <v>42115.0</v>
      </c>
      <c r="E329" s="49">
        <v>42128.0</v>
      </c>
      <c r="F329" s="16" t="s">
        <v>15</v>
      </c>
      <c r="G329" s="16" t="s">
        <v>16</v>
      </c>
      <c r="H329" s="20" t="s">
        <v>561</v>
      </c>
      <c r="I329" s="20" t="s">
        <v>63</v>
      </c>
      <c r="J329" s="9" t="s">
        <v>80</v>
      </c>
      <c r="K329" s="36"/>
      <c r="N329" s="4"/>
      <c r="O329" s="4"/>
    </row>
    <row r="330">
      <c r="A330" s="7">
        <v>329.0</v>
      </c>
      <c r="B330" s="82">
        <v>3074598.0</v>
      </c>
      <c r="C330" s="16" t="s">
        <v>318</v>
      </c>
      <c r="D330" s="41">
        <v>42115.0</v>
      </c>
      <c r="E330" s="41">
        <v>42128.0</v>
      </c>
      <c r="F330" s="16" t="s">
        <v>15</v>
      </c>
      <c r="G330" s="16" t="s">
        <v>57</v>
      </c>
      <c r="H330" s="16" t="s">
        <v>562</v>
      </c>
      <c r="I330" s="16" t="s">
        <v>58</v>
      </c>
      <c r="J330" s="109" t="s">
        <v>80</v>
      </c>
      <c r="K330" s="36"/>
      <c r="N330" s="4"/>
      <c r="O330" s="4"/>
    </row>
    <row r="331">
      <c r="A331" s="7">
        <v>330.0</v>
      </c>
      <c r="B331" s="82">
        <v>3075217.0</v>
      </c>
      <c r="C331" s="16" t="s">
        <v>149</v>
      </c>
      <c r="D331" s="41">
        <v>42115.0</v>
      </c>
      <c r="E331" s="41">
        <v>42128.0</v>
      </c>
      <c r="F331" s="16" t="s">
        <v>15</v>
      </c>
      <c r="G331" s="16" t="s">
        <v>16</v>
      </c>
      <c r="H331" s="16" t="s">
        <v>563</v>
      </c>
      <c r="I331" s="16" t="s">
        <v>117</v>
      </c>
      <c r="J331" s="16" t="s">
        <v>117</v>
      </c>
      <c r="K331" s="36"/>
      <c r="N331" s="4"/>
      <c r="O331" s="4"/>
    </row>
    <row r="332" ht="30.0" customHeight="1">
      <c r="A332" s="7">
        <v>331.0</v>
      </c>
      <c r="B332" s="82">
        <v>3075592.0</v>
      </c>
      <c r="C332" s="82" t="s">
        <v>106</v>
      </c>
      <c r="D332" s="41">
        <v>42115.0</v>
      </c>
      <c r="E332" s="41">
        <v>42129.0</v>
      </c>
      <c r="F332" s="16" t="s">
        <v>15</v>
      </c>
      <c r="G332" s="16" t="s">
        <v>57</v>
      </c>
      <c r="H332" s="16" t="s">
        <v>564</v>
      </c>
      <c r="I332" s="16" t="s">
        <v>58</v>
      </c>
      <c r="J332" s="55" t="s">
        <v>59</v>
      </c>
      <c r="K332" s="36"/>
      <c r="N332" s="4"/>
      <c r="O332" s="4"/>
    </row>
    <row r="333">
      <c r="A333" s="7">
        <v>332.0</v>
      </c>
      <c r="B333" s="82">
        <v>3075889.0</v>
      </c>
      <c r="C333" s="16" t="s">
        <v>565</v>
      </c>
      <c r="D333" s="41">
        <v>42115.0</v>
      </c>
      <c r="E333" s="41">
        <v>42129.0</v>
      </c>
      <c r="F333" s="16" t="s">
        <v>15</v>
      </c>
      <c r="G333" s="16" t="s">
        <v>57</v>
      </c>
      <c r="H333" s="16" t="s">
        <v>566</v>
      </c>
      <c r="I333" s="16" t="s">
        <v>58</v>
      </c>
      <c r="J333" s="9"/>
      <c r="K333" s="36"/>
      <c r="N333" s="4"/>
      <c r="O333" s="4"/>
    </row>
    <row r="334">
      <c r="A334" s="7">
        <v>333.0</v>
      </c>
      <c r="B334" s="82">
        <v>3075920.0</v>
      </c>
      <c r="C334" s="16" t="s">
        <v>56</v>
      </c>
      <c r="D334" s="41">
        <v>42115.0</v>
      </c>
      <c r="E334" s="41">
        <v>42129.0</v>
      </c>
      <c r="F334" s="16" t="s">
        <v>15</v>
      </c>
      <c r="G334" s="16" t="s">
        <v>57</v>
      </c>
      <c r="H334" s="16" t="s">
        <v>567</v>
      </c>
      <c r="I334" s="16" t="s">
        <v>58</v>
      </c>
      <c r="J334" s="9" t="s">
        <v>80</v>
      </c>
      <c r="K334" s="36"/>
      <c r="N334" s="4"/>
      <c r="O334" s="4"/>
    </row>
    <row r="335">
      <c r="A335" s="7">
        <v>334.0</v>
      </c>
      <c r="B335" s="45">
        <v>3076530.0</v>
      </c>
      <c r="C335" s="20" t="s">
        <v>381</v>
      </c>
      <c r="D335" s="49">
        <v>42115.0</v>
      </c>
      <c r="E335" s="49">
        <v>42129.0</v>
      </c>
      <c r="F335" s="16" t="s">
        <v>15</v>
      </c>
      <c r="G335" s="16" t="s">
        <v>16</v>
      </c>
      <c r="H335" s="20" t="s">
        <v>568</v>
      </c>
      <c r="I335" s="20" t="s">
        <v>63</v>
      </c>
      <c r="J335" s="9" t="s">
        <v>80</v>
      </c>
      <c r="K335" s="36"/>
      <c r="N335" s="4"/>
      <c r="O335" s="4"/>
    </row>
    <row r="336">
      <c r="A336" s="7">
        <v>335.0</v>
      </c>
      <c r="B336" s="16">
        <v>3076573.0</v>
      </c>
      <c r="C336" s="16" t="s">
        <v>123</v>
      </c>
      <c r="D336" s="41">
        <v>42115.0</v>
      </c>
      <c r="E336" s="41">
        <v>42130.0</v>
      </c>
      <c r="F336" s="16" t="s">
        <v>15</v>
      </c>
      <c r="G336" s="16" t="s">
        <v>16</v>
      </c>
      <c r="H336" s="16" t="s">
        <v>569</v>
      </c>
      <c r="I336" s="16" t="s">
        <v>63</v>
      </c>
      <c r="J336" s="9" t="s">
        <v>80</v>
      </c>
      <c r="K336" s="36"/>
      <c r="N336" s="4"/>
      <c r="O336" s="4"/>
    </row>
    <row r="337">
      <c r="A337" s="7">
        <v>336.0</v>
      </c>
      <c r="B337" s="16">
        <v>3076590.0</v>
      </c>
      <c r="C337" s="16" t="s">
        <v>61</v>
      </c>
      <c r="D337" s="41">
        <v>42115.0</v>
      </c>
      <c r="E337" s="41">
        <v>42130.0</v>
      </c>
      <c r="F337" s="16" t="s">
        <v>15</v>
      </c>
      <c r="G337" s="16" t="s">
        <v>16</v>
      </c>
      <c r="H337" s="16" t="s">
        <v>570</v>
      </c>
      <c r="I337" s="16" t="s">
        <v>63</v>
      </c>
      <c r="J337" s="9" t="s">
        <v>80</v>
      </c>
      <c r="K337" s="36"/>
      <c r="N337" s="4"/>
      <c r="O337" s="4"/>
    </row>
    <row r="338">
      <c r="A338" s="7">
        <v>337.0</v>
      </c>
      <c r="B338" s="20">
        <v>3076606.0</v>
      </c>
      <c r="C338" s="20" t="s">
        <v>149</v>
      </c>
      <c r="D338" s="49">
        <v>42115.0</v>
      </c>
      <c r="E338" s="49">
        <v>42131.0</v>
      </c>
      <c r="F338" s="16" t="s">
        <v>15</v>
      </c>
      <c r="G338" s="16" t="s">
        <v>16</v>
      </c>
      <c r="H338" s="20" t="s">
        <v>571</v>
      </c>
      <c r="I338" s="20" t="s">
        <v>63</v>
      </c>
      <c r="J338" s="9" t="s">
        <v>80</v>
      </c>
      <c r="K338" s="36"/>
      <c r="N338" s="4"/>
      <c r="O338" s="4"/>
    </row>
    <row r="339">
      <c r="A339" s="7">
        <v>338.0</v>
      </c>
      <c r="B339" s="16">
        <v>3076639.0</v>
      </c>
      <c r="C339" s="16" t="s">
        <v>123</v>
      </c>
      <c r="D339" s="41">
        <v>42115.0</v>
      </c>
      <c r="E339" s="41">
        <v>42131.0</v>
      </c>
      <c r="F339" s="16" t="s">
        <v>15</v>
      </c>
      <c r="G339" s="16" t="s">
        <v>16</v>
      </c>
      <c r="H339" s="16" t="s">
        <v>572</v>
      </c>
      <c r="I339" s="16" t="s">
        <v>63</v>
      </c>
      <c r="J339" s="9" t="s">
        <v>80</v>
      </c>
      <c r="K339" s="36"/>
      <c r="N339" s="4"/>
      <c r="O339" s="4"/>
    </row>
    <row r="340">
      <c r="A340" s="7">
        <v>339.0</v>
      </c>
      <c r="B340" s="16">
        <v>3076667.0</v>
      </c>
      <c r="C340" s="9" t="s">
        <v>152</v>
      </c>
      <c r="D340" s="41">
        <v>42115.0</v>
      </c>
      <c r="E340" s="41">
        <v>42129.0</v>
      </c>
      <c r="F340" s="16" t="s">
        <v>15</v>
      </c>
      <c r="G340" s="16" t="s">
        <v>57</v>
      </c>
      <c r="H340" s="16" t="s">
        <v>573</v>
      </c>
      <c r="I340" s="16" t="s">
        <v>58</v>
      </c>
      <c r="J340" s="9" t="s">
        <v>80</v>
      </c>
      <c r="K340" s="36"/>
      <c r="N340" s="4"/>
      <c r="O340" s="4"/>
    </row>
    <row r="341">
      <c r="A341" s="20">
        <v>340.0</v>
      </c>
      <c r="B341" s="16">
        <v>3076711.0</v>
      </c>
      <c r="C341" s="16" t="s">
        <v>381</v>
      </c>
      <c r="D341" s="41">
        <v>42115.0</v>
      </c>
      <c r="E341" s="41">
        <v>42130.0</v>
      </c>
      <c r="F341" s="16" t="s">
        <v>15</v>
      </c>
      <c r="G341" s="16" t="s">
        <v>16</v>
      </c>
      <c r="H341" s="16" t="s">
        <v>574</v>
      </c>
      <c r="I341" s="16" t="s">
        <v>63</v>
      </c>
      <c r="J341" s="9" t="s">
        <v>80</v>
      </c>
      <c r="K341" s="36"/>
      <c r="N341" s="4"/>
      <c r="O341" s="4"/>
    </row>
    <row r="342">
      <c r="A342" s="7">
        <v>341.0</v>
      </c>
      <c r="B342" s="16">
        <v>3074144.0</v>
      </c>
      <c r="C342" s="16" t="s">
        <v>36</v>
      </c>
      <c r="D342" s="41">
        <v>42115.0</v>
      </c>
      <c r="E342" s="41">
        <v>42121.0</v>
      </c>
      <c r="F342" s="16" t="s">
        <v>15</v>
      </c>
      <c r="G342" s="16" t="s">
        <v>575</v>
      </c>
      <c r="H342" s="16" t="s">
        <v>15</v>
      </c>
      <c r="I342" s="16" t="s">
        <v>576</v>
      </c>
      <c r="J342" s="16" t="s">
        <v>576</v>
      </c>
      <c r="K342" s="20"/>
      <c r="N342" s="4"/>
      <c r="O342" s="4"/>
    </row>
    <row r="343">
      <c r="A343" s="7">
        <v>342.0</v>
      </c>
      <c r="B343" s="16">
        <v>3077119.0</v>
      </c>
      <c r="C343" s="16" t="s">
        <v>161</v>
      </c>
      <c r="D343" s="41">
        <v>42116.0</v>
      </c>
      <c r="E343" s="41">
        <v>42130.0</v>
      </c>
      <c r="F343" s="16" t="s">
        <v>15</v>
      </c>
      <c r="G343" s="16" t="s">
        <v>16</v>
      </c>
      <c r="H343" s="16" t="s">
        <v>577</v>
      </c>
      <c r="I343" s="16" t="s">
        <v>63</v>
      </c>
      <c r="J343" s="9" t="s">
        <v>80</v>
      </c>
      <c r="K343" s="36"/>
      <c r="N343" s="4"/>
      <c r="O343" s="4"/>
    </row>
    <row r="344">
      <c r="A344" s="7">
        <v>343.0</v>
      </c>
      <c r="B344" s="82">
        <v>3077403.0</v>
      </c>
      <c r="C344" s="16" t="s">
        <v>161</v>
      </c>
      <c r="D344" s="41">
        <v>42116.0</v>
      </c>
      <c r="E344" s="41">
        <v>42130.0</v>
      </c>
      <c r="F344" s="16" t="s">
        <v>15</v>
      </c>
      <c r="G344" s="16" t="s">
        <v>16</v>
      </c>
      <c r="H344" s="16" t="s">
        <v>578</v>
      </c>
      <c r="I344" s="16" t="s">
        <v>63</v>
      </c>
      <c r="J344" s="9" t="s">
        <v>80</v>
      </c>
      <c r="K344" s="36"/>
      <c r="N344" s="4"/>
      <c r="O344" s="4"/>
    </row>
    <row r="345">
      <c r="A345" s="7">
        <v>344.0</v>
      </c>
      <c r="B345" s="16">
        <v>3078849.0</v>
      </c>
      <c r="C345" s="16" t="s">
        <v>61</v>
      </c>
      <c r="D345" s="41">
        <v>42117.0</v>
      </c>
      <c r="E345" s="41">
        <v>42124.0</v>
      </c>
      <c r="F345" s="16" t="s">
        <v>15</v>
      </c>
      <c r="G345" s="16" t="s">
        <v>143</v>
      </c>
      <c r="H345" s="16" t="s">
        <v>579</v>
      </c>
      <c r="I345" s="16" t="s">
        <v>576</v>
      </c>
      <c r="J345" s="16" t="s">
        <v>576</v>
      </c>
      <c r="K345" s="84"/>
      <c r="N345" s="4"/>
      <c r="O345" s="4"/>
    </row>
    <row r="346">
      <c r="A346" s="7">
        <v>345.0</v>
      </c>
      <c r="B346" s="45">
        <v>3078452.0</v>
      </c>
      <c r="C346" s="20" t="s">
        <v>61</v>
      </c>
      <c r="D346" s="49">
        <v>42117.0</v>
      </c>
      <c r="E346" s="49">
        <v>42131.0</v>
      </c>
      <c r="F346" s="7" t="s">
        <v>15</v>
      </c>
      <c r="G346" s="16" t="s">
        <v>16</v>
      </c>
      <c r="H346" s="20" t="s">
        <v>15</v>
      </c>
      <c r="I346" s="20" t="s">
        <v>576</v>
      </c>
      <c r="J346" s="20" t="s">
        <v>576</v>
      </c>
      <c r="K346" s="20"/>
      <c r="N346" s="4"/>
      <c r="O346" s="4"/>
    </row>
    <row r="347">
      <c r="A347" s="7">
        <v>346.0</v>
      </c>
      <c r="B347" s="45">
        <v>3078237.0</v>
      </c>
      <c r="C347" s="9" t="s">
        <v>152</v>
      </c>
      <c r="D347" s="49">
        <v>42118.0</v>
      </c>
      <c r="E347" s="49">
        <v>42131.0</v>
      </c>
      <c r="F347" s="7" t="s">
        <v>15</v>
      </c>
      <c r="G347" s="20" t="s">
        <v>57</v>
      </c>
      <c r="H347" s="20" t="s">
        <v>580</v>
      </c>
      <c r="I347" s="16" t="s">
        <v>58</v>
      </c>
      <c r="J347" s="9" t="s">
        <v>80</v>
      </c>
      <c r="K347" s="36"/>
      <c r="N347" s="4"/>
      <c r="O347" s="4"/>
    </row>
    <row r="348" ht="30.0" customHeight="1">
      <c r="A348" s="7">
        <v>347.0</v>
      </c>
      <c r="B348" s="82">
        <v>3079052.0</v>
      </c>
      <c r="C348" s="16" t="s">
        <v>61</v>
      </c>
      <c r="D348" s="41">
        <v>42118.0</v>
      </c>
      <c r="E348" s="41">
        <v>42131.0</v>
      </c>
      <c r="F348" s="55" t="s">
        <v>15</v>
      </c>
      <c r="G348" s="16" t="s">
        <v>16</v>
      </c>
      <c r="H348" s="16" t="s">
        <v>584</v>
      </c>
      <c r="I348" s="16" t="s">
        <v>58</v>
      </c>
      <c r="J348" s="55" t="s">
        <v>84</v>
      </c>
      <c r="K348" s="36"/>
      <c r="N348" s="4"/>
      <c r="O348" s="4"/>
    </row>
    <row r="349">
      <c r="A349" s="7">
        <v>348.0</v>
      </c>
      <c r="B349" s="82">
        <v>3079297.0</v>
      </c>
      <c r="C349" s="16" t="s">
        <v>106</v>
      </c>
      <c r="D349" s="41">
        <v>42118.0</v>
      </c>
      <c r="E349" s="41">
        <v>42133.0</v>
      </c>
      <c r="F349" s="55" t="s">
        <v>15</v>
      </c>
      <c r="G349" s="16" t="s">
        <v>57</v>
      </c>
      <c r="H349" s="16" t="s">
        <v>585</v>
      </c>
      <c r="I349" s="16" t="s">
        <v>58</v>
      </c>
      <c r="J349" s="9" t="s">
        <v>80</v>
      </c>
      <c r="K349" s="36"/>
      <c r="N349" s="4"/>
      <c r="O349" s="4"/>
    </row>
    <row r="350">
      <c r="A350" s="7">
        <v>349.0</v>
      </c>
      <c r="B350" s="82">
        <v>3079493.0</v>
      </c>
      <c r="C350" s="16" t="s">
        <v>61</v>
      </c>
      <c r="D350" s="41">
        <v>42118.0</v>
      </c>
      <c r="E350" s="41">
        <v>42133.0</v>
      </c>
      <c r="F350" s="55" t="s">
        <v>15</v>
      </c>
      <c r="G350" s="16" t="s">
        <v>16</v>
      </c>
      <c r="H350" s="16" t="s">
        <v>586</v>
      </c>
      <c r="I350" s="16" t="s">
        <v>63</v>
      </c>
      <c r="J350" s="9" t="s">
        <v>80</v>
      </c>
      <c r="K350" s="36"/>
      <c r="N350" s="4"/>
      <c r="O350" s="4"/>
    </row>
    <row r="351">
      <c r="A351" s="7">
        <v>350.0</v>
      </c>
      <c r="B351" s="82">
        <v>3079562.0</v>
      </c>
      <c r="C351" s="16" t="s">
        <v>106</v>
      </c>
      <c r="D351" s="41">
        <v>42118.0</v>
      </c>
      <c r="E351" s="41">
        <v>42133.0</v>
      </c>
      <c r="F351" s="55" t="s">
        <v>15</v>
      </c>
      <c r="G351" s="16" t="s">
        <v>57</v>
      </c>
      <c r="H351" s="16" t="s">
        <v>587</v>
      </c>
      <c r="I351" s="16" t="s">
        <v>58</v>
      </c>
      <c r="J351" s="9" t="s">
        <v>80</v>
      </c>
      <c r="K351" s="36"/>
      <c r="N351" s="4"/>
      <c r="O351" s="4"/>
    </row>
    <row r="352" ht="25.5" customHeight="1">
      <c r="A352" s="7">
        <v>351.0</v>
      </c>
      <c r="B352" s="82">
        <v>3079741.0</v>
      </c>
      <c r="C352" s="90" t="s">
        <v>588</v>
      </c>
      <c r="D352" s="41">
        <v>42118.0</v>
      </c>
      <c r="E352" s="41">
        <v>42128.0</v>
      </c>
      <c r="F352" s="55" t="s">
        <v>15</v>
      </c>
      <c r="G352" s="16" t="s">
        <v>16</v>
      </c>
      <c r="H352" s="16" t="s">
        <v>589</v>
      </c>
      <c r="I352" s="16" t="s">
        <v>63</v>
      </c>
      <c r="J352" s="9" t="s">
        <v>64</v>
      </c>
      <c r="K352" s="36"/>
      <c r="N352" s="4"/>
      <c r="O352" s="4"/>
    </row>
    <row r="353" ht="25.5" customHeight="1">
      <c r="A353" s="7">
        <v>352.0</v>
      </c>
      <c r="B353" s="82">
        <v>3079748.0</v>
      </c>
      <c r="C353" s="16" t="str">
        <f t="shared" ref="C353:C354" si="2">HYPERLINK("javascript:%20top.infoUsuario('ADRIANA.BARON')","ADRIANA  BARON")</f>
        <v>ADRIANA  BARON</v>
      </c>
      <c r="D353" s="41">
        <v>42118.0</v>
      </c>
      <c r="E353" s="41">
        <v>42128.0</v>
      </c>
      <c r="F353" s="55" t="s">
        <v>15</v>
      </c>
      <c r="G353" s="16" t="s">
        <v>16</v>
      </c>
      <c r="H353" s="16" t="s">
        <v>592</v>
      </c>
      <c r="I353" s="16" t="s">
        <v>63</v>
      </c>
      <c r="J353" s="9" t="s">
        <v>64</v>
      </c>
      <c r="K353" s="36"/>
      <c r="N353" s="4"/>
      <c r="O353" s="4"/>
    </row>
    <row r="354">
      <c r="A354" s="7">
        <v>353.0</v>
      </c>
      <c r="B354" s="82">
        <v>3080356.0</v>
      </c>
      <c r="C354" s="16" t="str">
        <f t="shared" si="2"/>
        <v>ADRIANA  BARON</v>
      </c>
      <c r="D354" s="41">
        <v>42118.0</v>
      </c>
      <c r="E354" s="41">
        <v>42133.0</v>
      </c>
      <c r="F354" s="55" t="s">
        <v>15</v>
      </c>
      <c r="G354" s="16" t="s">
        <v>16</v>
      </c>
      <c r="H354" s="16" t="s">
        <v>593</v>
      </c>
      <c r="I354" s="16" t="s">
        <v>58</v>
      </c>
      <c r="J354" s="9" t="s">
        <v>163</v>
      </c>
      <c r="K354" s="36"/>
      <c r="N354" s="4"/>
      <c r="O354" s="4"/>
    </row>
    <row r="355">
      <c r="A355" s="7">
        <v>354.0</v>
      </c>
      <c r="B355" s="45">
        <v>3080631.0</v>
      </c>
      <c r="C355" s="20" t="s">
        <v>56</v>
      </c>
      <c r="D355" s="49">
        <v>42121.0</v>
      </c>
      <c r="E355" s="49">
        <v>42135.0</v>
      </c>
      <c r="F355" s="55" t="s">
        <v>15</v>
      </c>
      <c r="G355" s="20" t="s">
        <v>57</v>
      </c>
      <c r="H355" s="20" t="s">
        <v>594</v>
      </c>
      <c r="I355" s="16" t="s">
        <v>58</v>
      </c>
      <c r="J355" s="9" t="s">
        <v>80</v>
      </c>
      <c r="K355" s="36"/>
      <c r="N355" s="4"/>
      <c r="O355" s="4"/>
    </row>
    <row r="356">
      <c r="A356" s="7">
        <v>355.0</v>
      </c>
      <c r="B356" s="82">
        <v>3080653.0</v>
      </c>
      <c r="C356" s="16" t="str">
        <f>HYPERLINK("javascript:%20top.infoUsuario('ADRIANA.BARON')","ADRIANA  BARON")</f>
        <v>ADRIANA  BARON</v>
      </c>
      <c r="D356" s="41">
        <v>42121.0</v>
      </c>
      <c r="E356" s="41">
        <v>42135.0</v>
      </c>
      <c r="F356" s="55" t="s">
        <v>15</v>
      </c>
      <c r="G356" s="16" t="s">
        <v>16</v>
      </c>
      <c r="H356" s="16" t="s">
        <v>595</v>
      </c>
      <c r="I356" s="16" t="s">
        <v>63</v>
      </c>
      <c r="J356" s="9" t="s">
        <v>80</v>
      </c>
      <c r="K356" s="36"/>
      <c r="N356" s="4"/>
      <c r="O356" s="4"/>
    </row>
    <row r="357" ht="30.0" customHeight="1">
      <c r="A357" s="7">
        <v>356.0</v>
      </c>
      <c r="B357" s="82">
        <v>3080675.0</v>
      </c>
      <c r="C357" s="16" t="s">
        <v>105</v>
      </c>
      <c r="D357" s="41">
        <v>42121.0</v>
      </c>
      <c r="E357" s="41">
        <v>42134.0</v>
      </c>
      <c r="F357" s="55" t="s">
        <v>15</v>
      </c>
      <c r="G357" s="16" t="s">
        <v>57</v>
      </c>
      <c r="H357" s="16" t="s">
        <v>596</v>
      </c>
      <c r="I357" s="16" t="s">
        <v>58</v>
      </c>
      <c r="J357" s="55" t="s">
        <v>59</v>
      </c>
      <c r="K357" s="36"/>
      <c r="N357" s="4"/>
      <c r="O357" s="4"/>
    </row>
    <row r="358">
      <c r="A358" s="7">
        <v>357.0</v>
      </c>
      <c r="B358" s="82">
        <v>3080957.0</v>
      </c>
      <c r="C358" s="16" t="s">
        <v>597</v>
      </c>
      <c r="D358" s="41">
        <v>42121.0</v>
      </c>
      <c r="E358" s="41">
        <v>42135.0</v>
      </c>
      <c r="F358" s="55" t="s">
        <v>15</v>
      </c>
      <c r="G358" s="16" t="s">
        <v>16</v>
      </c>
      <c r="H358" s="16" t="s">
        <v>598</v>
      </c>
      <c r="I358" s="16" t="s">
        <v>63</v>
      </c>
      <c r="J358" s="9" t="s">
        <v>80</v>
      </c>
      <c r="K358" s="36"/>
      <c r="N358" s="4"/>
      <c r="O358" s="4"/>
    </row>
    <row r="359">
      <c r="A359" s="7">
        <v>358.0</v>
      </c>
      <c r="B359" s="82">
        <v>3083553.0</v>
      </c>
      <c r="C359" s="16" t="s">
        <v>597</v>
      </c>
      <c r="D359" s="41">
        <v>42121.0</v>
      </c>
      <c r="E359" s="41">
        <v>42135.0</v>
      </c>
      <c r="F359" s="55" t="s">
        <v>15</v>
      </c>
      <c r="G359" s="16" t="s">
        <v>16</v>
      </c>
      <c r="H359" s="16" t="s">
        <v>599</v>
      </c>
      <c r="I359" s="16" t="s">
        <v>58</v>
      </c>
      <c r="J359" s="9" t="s">
        <v>80</v>
      </c>
      <c r="K359" s="36"/>
      <c r="N359" s="4"/>
      <c r="O359" s="4"/>
    </row>
    <row r="360" ht="30.0" customHeight="1">
      <c r="A360" s="7">
        <v>359.0</v>
      </c>
      <c r="B360" s="82">
        <v>3081572.0</v>
      </c>
      <c r="C360" s="16" t="s">
        <v>597</v>
      </c>
      <c r="D360" s="41">
        <v>42121.0</v>
      </c>
      <c r="E360" s="41">
        <v>42135.0</v>
      </c>
      <c r="F360" s="55" t="s">
        <v>15</v>
      </c>
      <c r="G360" s="16" t="s">
        <v>16</v>
      </c>
      <c r="H360" s="16" t="s">
        <v>600</v>
      </c>
      <c r="I360" s="16" t="s">
        <v>58</v>
      </c>
      <c r="J360" s="55" t="s">
        <v>59</v>
      </c>
      <c r="K360" s="36"/>
      <c r="N360" s="4"/>
      <c r="O360" s="4"/>
    </row>
    <row r="361">
      <c r="A361" s="7">
        <v>360.0</v>
      </c>
      <c r="B361" s="82">
        <v>3081589.0</v>
      </c>
      <c r="C361" s="16" t="s">
        <v>105</v>
      </c>
      <c r="D361" s="41">
        <v>42122.0</v>
      </c>
      <c r="E361" s="41">
        <v>42135.0</v>
      </c>
      <c r="F361" s="55" t="s">
        <v>15</v>
      </c>
      <c r="G361" s="16" t="s">
        <v>57</v>
      </c>
      <c r="H361" s="16" t="s">
        <v>601</v>
      </c>
      <c r="I361" s="16" t="s">
        <v>576</v>
      </c>
      <c r="J361" s="16" t="s">
        <v>576</v>
      </c>
      <c r="K361" s="36"/>
      <c r="N361" s="4"/>
      <c r="O361" s="4"/>
    </row>
    <row r="362">
      <c r="A362" s="7">
        <v>361.0</v>
      </c>
      <c r="B362" s="82">
        <v>3084991.0</v>
      </c>
      <c r="C362" s="16" t="s">
        <v>597</v>
      </c>
      <c r="D362" s="41">
        <v>42123.0</v>
      </c>
      <c r="E362" s="41">
        <v>42136.0</v>
      </c>
      <c r="F362" s="55" t="s">
        <v>15</v>
      </c>
      <c r="G362" s="16" t="s">
        <v>16</v>
      </c>
      <c r="H362" s="16" t="s">
        <v>602</v>
      </c>
      <c r="I362" s="16" t="s">
        <v>58</v>
      </c>
      <c r="J362" s="9" t="s">
        <v>80</v>
      </c>
      <c r="K362" s="36"/>
      <c r="N362" s="4"/>
      <c r="O362" s="4"/>
    </row>
    <row r="363">
      <c r="A363" s="7">
        <v>362.0</v>
      </c>
      <c r="B363" s="82">
        <v>3083031.0</v>
      </c>
      <c r="C363" s="16" t="s">
        <v>597</v>
      </c>
      <c r="D363" s="41">
        <v>42123.0</v>
      </c>
      <c r="E363" s="41">
        <v>42130.0</v>
      </c>
      <c r="F363" s="55" t="s">
        <v>15</v>
      </c>
      <c r="G363" s="16" t="s">
        <v>16</v>
      </c>
      <c r="H363" s="16" t="s">
        <v>603</v>
      </c>
      <c r="I363" s="16" t="s">
        <v>63</v>
      </c>
      <c r="J363" s="9" t="s">
        <v>80</v>
      </c>
      <c r="K363" s="36"/>
      <c r="N363" s="4"/>
      <c r="O363" s="4"/>
    </row>
    <row r="364">
      <c r="A364" s="7">
        <v>363.0</v>
      </c>
      <c r="B364" s="82">
        <v>3083336.0</v>
      </c>
      <c r="C364" s="16" t="s">
        <v>161</v>
      </c>
      <c r="D364" s="41">
        <v>42123.0</v>
      </c>
      <c r="E364" s="16" t="s">
        <v>604</v>
      </c>
      <c r="F364" s="55" t="s">
        <v>15</v>
      </c>
      <c r="G364" s="16" t="s">
        <v>16</v>
      </c>
      <c r="H364" s="16" t="s">
        <v>605</v>
      </c>
      <c r="I364" s="16" t="s">
        <v>576</v>
      </c>
      <c r="J364" s="16" t="s">
        <v>576</v>
      </c>
      <c r="K364" s="36"/>
      <c r="N364" s="4"/>
      <c r="O364" s="4"/>
    </row>
    <row r="365">
      <c r="A365" s="7">
        <v>364.0</v>
      </c>
      <c r="B365" s="82">
        <v>3083441.0</v>
      </c>
      <c r="C365" s="16" t="s">
        <v>161</v>
      </c>
      <c r="D365" s="41">
        <v>42123.0</v>
      </c>
      <c r="E365" s="41">
        <v>42130.0</v>
      </c>
      <c r="F365" s="55" t="s">
        <v>15</v>
      </c>
      <c r="G365" s="16" t="s">
        <v>16</v>
      </c>
      <c r="H365" s="16" t="s">
        <v>607</v>
      </c>
      <c r="I365" s="16" t="s">
        <v>63</v>
      </c>
      <c r="J365" s="9" t="s">
        <v>80</v>
      </c>
      <c r="K365" s="36"/>
      <c r="N365" s="4"/>
      <c r="O365" s="4"/>
    </row>
    <row r="366">
      <c r="A366" s="7">
        <v>365.0</v>
      </c>
      <c r="B366" s="82">
        <v>3083899.0</v>
      </c>
      <c r="C366" s="16" t="s">
        <v>56</v>
      </c>
      <c r="D366" s="41">
        <v>42123.0</v>
      </c>
      <c r="E366" s="41">
        <v>42136.0</v>
      </c>
      <c r="F366" s="55" t="s">
        <v>15</v>
      </c>
      <c r="G366" s="16" t="s">
        <v>57</v>
      </c>
      <c r="H366" s="16" t="s">
        <v>608</v>
      </c>
      <c r="I366" s="16" t="s">
        <v>58</v>
      </c>
      <c r="J366" s="9" t="s">
        <v>80</v>
      </c>
      <c r="K366" s="36"/>
      <c r="N366" s="4"/>
      <c r="O366" s="4"/>
    </row>
    <row r="367">
      <c r="A367" s="7">
        <v>366.0</v>
      </c>
      <c r="B367" s="82">
        <v>3083907.0</v>
      </c>
      <c r="C367" s="16" t="s">
        <v>106</v>
      </c>
      <c r="D367" s="41">
        <v>42123.0</v>
      </c>
      <c r="E367" s="41">
        <v>42136.0</v>
      </c>
      <c r="F367" s="55" t="s">
        <v>15</v>
      </c>
      <c r="G367" s="16" t="s">
        <v>57</v>
      </c>
      <c r="H367" s="16" t="s">
        <v>610</v>
      </c>
      <c r="I367" s="16" t="s">
        <v>58</v>
      </c>
      <c r="J367" s="9" t="s">
        <v>80</v>
      </c>
      <c r="K367" s="36"/>
      <c r="N367" s="4"/>
      <c r="O367" s="4"/>
    </row>
    <row r="368" ht="30.0" customHeight="1">
      <c r="A368" s="7">
        <v>367.0</v>
      </c>
      <c r="B368" s="82">
        <v>3083959.0</v>
      </c>
      <c r="C368" s="16" t="s">
        <v>565</v>
      </c>
      <c r="D368" s="41">
        <v>42123.0</v>
      </c>
      <c r="E368" s="41">
        <v>42136.0</v>
      </c>
      <c r="F368" s="55" t="s">
        <v>15</v>
      </c>
      <c r="G368" s="16" t="s">
        <v>57</v>
      </c>
      <c r="H368" s="16" t="s">
        <v>611</v>
      </c>
      <c r="I368" s="16" t="s">
        <v>58</v>
      </c>
      <c r="J368" s="55" t="s">
        <v>84</v>
      </c>
      <c r="K368" s="36"/>
      <c r="N368" s="4"/>
      <c r="O368" s="4"/>
    </row>
    <row r="369">
      <c r="A369" s="7">
        <v>368.0</v>
      </c>
      <c r="B369" s="82">
        <v>3083998.0</v>
      </c>
      <c r="C369" s="16" t="s">
        <v>149</v>
      </c>
      <c r="D369" s="41">
        <v>42123.0</v>
      </c>
      <c r="E369" s="41">
        <v>42136.0</v>
      </c>
      <c r="F369" s="55" t="s">
        <v>15</v>
      </c>
      <c r="G369" s="16" t="s">
        <v>16</v>
      </c>
      <c r="H369" s="16" t="s">
        <v>612</v>
      </c>
      <c r="I369" s="16" t="s">
        <v>63</v>
      </c>
      <c r="J369" s="9" t="s">
        <v>80</v>
      </c>
      <c r="K369" s="36"/>
      <c r="N369" s="4"/>
      <c r="O369" s="4"/>
    </row>
    <row r="370">
      <c r="A370" s="7">
        <v>369.0</v>
      </c>
      <c r="B370" s="82">
        <v>3084008.0</v>
      </c>
      <c r="C370" s="16" t="s">
        <v>558</v>
      </c>
      <c r="D370" s="41">
        <v>42123.0</v>
      </c>
      <c r="E370" s="41">
        <v>42136.0</v>
      </c>
      <c r="F370" s="55" t="s">
        <v>15</v>
      </c>
      <c r="G370" s="16" t="s">
        <v>16</v>
      </c>
      <c r="H370" s="16" t="s">
        <v>613</v>
      </c>
      <c r="I370" s="16" t="s">
        <v>63</v>
      </c>
      <c r="J370" s="9" t="s">
        <v>80</v>
      </c>
      <c r="K370" s="36"/>
      <c r="N370" s="4"/>
      <c r="O370" s="4"/>
    </row>
    <row r="371">
      <c r="A371" s="7">
        <v>370.0</v>
      </c>
      <c r="B371" s="82">
        <v>3084128.0</v>
      </c>
      <c r="C371" s="16" t="s">
        <v>614</v>
      </c>
      <c r="D371" s="41">
        <v>42123.0</v>
      </c>
      <c r="E371" s="41">
        <v>42136.0</v>
      </c>
      <c r="F371" s="55" t="s">
        <v>15</v>
      </c>
      <c r="G371" s="16" t="s">
        <v>16</v>
      </c>
      <c r="H371" s="16" t="s">
        <v>615</v>
      </c>
      <c r="I371" s="16" t="s">
        <v>58</v>
      </c>
      <c r="J371" s="9" t="s">
        <v>80</v>
      </c>
      <c r="K371" s="36"/>
      <c r="N371" s="4"/>
      <c r="O371" s="4"/>
    </row>
    <row r="372">
      <c r="A372" s="7">
        <v>371.0</v>
      </c>
      <c r="B372" s="82">
        <v>3084430.0</v>
      </c>
      <c r="C372" s="16" t="s">
        <v>123</v>
      </c>
      <c r="D372" s="41">
        <v>42123.0</v>
      </c>
      <c r="E372" s="41">
        <v>42131.0</v>
      </c>
      <c r="F372" s="55" t="s">
        <v>15</v>
      </c>
      <c r="G372" s="16" t="s">
        <v>16</v>
      </c>
      <c r="H372" s="16" t="s">
        <v>616</v>
      </c>
      <c r="I372" s="16" t="s">
        <v>63</v>
      </c>
      <c r="J372" s="9" t="s">
        <v>80</v>
      </c>
      <c r="K372" s="36"/>
      <c r="N372" s="4"/>
      <c r="O372" s="4"/>
    </row>
    <row r="373">
      <c r="A373" s="7">
        <v>372.0</v>
      </c>
      <c r="B373" s="82">
        <v>3083948.0</v>
      </c>
      <c r="C373" s="16" t="s">
        <v>36</v>
      </c>
      <c r="D373" s="41">
        <v>42123.0</v>
      </c>
      <c r="E373" s="41">
        <v>42129.0</v>
      </c>
      <c r="F373" s="55" t="s">
        <v>15</v>
      </c>
      <c r="G373" s="16" t="s">
        <v>282</v>
      </c>
      <c r="H373" s="55" t="s">
        <v>15</v>
      </c>
      <c r="I373" s="16" t="s">
        <v>576</v>
      </c>
      <c r="J373" s="16" t="s">
        <v>576</v>
      </c>
      <c r="K373" s="20"/>
      <c r="N373" s="4"/>
      <c r="O373" s="4"/>
    </row>
    <row r="374">
      <c r="A374" s="7">
        <v>373.0</v>
      </c>
      <c r="B374" s="82">
        <v>3085202.0</v>
      </c>
      <c r="C374" s="16" t="s">
        <v>240</v>
      </c>
      <c r="D374" s="41">
        <v>42124.0</v>
      </c>
      <c r="E374" s="41">
        <v>42132.0</v>
      </c>
      <c r="F374" s="55" t="s">
        <v>15</v>
      </c>
      <c r="G374" s="16" t="s">
        <v>143</v>
      </c>
      <c r="H374" s="16" t="s">
        <v>617</v>
      </c>
      <c r="I374" s="16" t="s">
        <v>576</v>
      </c>
      <c r="J374" s="16" t="s">
        <v>576</v>
      </c>
      <c r="K374" s="36"/>
      <c r="N374" s="4"/>
      <c r="O374" s="4"/>
    </row>
    <row r="375" ht="30.0" customHeight="1">
      <c r="A375" s="7">
        <v>374.0</v>
      </c>
      <c r="B375" s="82">
        <v>3085243.0</v>
      </c>
      <c r="C375" s="16" t="s">
        <v>36</v>
      </c>
      <c r="D375" s="41">
        <v>42124.0</v>
      </c>
      <c r="E375" s="41">
        <v>42137.0</v>
      </c>
      <c r="F375" s="55" t="s">
        <v>15</v>
      </c>
      <c r="G375" s="16" t="s">
        <v>57</v>
      </c>
      <c r="H375" s="55" t="s">
        <v>618</v>
      </c>
      <c r="I375" s="16" t="s">
        <v>58</v>
      </c>
      <c r="J375" s="55" t="s">
        <v>59</v>
      </c>
      <c r="K375" s="36"/>
      <c r="N375" s="4"/>
      <c r="O375" s="4"/>
    </row>
    <row r="376">
      <c r="A376" s="7">
        <v>375.0</v>
      </c>
      <c r="B376" s="82">
        <v>3088023.0</v>
      </c>
      <c r="C376" s="16" t="s">
        <v>105</v>
      </c>
      <c r="D376" s="41">
        <v>42128.0</v>
      </c>
      <c r="E376" s="41">
        <v>42139.0</v>
      </c>
      <c r="F376" s="55" t="s">
        <v>15</v>
      </c>
      <c r="G376" s="16" t="s">
        <v>57</v>
      </c>
      <c r="H376" s="16" t="s">
        <v>619</v>
      </c>
      <c r="I376" s="16" t="s">
        <v>58</v>
      </c>
      <c r="J376" s="9" t="s">
        <v>80</v>
      </c>
      <c r="K376" s="36"/>
      <c r="N376" s="4"/>
      <c r="O376" s="4"/>
    </row>
    <row r="377">
      <c r="A377" s="7">
        <v>376.0</v>
      </c>
      <c r="B377" s="45">
        <v>3085329.0</v>
      </c>
      <c r="C377" s="9" t="s">
        <v>152</v>
      </c>
      <c r="D377" s="49">
        <v>42128.0</v>
      </c>
      <c r="E377" s="49">
        <v>42139.0</v>
      </c>
      <c r="F377" s="55" t="s">
        <v>15</v>
      </c>
      <c r="G377" s="20" t="s">
        <v>57</v>
      </c>
      <c r="H377" s="20" t="s">
        <v>620</v>
      </c>
      <c r="I377" s="16" t="s">
        <v>58</v>
      </c>
      <c r="J377" s="9" t="s">
        <v>80</v>
      </c>
      <c r="K377" s="36"/>
      <c r="N377" s="4"/>
      <c r="O377" s="4"/>
    </row>
    <row r="378" ht="30.0" customHeight="1">
      <c r="A378" s="7">
        <v>377.0</v>
      </c>
      <c r="B378" s="82">
        <v>3085410.0</v>
      </c>
      <c r="C378" s="16" t="s">
        <v>105</v>
      </c>
      <c r="D378" s="41">
        <v>42128.0</v>
      </c>
      <c r="E378" s="41">
        <v>42139.0</v>
      </c>
      <c r="F378" s="55" t="s">
        <v>15</v>
      </c>
      <c r="G378" s="16" t="s">
        <v>57</v>
      </c>
      <c r="H378" s="16" t="s">
        <v>621</v>
      </c>
      <c r="I378" s="16" t="s">
        <v>58</v>
      </c>
      <c r="J378" s="55" t="s">
        <v>59</v>
      </c>
      <c r="K378" s="36"/>
      <c r="N378" s="4"/>
      <c r="O378" s="4"/>
    </row>
    <row r="379" ht="26.25" customHeight="1">
      <c r="A379" s="7">
        <v>378.0</v>
      </c>
      <c r="B379" s="82">
        <v>3085494.0</v>
      </c>
      <c r="C379" s="16" t="s">
        <v>614</v>
      </c>
      <c r="D379" s="41">
        <v>42128.0</v>
      </c>
      <c r="E379" s="41">
        <v>42139.0</v>
      </c>
      <c r="F379" s="55" t="s">
        <v>15</v>
      </c>
      <c r="G379" s="16" t="s">
        <v>16</v>
      </c>
      <c r="H379" s="16" t="s">
        <v>622</v>
      </c>
      <c r="I379" s="16" t="s">
        <v>58</v>
      </c>
      <c r="J379" s="9" t="s">
        <v>80</v>
      </c>
      <c r="K379" s="36"/>
      <c r="N379" s="4"/>
      <c r="O379" s="4"/>
    </row>
    <row r="380">
      <c r="A380" s="7">
        <v>379.0</v>
      </c>
      <c r="B380" s="82">
        <v>3085902.0</v>
      </c>
      <c r="C380" s="16" t="s">
        <v>105</v>
      </c>
      <c r="D380" s="41">
        <v>42128.0</v>
      </c>
      <c r="E380" s="41">
        <v>42139.0</v>
      </c>
      <c r="F380" s="55" t="s">
        <v>15</v>
      </c>
      <c r="G380" s="16" t="s">
        <v>57</v>
      </c>
      <c r="H380" s="16" t="s">
        <v>623</v>
      </c>
      <c r="I380" s="16" t="s">
        <v>63</v>
      </c>
      <c r="J380" s="9" t="s">
        <v>80</v>
      </c>
      <c r="K380" s="36"/>
      <c r="N380" s="4"/>
      <c r="O380" s="4"/>
    </row>
    <row r="381">
      <c r="A381" s="7">
        <v>380.0</v>
      </c>
      <c r="B381" s="82">
        <v>3085912.0</v>
      </c>
      <c r="C381" s="16" t="s">
        <v>222</v>
      </c>
      <c r="D381" s="41">
        <v>42128.0</v>
      </c>
      <c r="E381" s="41">
        <v>42139.0</v>
      </c>
      <c r="F381" s="55" t="s">
        <v>15</v>
      </c>
      <c r="G381" s="16" t="s">
        <v>57</v>
      </c>
      <c r="H381" s="16" t="s">
        <v>624</v>
      </c>
      <c r="I381" s="16" t="s">
        <v>63</v>
      </c>
      <c r="J381" s="9" t="s">
        <v>80</v>
      </c>
      <c r="K381" s="36"/>
      <c r="N381" s="4"/>
      <c r="O381" s="4"/>
    </row>
    <row r="382" ht="30.0" customHeight="1">
      <c r="A382" s="7">
        <v>381.0</v>
      </c>
      <c r="B382" s="82">
        <v>3086038.0</v>
      </c>
      <c r="C382" s="16" t="s">
        <v>106</v>
      </c>
      <c r="D382" s="41">
        <v>42128.0</v>
      </c>
      <c r="E382" s="41">
        <v>42139.0</v>
      </c>
      <c r="F382" s="55" t="s">
        <v>15</v>
      </c>
      <c r="G382" s="16" t="s">
        <v>57</v>
      </c>
      <c r="H382" s="16" t="s">
        <v>625</v>
      </c>
      <c r="I382" s="16" t="s">
        <v>58</v>
      </c>
      <c r="J382" s="55" t="s">
        <v>59</v>
      </c>
      <c r="K382" s="36"/>
      <c r="N382" s="4"/>
      <c r="O382" s="4"/>
    </row>
    <row r="383">
      <c r="A383" s="7">
        <v>382.0</v>
      </c>
      <c r="B383" s="16">
        <v>3088332.0</v>
      </c>
      <c r="C383" s="16" t="s">
        <v>23</v>
      </c>
      <c r="D383" s="41">
        <v>42128.0</v>
      </c>
      <c r="E383" s="41">
        <v>42141.0</v>
      </c>
      <c r="F383" s="55" t="s">
        <v>15</v>
      </c>
      <c r="G383" s="16" t="s">
        <v>16</v>
      </c>
      <c r="H383" s="55" t="s">
        <v>626</v>
      </c>
      <c r="I383" s="16" t="s">
        <v>58</v>
      </c>
      <c r="J383" s="9" t="s">
        <v>80</v>
      </c>
      <c r="K383" s="20"/>
      <c r="N383" s="4"/>
      <c r="O383" s="4"/>
    </row>
    <row r="384" ht="30.0" customHeight="1">
      <c r="A384" s="7">
        <v>383.0</v>
      </c>
      <c r="B384" s="82">
        <v>3086758.0</v>
      </c>
      <c r="C384" s="16" t="s">
        <v>36</v>
      </c>
      <c r="D384" s="41">
        <v>42128.0</v>
      </c>
      <c r="E384" s="41">
        <v>42135.0</v>
      </c>
      <c r="F384" s="55" t="s">
        <v>15</v>
      </c>
      <c r="G384" s="16" t="s">
        <v>16</v>
      </c>
      <c r="H384" s="16" t="s">
        <v>627</v>
      </c>
      <c r="I384" s="16" t="s">
        <v>58</v>
      </c>
      <c r="J384" s="55" t="s">
        <v>59</v>
      </c>
      <c r="K384" s="36"/>
      <c r="N384" s="4"/>
      <c r="O384" s="4"/>
    </row>
    <row r="385">
      <c r="A385" s="7">
        <v>384.0</v>
      </c>
      <c r="B385" s="45">
        <v>3086929.0</v>
      </c>
      <c r="C385" s="20" t="s">
        <v>91</v>
      </c>
      <c r="D385" s="49">
        <v>42128.0</v>
      </c>
      <c r="E385" s="49">
        <v>42141.0</v>
      </c>
      <c r="F385" s="55" t="s">
        <v>15</v>
      </c>
      <c r="G385" s="20" t="s">
        <v>57</v>
      </c>
      <c r="H385" s="20" t="s">
        <v>628</v>
      </c>
      <c r="I385" s="16" t="s">
        <v>58</v>
      </c>
      <c r="J385" s="9" t="s">
        <v>80</v>
      </c>
      <c r="K385" s="36"/>
      <c r="N385" s="4"/>
      <c r="O385" s="4"/>
    </row>
    <row r="386">
      <c r="A386" s="7">
        <v>385.0</v>
      </c>
      <c r="B386" s="45">
        <v>3087192.0</v>
      </c>
      <c r="C386" s="45" t="s">
        <v>588</v>
      </c>
      <c r="D386" s="49">
        <v>42128.0</v>
      </c>
      <c r="E386" s="49">
        <v>42141.0</v>
      </c>
      <c r="F386" s="7" t="s">
        <v>15</v>
      </c>
      <c r="G386" s="16" t="s">
        <v>16</v>
      </c>
      <c r="H386" s="20" t="s">
        <v>629</v>
      </c>
      <c r="I386" s="16" t="s">
        <v>58</v>
      </c>
      <c r="J386" s="9" t="s">
        <v>163</v>
      </c>
      <c r="K386" s="36"/>
      <c r="N386" s="4"/>
      <c r="O386" s="4"/>
    </row>
    <row r="387">
      <c r="A387" s="7">
        <v>386.0</v>
      </c>
      <c r="B387" s="82">
        <v>3087383.0</v>
      </c>
      <c r="C387" s="82" t="s">
        <v>318</v>
      </c>
      <c r="D387" s="41">
        <v>42128.0</v>
      </c>
      <c r="E387" s="41">
        <v>42141.0</v>
      </c>
      <c r="F387" s="55" t="s">
        <v>15</v>
      </c>
      <c r="G387" s="16" t="s">
        <v>57</v>
      </c>
      <c r="H387" s="16" t="s">
        <v>630</v>
      </c>
      <c r="I387" s="16" t="s">
        <v>58</v>
      </c>
      <c r="J387" s="9" t="s">
        <v>80</v>
      </c>
      <c r="K387" s="36"/>
      <c r="N387" s="4"/>
      <c r="O387" s="4"/>
    </row>
    <row r="388">
      <c r="A388" s="7">
        <v>387.0</v>
      </c>
      <c r="B388" s="82">
        <v>3088268.0</v>
      </c>
      <c r="C388" s="9" t="s">
        <v>152</v>
      </c>
      <c r="D388" s="41">
        <v>42129.0</v>
      </c>
      <c r="E388" s="41">
        <v>42142.0</v>
      </c>
      <c r="F388" s="55" t="s">
        <v>15</v>
      </c>
      <c r="G388" s="16" t="s">
        <v>57</v>
      </c>
      <c r="H388" s="16" t="s">
        <v>632</v>
      </c>
      <c r="I388" s="16" t="s">
        <v>58</v>
      </c>
      <c r="J388" s="9" t="s">
        <v>80</v>
      </c>
      <c r="K388" s="36"/>
      <c r="N388" s="4"/>
      <c r="O388" s="4"/>
    </row>
    <row r="389">
      <c r="A389" s="7">
        <v>388.0</v>
      </c>
      <c r="B389" s="82">
        <v>3088277.0</v>
      </c>
      <c r="C389" s="82" t="s">
        <v>105</v>
      </c>
      <c r="D389" s="41">
        <v>42129.0</v>
      </c>
      <c r="E389" s="41">
        <v>42142.0</v>
      </c>
      <c r="F389" s="55" t="s">
        <v>15</v>
      </c>
      <c r="G389" s="16" t="s">
        <v>57</v>
      </c>
      <c r="H389" s="16" t="s">
        <v>633</v>
      </c>
      <c r="I389" s="16" t="s">
        <v>58</v>
      </c>
      <c r="J389" s="9" t="s">
        <v>80</v>
      </c>
      <c r="K389" s="36"/>
      <c r="N389" s="4"/>
      <c r="O389" s="4"/>
    </row>
    <row r="390">
      <c r="A390" s="7">
        <v>389.0</v>
      </c>
      <c r="B390" s="82">
        <v>3088342.0</v>
      </c>
      <c r="C390" s="82" t="s">
        <v>106</v>
      </c>
      <c r="D390" s="41">
        <v>42129.0</v>
      </c>
      <c r="E390" s="41">
        <v>42142.0</v>
      </c>
      <c r="F390" s="55" t="s">
        <v>15</v>
      </c>
      <c r="G390" s="16" t="s">
        <v>57</v>
      </c>
      <c r="H390" s="16" t="s">
        <v>635</v>
      </c>
      <c r="I390" s="16" t="s">
        <v>58</v>
      </c>
      <c r="J390" s="9" t="s">
        <v>80</v>
      </c>
      <c r="K390" s="36"/>
      <c r="N390" s="4"/>
      <c r="O390" s="4"/>
    </row>
    <row r="391" ht="30.0" customHeight="1">
      <c r="A391" s="7">
        <v>390.0</v>
      </c>
      <c r="B391" s="45">
        <v>3088660.0</v>
      </c>
      <c r="C391" s="45" t="s">
        <v>106</v>
      </c>
      <c r="D391" s="49">
        <v>42129.0</v>
      </c>
      <c r="E391" s="49">
        <v>42142.0</v>
      </c>
      <c r="F391" s="55" t="s">
        <v>15</v>
      </c>
      <c r="G391" s="20" t="s">
        <v>57</v>
      </c>
      <c r="H391" s="20" t="s">
        <v>625</v>
      </c>
      <c r="I391" s="16" t="s">
        <v>58</v>
      </c>
      <c r="J391" s="7" t="s">
        <v>59</v>
      </c>
      <c r="K391" s="36"/>
      <c r="N391" s="4"/>
      <c r="O391" s="4"/>
    </row>
    <row r="392">
      <c r="A392" s="7">
        <v>391.0</v>
      </c>
      <c r="B392" s="108">
        <v>3090026.0</v>
      </c>
      <c r="C392" s="111" t="s">
        <v>149</v>
      </c>
      <c r="D392" s="41">
        <v>42130.0</v>
      </c>
      <c r="E392" s="16" t="s">
        <v>280</v>
      </c>
      <c r="F392" s="55" t="s">
        <v>15</v>
      </c>
      <c r="G392" s="16" t="s">
        <v>636</v>
      </c>
      <c r="H392" s="16" t="s">
        <v>637</v>
      </c>
      <c r="I392" s="16" t="s">
        <v>576</v>
      </c>
      <c r="J392" s="16" t="s">
        <v>576</v>
      </c>
      <c r="K392" s="36"/>
      <c r="N392" s="4"/>
      <c r="O392" s="4"/>
    </row>
    <row r="393">
      <c r="A393" s="7">
        <v>392.0</v>
      </c>
      <c r="B393" s="82">
        <v>3089404.0</v>
      </c>
      <c r="C393" s="82" t="s">
        <v>56</v>
      </c>
      <c r="D393" s="41">
        <v>42130.0</v>
      </c>
      <c r="E393" s="41">
        <v>42136.0</v>
      </c>
      <c r="F393" s="55" t="s">
        <v>15</v>
      </c>
      <c r="G393" s="16" t="s">
        <v>197</v>
      </c>
      <c r="H393" s="16" t="s">
        <v>638</v>
      </c>
      <c r="I393" s="16" t="s">
        <v>576</v>
      </c>
      <c r="J393" s="16" t="s">
        <v>639</v>
      </c>
      <c r="K393" s="20">
        <v>3095644.0</v>
      </c>
      <c r="N393" s="4"/>
      <c r="O393" s="4"/>
    </row>
    <row r="394" ht="30.0" customHeight="1">
      <c r="A394" s="7">
        <v>393.0</v>
      </c>
      <c r="B394" s="82">
        <v>3085540.0</v>
      </c>
      <c r="C394" s="82" t="s">
        <v>565</v>
      </c>
      <c r="D394" s="41">
        <v>42130.0</v>
      </c>
      <c r="E394" s="41">
        <v>42138.0</v>
      </c>
      <c r="F394" s="55" t="s">
        <v>15</v>
      </c>
      <c r="G394" s="16" t="s">
        <v>57</v>
      </c>
      <c r="H394" s="55" t="s">
        <v>640</v>
      </c>
      <c r="I394" s="16" t="s">
        <v>58</v>
      </c>
      <c r="J394" s="55" t="s">
        <v>84</v>
      </c>
      <c r="K394" s="78"/>
      <c r="N394" s="4"/>
      <c r="O394" s="4"/>
    </row>
    <row r="395" ht="30.0" customHeight="1">
      <c r="A395" s="7">
        <v>394.0</v>
      </c>
      <c r="B395" s="16">
        <v>3089052.0</v>
      </c>
      <c r="C395" s="16" t="s">
        <v>318</v>
      </c>
      <c r="D395" s="41">
        <v>42130.0</v>
      </c>
      <c r="E395" s="41">
        <v>42142.0</v>
      </c>
      <c r="F395" s="55" t="s">
        <v>15</v>
      </c>
      <c r="G395" s="16" t="s">
        <v>57</v>
      </c>
      <c r="H395" s="16" t="s">
        <v>641</v>
      </c>
      <c r="I395" s="16" t="s">
        <v>58</v>
      </c>
      <c r="J395" s="55" t="s">
        <v>59</v>
      </c>
      <c r="K395" s="78"/>
      <c r="N395" s="4"/>
      <c r="O395" s="4"/>
    </row>
    <row r="396">
      <c r="A396" s="7">
        <v>395.0</v>
      </c>
      <c r="B396" s="20">
        <v>3089379.0</v>
      </c>
      <c r="C396" s="20" t="s">
        <v>105</v>
      </c>
      <c r="D396" s="49">
        <v>42130.0</v>
      </c>
      <c r="E396" s="49">
        <v>42143.0</v>
      </c>
      <c r="F396" s="55" t="s">
        <v>15</v>
      </c>
      <c r="G396" s="20" t="s">
        <v>57</v>
      </c>
      <c r="H396" s="20" t="s">
        <v>642</v>
      </c>
      <c r="I396" s="16" t="s">
        <v>58</v>
      </c>
      <c r="J396" s="20" t="s">
        <v>639</v>
      </c>
      <c r="K396" s="78"/>
      <c r="N396" s="4"/>
      <c r="O396" s="4"/>
    </row>
    <row r="397">
      <c r="A397" s="7">
        <v>396.0</v>
      </c>
      <c r="B397" s="20">
        <v>3089634.0</v>
      </c>
      <c r="C397" s="20" t="s">
        <v>123</v>
      </c>
      <c r="D397" s="49">
        <v>42130.0</v>
      </c>
      <c r="E397" s="49">
        <v>42143.0</v>
      </c>
      <c r="F397" s="7" t="s">
        <v>15</v>
      </c>
      <c r="G397" s="16" t="s">
        <v>16</v>
      </c>
      <c r="H397" s="20" t="s">
        <v>643</v>
      </c>
      <c r="I397" s="20" t="s">
        <v>63</v>
      </c>
      <c r="J397" s="9" t="s">
        <v>80</v>
      </c>
      <c r="K397" s="78"/>
      <c r="N397" s="4"/>
      <c r="O397" s="4"/>
    </row>
    <row r="398" ht="60.0" customHeight="1">
      <c r="A398" s="7">
        <v>397.0</v>
      </c>
      <c r="B398" s="16">
        <v>3090073.0</v>
      </c>
      <c r="C398" s="16" t="s">
        <v>161</v>
      </c>
      <c r="D398" s="41">
        <v>42130.0</v>
      </c>
      <c r="E398" s="41">
        <v>42143.0</v>
      </c>
      <c r="F398" s="55" t="s">
        <v>15</v>
      </c>
      <c r="G398" s="16" t="s">
        <v>16</v>
      </c>
      <c r="H398" s="16" t="s">
        <v>644</v>
      </c>
      <c r="I398" s="16" t="s">
        <v>58</v>
      </c>
      <c r="J398" s="55" t="s">
        <v>645</v>
      </c>
      <c r="K398" s="78"/>
      <c r="N398" s="4"/>
      <c r="O398" s="4"/>
    </row>
    <row r="399">
      <c r="A399" s="7">
        <v>398.0</v>
      </c>
      <c r="B399" s="16">
        <v>3090196.0</v>
      </c>
      <c r="C399" s="16" t="s">
        <v>558</v>
      </c>
      <c r="D399" s="41">
        <v>42130.0</v>
      </c>
      <c r="E399" s="41">
        <v>41771.0</v>
      </c>
      <c r="F399" s="55" t="s">
        <v>15</v>
      </c>
      <c r="G399" s="16" t="s">
        <v>16</v>
      </c>
      <c r="H399" s="16" t="s">
        <v>646</v>
      </c>
      <c r="I399" s="16" t="s">
        <v>576</v>
      </c>
      <c r="J399" s="16" t="s">
        <v>576</v>
      </c>
      <c r="K399" s="78"/>
      <c r="N399" s="4"/>
      <c r="O399" s="4"/>
    </row>
    <row r="400" ht="30.0" customHeight="1">
      <c r="A400" s="7">
        <v>399.0</v>
      </c>
      <c r="B400" s="16">
        <v>3090386.0</v>
      </c>
      <c r="C400" s="16" t="s">
        <v>222</v>
      </c>
      <c r="D400" s="41">
        <v>42130.0</v>
      </c>
      <c r="E400" s="41">
        <v>42143.0</v>
      </c>
      <c r="F400" s="55" t="s">
        <v>15</v>
      </c>
      <c r="G400" s="16" t="s">
        <v>57</v>
      </c>
      <c r="H400" s="16" t="s">
        <v>647</v>
      </c>
      <c r="I400" s="16" t="s">
        <v>58</v>
      </c>
      <c r="J400" s="55" t="s">
        <v>59</v>
      </c>
      <c r="K400" s="78"/>
      <c r="N400" s="4"/>
      <c r="O400" s="4"/>
    </row>
    <row r="401">
      <c r="A401" s="7">
        <v>400.0</v>
      </c>
      <c r="B401" s="82">
        <v>3090641.0</v>
      </c>
      <c r="C401" s="16" t="s">
        <v>237</v>
      </c>
      <c r="D401" s="41">
        <v>42130.0</v>
      </c>
      <c r="E401" s="41">
        <v>42138.0</v>
      </c>
      <c r="F401" s="55" t="s">
        <v>15</v>
      </c>
      <c r="G401" s="16" t="s">
        <v>277</v>
      </c>
      <c r="H401" s="16" t="s">
        <v>648</v>
      </c>
      <c r="I401" s="16" t="s">
        <v>576</v>
      </c>
      <c r="J401" s="16" t="s">
        <v>576</v>
      </c>
      <c r="K401" s="36"/>
      <c r="N401" s="4"/>
      <c r="O401" s="4"/>
    </row>
    <row r="402">
      <c r="A402" s="7">
        <v>401.0</v>
      </c>
      <c r="B402" s="20">
        <v>3090566.0</v>
      </c>
      <c r="C402" s="20" t="s">
        <v>240</v>
      </c>
      <c r="D402" s="49">
        <v>42130.0</v>
      </c>
      <c r="E402" s="49">
        <v>42144.0</v>
      </c>
      <c r="F402" s="7" t="s">
        <v>15</v>
      </c>
      <c r="G402" s="16" t="s">
        <v>16</v>
      </c>
      <c r="H402" s="20" t="s">
        <v>649</v>
      </c>
      <c r="I402" s="20" t="s">
        <v>63</v>
      </c>
      <c r="J402" s="9" t="s">
        <v>80</v>
      </c>
      <c r="K402" s="36"/>
      <c r="N402" s="4"/>
      <c r="O402" s="4"/>
    </row>
    <row r="403">
      <c r="A403" s="7">
        <v>402.0</v>
      </c>
      <c r="B403" s="20">
        <v>3090638.0</v>
      </c>
      <c r="C403" s="9" t="s">
        <v>152</v>
      </c>
      <c r="D403" s="49">
        <v>42131.0</v>
      </c>
      <c r="E403" s="49">
        <v>42144.0</v>
      </c>
      <c r="F403" s="7" t="s">
        <v>15</v>
      </c>
      <c r="G403" s="20" t="s">
        <v>57</v>
      </c>
      <c r="H403" s="20" t="s">
        <v>650</v>
      </c>
      <c r="I403" s="16" t="s">
        <v>58</v>
      </c>
      <c r="J403" s="20" t="s">
        <v>639</v>
      </c>
      <c r="K403" s="36"/>
      <c r="N403" s="4"/>
      <c r="O403" s="4"/>
    </row>
    <row r="404">
      <c r="A404" s="7">
        <v>403.0</v>
      </c>
      <c r="B404" s="16">
        <v>3090650.0</v>
      </c>
      <c r="C404" s="16" t="s">
        <v>123</v>
      </c>
      <c r="D404" s="41">
        <v>42131.0</v>
      </c>
      <c r="E404" s="41">
        <v>42144.0</v>
      </c>
      <c r="F404" s="55" t="s">
        <v>15</v>
      </c>
      <c r="G404" s="16" t="s">
        <v>16</v>
      </c>
      <c r="H404" s="16" t="s">
        <v>651</v>
      </c>
      <c r="I404" s="16" t="s">
        <v>63</v>
      </c>
      <c r="J404" s="9" t="s">
        <v>80</v>
      </c>
      <c r="K404" s="36"/>
      <c r="N404" s="4"/>
      <c r="O404" s="4"/>
    </row>
    <row r="405">
      <c r="A405" s="7">
        <v>404.0</v>
      </c>
      <c r="B405" s="16">
        <v>3090780.0</v>
      </c>
      <c r="C405" s="16" t="s">
        <v>61</v>
      </c>
      <c r="D405" s="41">
        <v>42131.0</v>
      </c>
      <c r="E405" s="41">
        <v>42144.0</v>
      </c>
      <c r="F405" s="55" t="s">
        <v>15</v>
      </c>
      <c r="G405" s="16" t="s">
        <v>16</v>
      </c>
      <c r="H405" s="16" t="s">
        <v>652</v>
      </c>
      <c r="I405" s="16" t="s">
        <v>63</v>
      </c>
      <c r="J405" s="9" t="s">
        <v>80</v>
      </c>
      <c r="K405" s="36"/>
      <c r="N405" s="4"/>
      <c r="O405" s="4"/>
    </row>
    <row r="406">
      <c r="A406" s="7">
        <v>405.0</v>
      </c>
      <c r="B406" s="16">
        <v>3090842.0</v>
      </c>
      <c r="C406" s="16" t="s">
        <v>597</v>
      </c>
      <c r="D406" s="41">
        <v>42131.0</v>
      </c>
      <c r="E406" s="41">
        <v>42144.0</v>
      </c>
      <c r="F406" s="55" t="s">
        <v>15</v>
      </c>
      <c r="G406" s="16" t="s">
        <v>16</v>
      </c>
      <c r="H406" s="16" t="s">
        <v>653</v>
      </c>
      <c r="I406" s="16" t="s">
        <v>63</v>
      </c>
      <c r="J406" s="9" t="s">
        <v>80</v>
      </c>
      <c r="K406" s="36"/>
      <c r="N406" s="4"/>
      <c r="O406" s="4"/>
    </row>
    <row r="407">
      <c r="A407" s="7">
        <v>406.0</v>
      </c>
      <c r="B407" s="20">
        <v>3090883.0</v>
      </c>
      <c r="C407" s="20" t="s">
        <v>56</v>
      </c>
      <c r="D407" s="49">
        <v>42131.0</v>
      </c>
      <c r="E407" s="49">
        <v>42144.0</v>
      </c>
      <c r="F407" s="55" t="s">
        <v>15</v>
      </c>
      <c r="G407" s="20" t="s">
        <v>57</v>
      </c>
      <c r="H407" s="20" t="s">
        <v>654</v>
      </c>
      <c r="I407" s="16" t="s">
        <v>58</v>
      </c>
      <c r="J407" s="20" t="s">
        <v>639</v>
      </c>
      <c r="K407" s="36"/>
      <c r="N407" s="4"/>
      <c r="O407" s="4"/>
    </row>
    <row r="408">
      <c r="A408" s="7">
        <v>407.0</v>
      </c>
      <c r="B408" s="16">
        <v>3093252.0</v>
      </c>
      <c r="C408" s="16" t="s">
        <v>149</v>
      </c>
      <c r="D408" s="41">
        <v>42135.0</v>
      </c>
      <c r="E408" s="41">
        <v>42143.0</v>
      </c>
      <c r="F408" s="55" t="s">
        <v>15</v>
      </c>
      <c r="G408" s="16" t="s">
        <v>143</v>
      </c>
      <c r="H408" s="16" t="s">
        <v>655</v>
      </c>
      <c r="I408" s="16" t="s">
        <v>576</v>
      </c>
      <c r="J408" s="16" t="s">
        <v>576</v>
      </c>
      <c r="K408" s="36"/>
      <c r="N408" s="4"/>
      <c r="O408" s="4"/>
    </row>
    <row r="409">
      <c r="A409" s="7">
        <v>408.0</v>
      </c>
      <c r="B409" s="16">
        <v>3093261.0</v>
      </c>
      <c r="C409" s="16" t="s">
        <v>149</v>
      </c>
      <c r="D409" s="41">
        <v>42135.0</v>
      </c>
      <c r="E409" s="41">
        <v>42136.0</v>
      </c>
      <c r="F409" s="55" t="s">
        <v>15</v>
      </c>
      <c r="G409" s="16" t="s">
        <v>143</v>
      </c>
      <c r="H409" s="16" t="s">
        <v>656</v>
      </c>
      <c r="I409" s="16" t="s">
        <v>576</v>
      </c>
      <c r="J409" s="16" t="s">
        <v>576</v>
      </c>
      <c r="K409" s="36"/>
      <c r="N409" s="4"/>
      <c r="O409" s="4"/>
    </row>
    <row r="410">
      <c r="A410" s="7">
        <v>409.0</v>
      </c>
      <c r="B410" s="16">
        <v>3092349.0</v>
      </c>
      <c r="C410" s="16" t="s">
        <v>123</v>
      </c>
      <c r="D410" s="41">
        <v>42135.0</v>
      </c>
      <c r="E410" s="41">
        <v>42139.0</v>
      </c>
      <c r="F410" s="55" t="s">
        <v>15</v>
      </c>
      <c r="G410" s="16" t="s">
        <v>16</v>
      </c>
      <c r="H410" s="16" t="s">
        <v>657</v>
      </c>
      <c r="I410" s="16" t="s">
        <v>63</v>
      </c>
      <c r="J410" s="9" t="s">
        <v>80</v>
      </c>
      <c r="K410" s="36"/>
      <c r="N410" s="4"/>
      <c r="O410" s="4"/>
    </row>
    <row r="411">
      <c r="A411" s="7">
        <v>410.0</v>
      </c>
      <c r="B411" s="16">
        <v>3093379.0</v>
      </c>
      <c r="C411" s="16" t="s">
        <v>318</v>
      </c>
      <c r="D411" s="41">
        <v>42136.0</v>
      </c>
      <c r="E411" s="41">
        <v>42148.0</v>
      </c>
      <c r="F411" s="55" t="s">
        <v>15</v>
      </c>
      <c r="G411" s="55" t="s">
        <v>57</v>
      </c>
      <c r="H411" s="16" t="s">
        <v>658</v>
      </c>
      <c r="I411" s="16" t="s">
        <v>58</v>
      </c>
      <c r="J411" s="16" t="s">
        <v>639</v>
      </c>
      <c r="K411" s="36"/>
      <c r="N411" s="4"/>
      <c r="O411" s="4"/>
    </row>
    <row r="412">
      <c r="A412" s="7">
        <v>411.0</v>
      </c>
      <c r="B412" s="16">
        <v>3093447.0</v>
      </c>
      <c r="C412" s="16" t="s">
        <v>318</v>
      </c>
      <c r="D412" s="41">
        <v>42136.0</v>
      </c>
      <c r="E412" s="41">
        <v>42148.0</v>
      </c>
      <c r="F412" s="55" t="s">
        <v>15</v>
      </c>
      <c r="G412" s="16" t="s">
        <v>57</v>
      </c>
      <c r="H412" s="16" t="s">
        <v>659</v>
      </c>
      <c r="I412" s="16" t="s">
        <v>58</v>
      </c>
      <c r="J412" s="16" t="s">
        <v>639</v>
      </c>
      <c r="K412" s="36"/>
      <c r="N412" s="4"/>
      <c r="O412" s="4"/>
    </row>
    <row r="413">
      <c r="A413" s="7">
        <v>412.0</v>
      </c>
      <c r="B413" s="16">
        <v>3093532.0</v>
      </c>
      <c r="C413" s="16" t="s">
        <v>318</v>
      </c>
      <c r="D413" s="112">
        <v>42136.0</v>
      </c>
      <c r="E413" s="41">
        <v>42148.0</v>
      </c>
      <c r="F413" s="55" t="s">
        <v>15</v>
      </c>
      <c r="G413" s="16" t="s">
        <v>57</v>
      </c>
      <c r="H413" s="16" t="s">
        <v>660</v>
      </c>
      <c r="I413" s="16" t="s">
        <v>58</v>
      </c>
      <c r="J413" s="16" t="s">
        <v>639</v>
      </c>
      <c r="K413" s="36"/>
      <c r="N413" s="4"/>
      <c r="O413" s="4"/>
    </row>
    <row r="414">
      <c r="A414" s="7">
        <v>413.0</v>
      </c>
      <c r="B414" s="16">
        <v>3093582.0</v>
      </c>
      <c r="C414" s="16" t="s">
        <v>123</v>
      </c>
      <c r="D414" s="41">
        <v>42136.0</v>
      </c>
      <c r="E414" s="41">
        <v>42148.0</v>
      </c>
      <c r="F414" s="55" t="s">
        <v>15</v>
      </c>
      <c r="G414" s="16" t="s">
        <v>16</v>
      </c>
      <c r="H414" s="16" t="s">
        <v>661</v>
      </c>
      <c r="I414" s="16" t="s">
        <v>576</v>
      </c>
      <c r="J414" s="16" t="s">
        <v>576</v>
      </c>
      <c r="K414" s="36"/>
      <c r="N414" s="4"/>
      <c r="O414" s="4"/>
    </row>
    <row r="415">
      <c r="A415" s="7">
        <v>414.0</v>
      </c>
      <c r="B415" s="16">
        <v>3093692.0</v>
      </c>
      <c r="C415" s="16" t="s">
        <v>123</v>
      </c>
      <c r="D415" s="41">
        <v>42136.0</v>
      </c>
      <c r="E415" s="41">
        <v>42148.0</v>
      </c>
      <c r="F415" s="55" t="s">
        <v>15</v>
      </c>
      <c r="G415" s="16" t="s">
        <v>16</v>
      </c>
      <c r="H415" s="16" t="s">
        <v>662</v>
      </c>
      <c r="I415" s="16" t="s">
        <v>576</v>
      </c>
      <c r="J415" s="16" t="s">
        <v>576</v>
      </c>
      <c r="K415" s="36"/>
      <c r="N415" s="4"/>
      <c r="O415" s="4"/>
    </row>
    <row r="416">
      <c r="A416" s="7">
        <v>415.0</v>
      </c>
      <c r="B416" s="16">
        <v>3093918.0</v>
      </c>
      <c r="C416" s="16" t="s">
        <v>222</v>
      </c>
      <c r="D416" s="41">
        <v>42136.0</v>
      </c>
      <c r="E416" s="41">
        <v>42148.0</v>
      </c>
      <c r="F416" s="55" t="s">
        <v>15</v>
      </c>
      <c r="G416" s="16" t="s">
        <v>57</v>
      </c>
      <c r="H416" s="16" t="s">
        <v>663</v>
      </c>
      <c r="I416" s="16" t="s">
        <v>58</v>
      </c>
      <c r="J416" s="16" t="s">
        <v>639</v>
      </c>
      <c r="K416" s="36"/>
      <c r="N416" s="4"/>
      <c r="O416" s="4"/>
    </row>
    <row r="417" ht="30.0" customHeight="1">
      <c r="A417" s="7">
        <v>416.0</v>
      </c>
      <c r="B417" s="16">
        <v>3094033.0</v>
      </c>
      <c r="C417" s="16" t="s">
        <v>318</v>
      </c>
      <c r="D417" s="41">
        <v>42136.0</v>
      </c>
      <c r="E417" s="41">
        <v>42148.0</v>
      </c>
      <c r="F417" s="55" t="s">
        <v>15</v>
      </c>
      <c r="G417" s="16" t="s">
        <v>57</v>
      </c>
      <c r="H417" s="16" t="s">
        <v>664</v>
      </c>
      <c r="I417" s="16" t="s">
        <v>58</v>
      </c>
      <c r="J417" s="55" t="s">
        <v>59</v>
      </c>
      <c r="K417" s="36"/>
      <c r="N417" s="4"/>
      <c r="O417" s="4"/>
    </row>
    <row r="418" ht="30.0" customHeight="1">
      <c r="A418" s="7">
        <v>417.0</v>
      </c>
      <c r="B418" s="16">
        <v>3094080.0</v>
      </c>
      <c r="C418" s="16" t="s">
        <v>381</v>
      </c>
      <c r="D418" s="41">
        <v>42136.0</v>
      </c>
      <c r="E418" s="41">
        <v>42148.0</v>
      </c>
      <c r="F418" s="55" t="s">
        <v>15</v>
      </c>
      <c r="G418" s="16" t="s">
        <v>16</v>
      </c>
      <c r="H418" s="16" t="s">
        <v>666</v>
      </c>
      <c r="I418" s="16" t="s">
        <v>58</v>
      </c>
      <c r="J418" s="55" t="s">
        <v>59</v>
      </c>
      <c r="K418" s="36"/>
      <c r="N418" s="4"/>
      <c r="O418" s="4"/>
    </row>
    <row r="419" ht="30.0" customHeight="1">
      <c r="A419" s="7">
        <v>418.0</v>
      </c>
      <c r="B419" s="63">
        <v>3094724.0</v>
      </c>
      <c r="C419" s="63" t="s">
        <v>161</v>
      </c>
      <c r="D419" s="62">
        <v>42136.0</v>
      </c>
      <c r="E419" s="62">
        <v>42144.0</v>
      </c>
      <c r="F419" s="55" t="s">
        <v>15</v>
      </c>
      <c r="G419" s="16" t="s">
        <v>16</v>
      </c>
      <c r="H419" s="63" t="s">
        <v>667</v>
      </c>
      <c r="I419" s="63" t="s">
        <v>63</v>
      </c>
      <c r="J419" s="98" t="s">
        <v>668</v>
      </c>
      <c r="K419" s="36"/>
      <c r="N419" s="4"/>
      <c r="O419" s="4"/>
    </row>
    <row r="420">
      <c r="A420" s="7">
        <v>419.0</v>
      </c>
      <c r="B420" s="16">
        <v>3095299.0</v>
      </c>
      <c r="C420" s="16" t="s">
        <v>149</v>
      </c>
      <c r="D420" s="41">
        <v>42136.0</v>
      </c>
      <c r="E420" s="41">
        <v>42139.0</v>
      </c>
      <c r="F420" s="55" t="s">
        <v>15</v>
      </c>
      <c r="G420" s="16" t="s">
        <v>197</v>
      </c>
      <c r="H420" s="16" t="s">
        <v>669</v>
      </c>
      <c r="I420" s="16" t="s">
        <v>576</v>
      </c>
      <c r="J420" s="16" t="s">
        <v>576</v>
      </c>
      <c r="K420" s="36"/>
      <c r="N420" s="4"/>
      <c r="O420" s="4"/>
    </row>
    <row r="421">
      <c r="A421" s="7">
        <v>420.0</v>
      </c>
      <c r="B421" s="16">
        <v>3097342.0</v>
      </c>
      <c r="C421" s="16" t="s">
        <v>558</v>
      </c>
      <c r="D421" s="41">
        <v>42137.0</v>
      </c>
      <c r="E421" s="41">
        <v>42149.0</v>
      </c>
      <c r="F421" s="55" t="s">
        <v>15</v>
      </c>
      <c r="G421" s="16" t="s">
        <v>16</v>
      </c>
      <c r="H421" s="16" t="s">
        <v>671</v>
      </c>
      <c r="I421" s="16" t="s">
        <v>58</v>
      </c>
      <c r="J421" s="16" t="s">
        <v>639</v>
      </c>
      <c r="K421" s="20"/>
      <c r="N421" s="4"/>
      <c r="O421" s="4"/>
    </row>
    <row r="422">
      <c r="A422" s="7">
        <v>421.0</v>
      </c>
      <c r="B422" s="20">
        <v>3095159.0</v>
      </c>
      <c r="C422" s="20" t="s">
        <v>61</v>
      </c>
      <c r="D422" s="49">
        <v>42137.0</v>
      </c>
      <c r="E422" s="49">
        <v>42149.0</v>
      </c>
      <c r="F422" s="55" t="s">
        <v>15</v>
      </c>
      <c r="G422" s="16" t="s">
        <v>16</v>
      </c>
      <c r="H422" s="20" t="s">
        <v>672</v>
      </c>
      <c r="I422" s="20" t="s">
        <v>63</v>
      </c>
      <c r="J422" s="20" t="s">
        <v>639</v>
      </c>
      <c r="K422" s="20"/>
      <c r="N422" s="4"/>
      <c r="O422" s="4"/>
    </row>
    <row r="423">
      <c r="A423" s="7">
        <v>422.0</v>
      </c>
      <c r="B423" s="16">
        <v>3095220.0</v>
      </c>
      <c r="C423" s="9" t="s">
        <v>152</v>
      </c>
      <c r="D423" s="41">
        <v>42137.0</v>
      </c>
      <c r="E423" s="41">
        <v>42149.0</v>
      </c>
      <c r="F423" s="55" t="s">
        <v>15</v>
      </c>
      <c r="G423" s="16" t="s">
        <v>57</v>
      </c>
      <c r="H423" s="16" t="s">
        <v>673</v>
      </c>
      <c r="I423" s="16" t="s">
        <v>63</v>
      </c>
      <c r="J423" s="16" t="s">
        <v>639</v>
      </c>
      <c r="K423" s="20"/>
      <c r="N423" s="4"/>
      <c r="O423" s="4"/>
    </row>
    <row r="424">
      <c r="A424" s="7">
        <v>423.0</v>
      </c>
      <c r="B424" s="16">
        <v>3095419.0</v>
      </c>
      <c r="C424" s="16" t="s">
        <v>381</v>
      </c>
      <c r="D424" s="41">
        <v>42137.0</v>
      </c>
      <c r="E424" s="41">
        <v>42149.0</v>
      </c>
      <c r="F424" s="55" t="s">
        <v>15</v>
      </c>
      <c r="G424" s="16" t="s">
        <v>16</v>
      </c>
      <c r="H424" s="16" t="s">
        <v>674</v>
      </c>
      <c r="I424" s="16" t="s">
        <v>63</v>
      </c>
      <c r="J424" s="16" t="s">
        <v>639</v>
      </c>
      <c r="K424" s="20"/>
      <c r="N424" s="4"/>
      <c r="O424" s="4"/>
    </row>
    <row r="425">
      <c r="A425" s="7">
        <v>424.0</v>
      </c>
      <c r="B425" s="16">
        <v>3095584.0</v>
      </c>
      <c r="C425" s="16" t="s">
        <v>56</v>
      </c>
      <c r="D425" s="41">
        <v>42137.0</v>
      </c>
      <c r="E425" s="41">
        <v>42149.0</v>
      </c>
      <c r="F425" s="55" t="s">
        <v>15</v>
      </c>
      <c r="G425" s="16" t="s">
        <v>57</v>
      </c>
      <c r="H425" s="16" t="s">
        <v>675</v>
      </c>
      <c r="I425" s="16" t="s">
        <v>58</v>
      </c>
      <c r="J425" s="16" t="s">
        <v>639</v>
      </c>
      <c r="K425" s="20"/>
      <c r="N425" s="4"/>
      <c r="O425" s="4"/>
    </row>
    <row r="426">
      <c r="A426" s="7">
        <v>425.0</v>
      </c>
      <c r="B426" s="20">
        <v>3095988.0</v>
      </c>
      <c r="C426" s="9" t="s">
        <v>152</v>
      </c>
      <c r="D426" s="49">
        <v>42137.0</v>
      </c>
      <c r="E426" s="49">
        <v>42150.0</v>
      </c>
      <c r="F426" s="55" t="s">
        <v>15</v>
      </c>
      <c r="G426" s="20" t="s">
        <v>57</v>
      </c>
      <c r="H426" s="20" t="s">
        <v>677</v>
      </c>
      <c r="I426" s="16" t="s">
        <v>58</v>
      </c>
      <c r="J426" s="20" t="s">
        <v>639</v>
      </c>
      <c r="K426" s="20"/>
      <c r="N426" s="4"/>
      <c r="O426" s="4"/>
    </row>
    <row r="427">
      <c r="A427" s="7">
        <v>426.0</v>
      </c>
      <c r="B427" s="16">
        <v>3096000.0</v>
      </c>
      <c r="C427" s="9" t="s">
        <v>152</v>
      </c>
      <c r="D427" s="41">
        <v>42137.0</v>
      </c>
      <c r="E427" s="41">
        <v>42150.0</v>
      </c>
      <c r="F427" s="55" t="s">
        <v>15</v>
      </c>
      <c r="G427" s="16" t="s">
        <v>57</v>
      </c>
      <c r="H427" s="16" t="s">
        <v>680</v>
      </c>
      <c r="I427" s="16" t="s">
        <v>58</v>
      </c>
      <c r="J427" s="16" t="s">
        <v>639</v>
      </c>
      <c r="K427" s="20"/>
      <c r="N427" s="4"/>
      <c r="O427" s="4"/>
    </row>
    <row r="428">
      <c r="A428" s="7">
        <v>427.0</v>
      </c>
      <c r="B428" s="16">
        <v>3096018.0</v>
      </c>
      <c r="C428" s="9" t="s">
        <v>152</v>
      </c>
      <c r="D428" s="41">
        <v>42137.0</v>
      </c>
      <c r="E428" s="41">
        <v>42150.0</v>
      </c>
      <c r="F428" s="55" t="s">
        <v>15</v>
      </c>
      <c r="G428" s="16" t="s">
        <v>57</v>
      </c>
      <c r="H428" s="16" t="s">
        <v>681</v>
      </c>
      <c r="I428" s="16" t="s">
        <v>58</v>
      </c>
      <c r="J428" s="16" t="s">
        <v>639</v>
      </c>
      <c r="K428" s="20"/>
      <c r="N428" s="4"/>
      <c r="O428" s="4"/>
    </row>
    <row r="429">
      <c r="A429" s="7">
        <v>428.0</v>
      </c>
      <c r="B429" s="16">
        <v>3096024.0</v>
      </c>
      <c r="C429" s="9" t="s">
        <v>152</v>
      </c>
      <c r="D429" s="41">
        <v>42137.0</v>
      </c>
      <c r="E429" s="41">
        <v>42150.0</v>
      </c>
      <c r="F429" s="55" t="s">
        <v>15</v>
      </c>
      <c r="G429" s="16" t="s">
        <v>57</v>
      </c>
      <c r="H429" s="16" t="s">
        <v>683</v>
      </c>
      <c r="I429" s="16" t="s">
        <v>58</v>
      </c>
      <c r="J429" s="16" t="s">
        <v>639</v>
      </c>
      <c r="K429" s="20"/>
      <c r="N429" s="4"/>
      <c r="O429" s="4"/>
    </row>
    <row r="430">
      <c r="A430" s="7">
        <v>429.0</v>
      </c>
      <c r="B430" s="20">
        <v>3096046.0</v>
      </c>
      <c r="C430" s="9" t="s">
        <v>152</v>
      </c>
      <c r="D430" s="49">
        <v>42137.0</v>
      </c>
      <c r="E430" s="49">
        <v>42150.0</v>
      </c>
      <c r="F430" s="55" t="s">
        <v>15</v>
      </c>
      <c r="G430" s="20" t="s">
        <v>57</v>
      </c>
      <c r="H430" s="20" t="s">
        <v>685</v>
      </c>
      <c r="I430" s="16" t="s">
        <v>58</v>
      </c>
      <c r="J430" s="20" t="s">
        <v>639</v>
      </c>
      <c r="K430" s="20"/>
      <c r="N430" s="4"/>
      <c r="O430" s="4"/>
    </row>
    <row r="431">
      <c r="A431" s="7">
        <v>430.0</v>
      </c>
      <c r="B431" s="20">
        <v>3098685.0</v>
      </c>
      <c r="C431" s="20" t="s">
        <v>61</v>
      </c>
      <c r="D431" s="49">
        <v>42138.0</v>
      </c>
      <c r="E431" s="49">
        <v>42150.0</v>
      </c>
      <c r="F431" s="55" t="s">
        <v>15</v>
      </c>
      <c r="G431" s="16" t="s">
        <v>16</v>
      </c>
      <c r="H431" s="20" t="s">
        <v>686</v>
      </c>
      <c r="I431" s="20" t="s">
        <v>63</v>
      </c>
      <c r="J431" s="20" t="s">
        <v>639</v>
      </c>
      <c r="K431" s="36"/>
      <c r="N431" s="4"/>
      <c r="O431" s="4"/>
    </row>
    <row r="432">
      <c r="A432" s="7">
        <v>431.0</v>
      </c>
      <c r="B432" s="16">
        <v>3096218.0</v>
      </c>
      <c r="C432" s="16" t="s">
        <v>123</v>
      </c>
      <c r="D432" s="41">
        <v>42138.0</v>
      </c>
      <c r="E432" s="41">
        <v>42150.0</v>
      </c>
      <c r="F432" s="55" t="s">
        <v>15</v>
      </c>
      <c r="G432" s="16" t="s">
        <v>16</v>
      </c>
      <c r="H432" s="16" t="s">
        <v>688</v>
      </c>
      <c r="I432" s="16" t="s">
        <v>58</v>
      </c>
      <c r="J432" s="16" t="s">
        <v>639</v>
      </c>
      <c r="K432" s="36"/>
      <c r="N432" s="4"/>
      <c r="O432" s="4"/>
    </row>
    <row r="433">
      <c r="A433" s="7">
        <v>432.0</v>
      </c>
      <c r="B433" s="16">
        <v>3096626.0</v>
      </c>
      <c r="C433" s="16" t="s">
        <v>689</v>
      </c>
      <c r="D433" s="41">
        <v>42138.0</v>
      </c>
      <c r="E433" s="41">
        <v>42152.0</v>
      </c>
      <c r="F433" s="55" t="s">
        <v>15</v>
      </c>
      <c r="G433" s="16" t="s">
        <v>57</v>
      </c>
      <c r="H433" s="16" t="s">
        <v>690</v>
      </c>
      <c r="I433" s="16" t="s">
        <v>58</v>
      </c>
      <c r="J433" s="16" t="s">
        <v>639</v>
      </c>
      <c r="K433" s="36"/>
      <c r="N433" s="4"/>
      <c r="O433" s="4"/>
    </row>
    <row r="434">
      <c r="A434" s="7">
        <v>433.0</v>
      </c>
      <c r="B434" s="16">
        <v>3096831.0</v>
      </c>
      <c r="C434" s="16" t="s">
        <v>161</v>
      </c>
      <c r="D434" s="41">
        <v>42138.0</v>
      </c>
      <c r="E434" s="41">
        <v>42150.0</v>
      </c>
      <c r="F434" s="55" t="s">
        <v>15</v>
      </c>
      <c r="G434" s="16" t="s">
        <v>16</v>
      </c>
      <c r="H434" s="16" t="s">
        <v>691</v>
      </c>
      <c r="I434" s="16" t="s">
        <v>63</v>
      </c>
      <c r="J434" s="16" t="s">
        <v>639</v>
      </c>
      <c r="K434" s="36"/>
      <c r="N434" s="4"/>
      <c r="O434" s="4"/>
    </row>
    <row r="435">
      <c r="A435" s="7">
        <v>434.0</v>
      </c>
      <c r="B435" s="16">
        <v>3096844.0</v>
      </c>
      <c r="C435" s="16" t="s">
        <v>308</v>
      </c>
      <c r="D435" s="41">
        <v>42138.0</v>
      </c>
      <c r="E435" s="41">
        <v>42150.0</v>
      </c>
      <c r="F435" s="55" t="s">
        <v>15</v>
      </c>
      <c r="G435" s="16" t="s">
        <v>16</v>
      </c>
      <c r="H435" s="16" t="s">
        <v>692</v>
      </c>
      <c r="I435" s="16" t="s">
        <v>58</v>
      </c>
      <c r="J435" s="16" t="s">
        <v>639</v>
      </c>
      <c r="K435" s="36"/>
      <c r="N435" s="4"/>
      <c r="O435" s="4"/>
    </row>
    <row r="436" ht="30.0" customHeight="1">
      <c r="A436" s="7">
        <v>435.0</v>
      </c>
      <c r="B436" s="16">
        <v>3096925.0</v>
      </c>
      <c r="C436" s="16" t="s">
        <v>597</v>
      </c>
      <c r="D436" s="41">
        <v>42138.0</v>
      </c>
      <c r="E436" s="41">
        <v>42150.0</v>
      </c>
      <c r="F436" s="55" t="s">
        <v>15</v>
      </c>
      <c r="G436" s="16" t="s">
        <v>16</v>
      </c>
      <c r="H436" s="16" t="s">
        <v>693</v>
      </c>
      <c r="I436" s="16" t="s">
        <v>58</v>
      </c>
      <c r="J436" s="55" t="s">
        <v>84</v>
      </c>
      <c r="K436" s="36"/>
      <c r="N436" s="4"/>
      <c r="O436" s="4"/>
    </row>
    <row r="437">
      <c r="A437" s="7">
        <v>436.0</v>
      </c>
      <c r="B437" s="16">
        <v>3097085.0</v>
      </c>
      <c r="C437" s="16" t="s">
        <v>558</v>
      </c>
      <c r="D437" s="41">
        <v>42138.0</v>
      </c>
      <c r="E437" s="41">
        <v>42150.0</v>
      </c>
      <c r="F437" s="55" t="s">
        <v>15</v>
      </c>
      <c r="G437" s="16" t="s">
        <v>16</v>
      </c>
      <c r="H437" s="16" t="s">
        <v>695</v>
      </c>
      <c r="I437" s="16" t="s">
        <v>58</v>
      </c>
      <c r="J437" s="9" t="s">
        <v>110</v>
      </c>
      <c r="K437" s="36"/>
      <c r="N437" s="4"/>
      <c r="O437" s="4"/>
    </row>
    <row r="438">
      <c r="A438" s="7">
        <v>437.0</v>
      </c>
      <c r="B438" s="16">
        <v>3097094.0</v>
      </c>
      <c r="C438" s="16" t="s">
        <v>558</v>
      </c>
      <c r="D438" s="41">
        <v>42138.0</v>
      </c>
      <c r="E438" s="41">
        <v>42150.0</v>
      </c>
      <c r="F438" s="55" t="s">
        <v>15</v>
      </c>
      <c r="G438" s="16" t="s">
        <v>16</v>
      </c>
      <c r="H438" s="16" t="s">
        <v>696</v>
      </c>
      <c r="I438" s="16" t="s">
        <v>58</v>
      </c>
      <c r="J438" s="9" t="s">
        <v>110</v>
      </c>
      <c r="K438" s="36"/>
      <c r="N438" s="4"/>
      <c r="O438" s="4"/>
    </row>
    <row r="439" ht="30.0" customHeight="1">
      <c r="A439" s="7">
        <v>438.0</v>
      </c>
      <c r="B439" s="20">
        <v>3097736.0</v>
      </c>
      <c r="C439" s="9" t="s">
        <v>152</v>
      </c>
      <c r="D439" s="49">
        <v>42138.0</v>
      </c>
      <c r="E439" s="49">
        <v>42151.0</v>
      </c>
      <c r="F439" s="7" t="s">
        <v>15</v>
      </c>
      <c r="G439" s="20" t="s">
        <v>57</v>
      </c>
      <c r="H439" s="20" t="s">
        <v>697</v>
      </c>
      <c r="I439" s="16" t="s">
        <v>58</v>
      </c>
      <c r="J439" s="7" t="s">
        <v>59</v>
      </c>
      <c r="K439" s="20"/>
      <c r="N439" s="4"/>
      <c r="O439" s="4"/>
    </row>
    <row r="440">
      <c r="A440" s="7">
        <v>439.0</v>
      </c>
      <c r="B440" s="20">
        <v>3098050.0</v>
      </c>
      <c r="C440" s="20" t="s">
        <v>614</v>
      </c>
      <c r="D440" s="49">
        <v>42138.0</v>
      </c>
      <c r="E440" s="49">
        <v>42151.0</v>
      </c>
      <c r="F440" s="7" t="s">
        <v>15</v>
      </c>
      <c r="G440" s="16" t="s">
        <v>16</v>
      </c>
      <c r="H440" s="20" t="s">
        <v>698</v>
      </c>
      <c r="I440" s="20" t="s">
        <v>58</v>
      </c>
      <c r="J440" s="20" t="s">
        <v>639</v>
      </c>
      <c r="K440" s="20"/>
      <c r="N440" s="4"/>
      <c r="O440" s="4"/>
    </row>
    <row r="441" ht="30.0" customHeight="1">
      <c r="A441" s="7">
        <v>440.0</v>
      </c>
      <c r="B441" s="16">
        <v>3098165.0</v>
      </c>
      <c r="C441" s="16" t="s">
        <v>614</v>
      </c>
      <c r="D441" s="41">
        <v>42138.0</v>
      </c>
      <c r="E441" s="41">
        <v>42151.0</v>
      </c>
      <c r="F441" s="55" t="s">
        <v>15</v>
      </c>
      <c r="G441" s="16" t="s">
        <v>16</v>
      </c>
      <c r="H441" s="55" t="s">
        <v>699</v>
      </c>
      <c r="I441" s="16" t="s">
        <v>58</v>
      </c>
      <c r="J441" s="16" t="s">
        <v>639</v>
      </c>
      <c r="K441" s="16"/>
      <c r="N441" s="4"/>
      <c r="O441" s="4"/>
    </row>
    <row r="442">
      <c r="A442" s="7">
        <v>441.0</v>
      </c>
      <c r="B442" s="16">
        <v>3100031.0</v>
      </c>
      <c r="C442" s="9" t="s">
        <v>152</v>
      </c>
      <c r="D442" s="41">
        <v>42143.0</v>
      </c>
      <c r="E442" s="41">
        <v>42155.0</v>
      </c>
      <c r="F442" s="55" t="s">
        <v>15</v>
      </c>
      <c r="G442" s="16" t="s">
        <v>57</v>
      </c>
      <c r="H442" s="16" t="s">
        <v>700</v>
      </c>
      <c r="I442" s="16" t="s">
        <v>58</v>
      </c>
      <c r="J442" s="16" t="s">
        <v>639</v>
      </c>
      <c r="K442" s="36"/>
      <c r="N442" s="4"/>
      <c r="O442" s="4"/>
    </row>
    <row r="443" ht="30.0" customHeight="1">
      <c r="A443" s="7">
        <v>442.0</v>
      </c>
      <c r="B443" s="16">
        <v>3100260.0</v>
      </c>
      <c r="C443" s="16" t="s">
        <v>106</v>
      </c>
      <c r="D443" s="41">
        <v>42143.0</v>
      </c>
      <c r="E443" s="41">
        <v>42156.0</v>
      </c>
      <c r="F443" s="55" t="s">
        <v>15</v>
      </c>
      <c r="G443" s="16" t="s">
        <v>57</v>
      </c>
      <c r="H443" s="16" t="s">
        <v>701</v>
      </c>
      <c r="I443" s="16" t="s">
        <v>58</v>
      </c>
      <c r="J443" s="55" t="s">
        <v>59</v>
      </c>
      <c r="K443" s="36"/>
      <c r="N443" s="4"/>
      <c r="O443" s="4"/>
    </row>
    <row r="444">
      <c r="A444" s="7">
        <v>443.0</v>
      </c>
      <c r="B444" s="20" t="s">
        <v>703</v>
      </c>
      <c r="C444" s="20" t="s">
        <v>56</v>
      </c>
      <c r="D444" s="49">
        <v>42143.0</v>
      </c>
      <c r="E444" s="49">
        <v>42156.0</v>
      </c>
      <c r="F444" s="7" t="s">
        <v>15</v>
      </c>
      <c r="G444" s="20" t="s">
        <v>57</v>
      </c>
      <c r="H444" s="20" t="s">
        <v>704</v>
      </c>
      <c r="I444" s="16" t="s">
        <v>58</v>
      </c>
      <c r="J444" s="20" t="s">
        <v>639</v>
      </c>
      <c r="K444" s="36"/>
      <c r="N444" s="4"/>
      <c r="O444" s="4"/>
    </row>
    <row r="445" ht="30.0" customHeight="1">
      <c r="A445" s="7">
        <v>444.0</v>
      </c>
      <c r="B445" s="20">
        <v>3099888.0</v>
      </c>
      <c r="C445" s="20" t="s">
        <v>240</v>
      </c>
      <c r="D445" s="49">
        <v>42143.0</v>
      </c>
      <c r="E445" s="49">
        <v>42156.0</v>
      </c>
      <c r="F445" s="7" t="s">
        <v>15</v>
      </c>
      <c r="G445" s="16" t="s">
        <v>16</v>
      </c>
      <c r="H445" s="20" t="s">
        <v>705</v>
      </c>
      <c r="I445" s="16" t="s">
        <v>58</v>
      </c>
      <c r="J445" s="7" t="s">
        <v>706</v>
      </c>
      <c r="K445" s="36"/>
      <c r="N445" s="4"/>
      <c r="O445" s="4"/>
    </row>
    <row r="446" ht="30.0" customHeight="1">
      <c r="A446" s="7">
        <v>445.0</v>
      </c>
      <c r="B446" s="16">
        <v>3101127.0</v>
      </c>
      <c r="C446" s="16" t="s">
        <v>240</v>
      </c>
      <c r="D446" s="41">
        <v>42143.0</v>
      </c>
      <c r="E446" s="41">
        <v>42156.0</v>
      </c>
      <c r="F446" s="55" t="s">
        <v>15</v>
      </c>
      <c r="G446" s="16" t="s">
        <v>16</v>
      </c>
      <c r="H446" s="16" t="s">
        <v>707</v>
      </c>
      <c r="I446" s="16" t="s">
        <v>63</v>
      </c>
      <c r="J446" s="55" t="s">
        <v>177</v>
      </c>
      <c r="K446" s="36"/>
      <c r="N446" s="4"/>
      <c r="O446" s="4"/>
    </row>
    <row r="447">
      <c r="A447" s="7">
        <v>446.0</v>
      </c>
      <c r="B447" s="82">
        <v>3102516.0</v>
      </c>
      <c r="C447" s="16" t="s">
        <v>149</v>
      </c>
      <c r="D447" s="41">
        <v>42144.0</v>
      </c>
      <c r="E447" s="41">
        <v>42151.0</v>
      </c>
      <c r="F447" s="55" t="s">
        <v>15</v>
      </c>
      <c r="G447" s="16" t="s">
        <v>217</v>
      </c>
      <c r="H447" s="16" t="s">
        <v>709</v>
      </c>
      <c r="I447" s="16" t="s">
        <v>576</v>
      </c>
      <c r="J447" s="16" t="s">
        <v>576</v>
      </c>
      <c r="K447" s="20"/>
      <c r="N447" s="4"/>
      <c r="O447" s="4"/>
    </row>
    <row r="448">
      <c r="A448" s="7">
        <v>447.0</v>
      </c>
      <c r="B448" s="82">
        <v>3102877.0</v>
      </c>
      <c r="C448" s="16" t="s">
        <v>36</v>
      </c>
      <c r="D448" s="41">
        <v>42144.0</v>
      </c>
      <c r="E448" s="41">
        <v>42151.0</v>
      </c>
      <c r="F448" s="55" t="s">
        <v>15</v>
      </c>
      <c r="G448" s="16" t="s">
        <v>143</v>
      </c>
      <c r="H448" s="55" t="s">
        <v>710</v>
      </c>
      <c r="I448" s="16" t="s">
        <v>576</v>
      </c>
      <c r="J448" s="16" t="s">
        <v>576</v>
      </c>
      <c r="K448" s="36"/>
      <c r="N448" s="4"/>
      <c r="O448" s="4"/>
    </row>
    <row r="449">
      <c r="A449" s="7">
        <v>448.0</v>
      </c>
      <c r="B449" s="16">
        <v>3099670.0</v>
      </c>
      <c r="C449" s="16" t="s">
        <v>105</v>
      </c>
      <c r="D449" s="41">
        <v>42145.0</v>
      </c>
      <c r="E449" s="41">
        <v>42156.0</v>
      </c>
      <c r="F449" s="55" t="s">
        <v>15</v>
      </c>
      <c r="G449" s="16" t="s">
        <v>57</v>
      </c>
      <c r="H449" s="16" t="s">
        <v>711</v>
      </c>
      <c r="I449" s="16" t="s">
        <v>58</v>
      </c>
      <c r="J449" s="16" t="s">
        <v>712</v>
      </c>
      <c r="K449" s="20"/>
      <c r="N449" s="4"/>
      <c r="O449" s="4"/>
    </row>
    <row r="450">
      <c r="A450" s="7">
        <v>449.0</v>
      </c>
      <c r="B450" s="16">
        <v>3101496.0</v>
      </c>
      <c r="C450" s="16" t="s">
        <v>106</v>
      </c>
      <c r="D450" s="41">
        <v>42145.0</v>
      </c>
      <c r="E450" s="41">
        <v>42156.0</v>
      </c>
      <c r="F450" s="55" t="s">
        <v>15</v>
      </c>
      <c r="G450" s="16" t="s">
        <v>57</v>
      </c>
      <c r="H450" s="16" t="s">
        <v>713</v>
      </c>
      <c r="I450" s="16" t="s">
        <v>58</v>
      </c>
      <c r="J450" s="16" t="s">
        <v>712</v>
      </c>
      <c r="K450" s="20"/>
      <c r="N450" s="4"/>
      <c r="O450" s="4"/>
    </row>
    <row r="451" ht="30.0" customHeight="1">
      <c r="A451" s="7">
        <v>450.0</v>
      </c>
      <c r="B451" s="16">
        <v>3101682.0</v>
      </c>
      <c r="C451" s="16" t="s">
        <v>105</v>
      </c>
      <c r="D451" s="41">
        <v>42145.0</v>
      </c>
      <c r="E451" s="41">
        <v>42156.0</v>
      </c>
      <c r="F451" s="55" t="s">
        <v>15</v>
      </c>
      <c r="G451" s="16" t="s">
        <v>57</v>
      </c>
      <c r="H451" s="16" t="s">
        <v>715</v>
      </c>
      <c r="I451" s="16" t="s">
        <v>58</v>
      </c>
      <c r="J451" s="55" t="s">
        <v>59</v>
      </c>
      <c r="K451" s="20"/>
      <c r="N451" s="4"/>
      <c r="O451" s="4"/>
    </row>
    <row r="452">
      <c r="A452" s="7">
        <v>451.0</v>
      </c>
      <c r="B452" s="16">
        <v>3102183.0</v>
      </c>
      <c r="C452" s="16" t="s">
        <v>222</v>
      </c>
      <c r="D452" s="41">
        <v>42145.0</v>
      </c>
      <c r="E452" s="41">
        <v>42156.0</v>
      </c>
      <c r="F452" s="55" t="s">
        <v>15</v>
      </c>
      <c r="G452" s="16" t="s">
        <v>57</v>
      </c>
      <c r="H452" s="16" t="s">
        <v>716</v>
      </c>
      <c r="I452" s="16" t="s">
        <v>58</v>
      </c>
      <c r="J452" s="16" t="s">
        <v>639</v>
      </c>
      <c r="K452" s="20"/>
      <c r="N452" s="4"/>
      <c r="O452" s="4"/>
    </row>
    <row r="453">
      <c r="A453" s="7">
        <v>452.0</v>
      </c>
      <c r="B453" s="16">
        <v>3102283.0</v>
      </c>
      <c r="C453" s="16" t="s">
        <v>240</v>
      </c>
      <c r="D453" s="41">
        <v>42145.0</v>
      </c>
      <c r="E453" s="41">
        <v>42151.0</v>
      </c>
      <c r="F453" s="55" t="s">
        <v>15</v>
      </c>
      <c r="G453" s="16" t="s">
        <v>16</v>
      </c>
      <c r="H453" s="16" t="s">
        <v>717</v>
      </c>
      <c r="I453" s="16" t="s">
        <v>576</v>
      </c>
      <c r="J453" s="16" t="s">
        <v>576</v>
      </c>
      <c r="K453" s="20"/>
      <c r="N453" s="4"/>
      <c r="O453" s="4"/>
    </row>
    <row r="454">
      <c r="A454" s="7">
        <v>453.0</v>
      </c>
      <c r="B454" s="16">
        <v>3102576.0</v>
      </c>
      <c r="C454" s="9" t="s">
        <v>152</v>
      </c>
      <c r="D454" s="41">
        <v>42145.0</v>
      </c>
      <c r="E454" s="41">
        <v>42156.0</v>
      </c>
      <c r="F454" s="55" t="s">
        <v>15</v>
      </c>
      <c r="G454" s="16" t="s">
        <v>57</v>
      </c>
      <c r="H454" s="16" t="s">
        <v>719</v>
      </c>
      <c r="I454" s="16" t="s">
        <v>58</v>
      </c>
      <c r="J454" s="16" t="s">
        <v>639</v>
      </c>
      <c r="K454" s="20"/>
      <c r="N454" s="4"/>
      <c r="O454" s="4"/>
    </row>
    <row r="455">
      <c r="A455" s="7">
        <v>454.0</v>
      </c>
      <c r="B455" s="16">
        <v>3102786.0</v>
      </c>
      <c r="C455" s="16" t="s">
        <v>105</v>
      </c>
      <c r="D455" s="41">
        <v>42145.0</v>
      </c>
      <c r="E455" s="41">
        <v>42157.0</v>
      </c>
      <c r="F455" s="55" t="s">
        <v>15</v>
      </c>
      <c r="G455" s="16" t="s">
        <v>57</v>
      </c>
      <c r="H455" s="16" t="s">
        <v>720</v>
      </c>
      <c r="I455" s="16" t="s">
        <v>58</v>
      </c>
      <c r="J455" s="16" t="s">
        <v>639</v>
      </c>
      <c r="K455" s="20"/>
      <c r="N455" s="4"/>
      <c r="O455" s="4"/>
    </row>
    <row r="456">
      <c r="A456" s="7">
        <v>455.0</v>
      </c>
      <c r="B456" s="16">
        <v>3103019.0</v>
      </c>
      <c r="C456" s="16" t="s">
        <v>123</v>
      </c>
      <c r="D456" s="41">
        <v>42145.0</v>
      </c>
      <c r="E456" s="41">
        <v>42151.0</v>
      </c>
      <c r="F456" s="55" t="s">
        <v>15</v>
      </c>
      <c r="G456" s="16" t="s">
        <v>16</v>
      </c>
      <c r="H456" s="16" t="s">
        <v>721</v>
      </c>
      <c r="I456" s="16" t="s">
        <v>63</v>
      </c>
      <c r="J456" s="16" t="s">
        <v>639</v>
      </c>
      <c r="K456" s="20"/>
      <c r="N456" s="4"/>
      <c r="O456" s="4"/>
    </row>
    <row r="457">
      <c r="A457" s="7">
        <v>456.0</v>
      </c>
      <c r="B457" s="16">
        <v>3103057.0</v>
      </c>
      <c r="C457" s="16" t="s">
        <v>149</v>
      </c>
      <c r="D457" s="41">
        <v>42145.0</v>
      </c>
      <c r="E457" s="41">
        <v>42157.0</v>
      </c>
      <c r="F457" s="55" t="s">
        <v>15</v>
      </c>
      <c r="G457" s="16" t="s">
        <v>16</v>
      </c>
      <c r="H457" s="16" t="s">
        <v>722</v>
      </c>
      <c r="I457" s="16" t="s">
        <v>63</v>
      </c>
      <c r="J457" s="16" t="s">
        <v>639</v>
      </c>
      <c r="K457" s="20"/>
      <c r="N457" s="4"/>
      <c r="O457" s="4"/>
    </row>
    <row r="458">
      <c r="A458" s="7">
        <v>457.0</v>
      </c>
      <c r="B458" s="16">
        <v>3103210.0</v>
      </c>
      <c r="C458" s="16" t="s">
        <v>61</v>
      </c>
      <c r="D458" s="41">
        <v>42145.0</v>
      </c>
      <c r="E458" s="41">
        <v>42152.0</v>
      </c>
      <c r="F458" s="55" t="s">
        <v>15</v>
      </c>
      <c r="G458" s="16" t="s">
        <v>16</v>
      </c>
      <c r="H458" s="16" t="s">
        <v>723</v>
      </c>
      <c r="I458" s="16" t="s">
        <v>58</v>
      </c>
      <c r="J458" s="16" t="s">
        <v>639</v>
      </c>
      <c r="K458" s="20"/>
      <c r="N458" s="4"/>
      <c r="O458" s="4"/>
    </row>
    <row r="459">
      <c r="A459" s="7">
        <v>458.0</v>
      </c>
      <c r="B459" s="16">
        <v>3103214.0</v>
      </c>
      <c r="C459" s="16" t="s">
        <v>381</v>
      </c>
      <c r="D459" s="41">
        <v>42145.0</v>
      </c>
      <c r="E459" s="41">
        <v>42158.0</v>
      </c>
      <c r="F459" s="55" t="s">
        <v>15</v>
      </c>
      <c r="G459" s="16" t="s">
        <v>16</v>
      </c>
      <c r="H459" s="16" t="s">
        <v>724</v>
      </c>
      <c r="I459" s="16" t="s">
        <v>576</v>
      </c>
      <c r="J459" s="16" t="s">
        <v>576</v>
      </c>
      <c r="K459" s="20"/>
      <c r="N459" s="4"/>
      <c r="O459" s="4"/>
    </row>
    <row r="460">
      <c r="A460" s="7">
        <v>459.0</v>
      </c>
      <c r="B460" s="16">
        <v>3103217.0</v>
      </c>
      <c r="C460" s="16" t="s">
        <v>213</v>
      </c>
      <c r="D460" s="41">
        <v>42145.0</v>
      </c>
      <c r="E460" s="41">
        <v>42158.0</v>
      </c>
      <c r="F460" s="55" t="s">
        <v>15</v>
      </c>
      <c r="G460" s="16" t="s">
        <v>57</v>
      </c>
      <c r="H460" s="16" t="s">
        <v>725</v>
      </c>
      <c r="I460" s="16" t="s">
        <v>58</v>
      </c>
      <c r="J460" s="16" t="s">
        <v>639</v>
      </c>
      <c r="K460" s="20"/>
      <c r="N460" s="4"/>
      <c r="O460" s="4"/>
    </row>
    <row r="461">
      <c r="A461" s="7">
        <v>460.0</v>
      </c>
      <c r="B461" s="16">
        <v>3103488.0</v>
      </c>
      <c r="C461" s="16" t="s">
        <v>237</v>
      </c>
      <c r="D461" s="41">
        <v>42145.0</v>
      </c>
      <c r="E461" s="41">
        <v>42152.0</v>
      </c>
      <c r="F461" s="55" t="s">
        <v>15</v>
      </c>
      <c r="G461" s="16" t="s">
        <v>16</v>
      </c>
      <c r="H461" s="16" t="s">
        <v>726</v>
      </c>
      <c r="I461" s="16" t="s">
        <v>63</v>
      </c>
      <c r="J461" s="16" t="s">
        <v>639</v>
      </c>
      <c r="K461" s="20"/>
      <c r="N461" s="4"/>
      <c r="O461" s="4"/>
    </row>
    <row r="462">
      <c r="A462" s="7">
        <v>461.0</v>
      </c>
      <c r="B462" s="16">
        <v>3103504.0</v>
      </c>
      <c r="C462" s="16" t="s">
        <v>237</v>
      </c>
      <c r="D462" s="41">
        <v>42145.0</v>
      </c>
      <c r="E462" s="41">
        <v>42152.0</v>
      </c>
      <c r="F462" s="55" t="s">
        <v>15</v>
      </c>
      <c r="G462" s="16" t="s">
        <v>16</v>
      </c>
      <c r="H462" s="16" t="s">
        <v>727</v>
      </c>
      <c r="I462" s="16" t="s">
        <v>63</v>
      </c>
      <c r="J462" s="16" t="s">
        <v>639</v>
      </c>
      <c r="K462" s="20"/>
      <c r="N462" s="4"/>
      <c r="O462" s="4"/>
    </row>
    <row r="463">
      <c r="A463" s="7">
        <v>462.0</v>
      </c>
      <c r="B463" s="16">
        <v>3104065.0</v>
      </c>
      <c r="C463" s="16" t="s">
        <v>728</v>
      </c>
      <c r="D463" s="41">
        <v>42145.0</v>
      </c>
      <c r="E463" s="41">
        <v>42157.0</v>
      </c>
      <c r="F463" s="55" t="s">
        <v>15</v>
      </c>
      <c r="G463" s="16" t="s">
        <v>57</v>
      </c>
      <c r="H463" s="16" t="s">
        <v>729</v>
      </c>
      <c r="I463" s="16" t="s">
        <v>58</v>
      </c>
      <c r="J463" s="16" t="s">
        <v>639</v>
      </c>
      <c r="K463" s="20"/>
      <c r="N463" s="4"/>
      <c r="O463" s="4"/>
    </row>
    <row r="464">
      <c r="A464" s="7">
        <v>463.0</v>
      </c>
      <c r="B464" s="82">
        <v>3104530.0</v>
      </c>
      <c r="C464" s="16" t="s">
        <v>614</v>
      </c>
      <c r="D464" s="41">
        <v>42150.0</v>
      </c>
      <c r="E464" s="41">
        <v>42153.0</v>
      </c>
      <c r="F464" s="55" t="s">
        <v>15</v>
      </c>
      <c r="G464" s="16" t="s">
        <v>16</v>
      </c>
      <c r="H464" s="16" t="s">
        <v>730</v>
      </c>
      <c r="I464" s="16" t="s">
        <v>63</v>
      </c>
      <c r="J464" s="16" t="s">
        <v>117</v>
      </c>
      <c r="K464" s="36"/>
      <c r="N464" s="4"/>
      <c r="O464" s="4"/>
    </row>
    <row r="465">
      <c r="A465" s="7">
        <v>464.0</v>
      </c>
      <c r="B465" s="82">
        <v>3104561.0</v>
      </c>
      <c r="C465" s="16" t="s">
        <v>597</v>
      </c>
      <c r="D465" s="41">
        <v>42150.0</v>
      </c>
      <c r="E465" s="41">
        <v>42160.0</v>
      </c>
      <c r="F465" s="55" t="s">
        <v>15</v>
      </c>
      <c r="G465" s="16" t="s">
        <v>16</v>
      </c>
      <c r="H465" s="16" t="s">
        <v>731</v>
      </c>
      <c r="I465" s="16" t="s">
        <v>63</v>
      </c>
      <c r="J465" s="16" t="s">
        <v>712</v>
      </c>
      <c r="K465" s="20"/>
      <c r="N465" s="4"/>
      <c r="O465" s="4"/>
    </row>
    <row r="466">
      <c r="A466" s="7">
        <v>465.0</v>
      </c>
      <c r="B466" s="82">
        <v>3104767.0</v>
      </c>
      <c r="C466" s="16" t="s">
        <v>381</v>
      </c>
      <c r="D466" s="41">
        <v>42150.0</v>
      </c>
      <c r="E466" s="41">
        <v>42153.0</v>
      </c>
      <c r="F466" s="55" t="s">
        <v>15</v>
      </c>
      <c r="G466" s="16" t="s">
        <v>16</v>
      </c>
      <c r="H466" s="16" t="s">
        <v>732</v>
      </c>
      <c r="I466" s="16" t="s">
        <v>576</v>
      </c>
      <c r="J466" s="16" t="s">
        <v>576</v>
      </c>
      <c r="K466" s="36"/>
      <c r="N466" s="4"/>
      <c r="O466" s="4"/>
    </row>
    <row r="467">
      <c r="A467" s="7">
        <v>466.0</v>
      </c>
      <c r="B467" s="82">
        <v>3104794.0</v>
      </c>
      <c r="C467" s="16" t="s">
        <v>161</v>
      </c>
      <c r="D467" s="41">
        <v>42150.0</v>
      </c>
      <c r="E467" s="41">
        <v>42153.0</v>
      </c>
      <c r="F467" s="55" t="s">
        <v>15</v>
      </c>
      <c r="G467" s="16" t="s">
        <v>16</v>
      </c>
      <c r="H467" s="16" t="s">
        <v>733</v>
      </c>
      <c r="I467" s="16" t="s">
        <v>576</v>
      </c>
      <c r="J467" s="16" t="s">
        <v>576</v>
      </c>
      <c r="K467" s="36"/>
      <c r="N467" s="4"/>
      <c r="O467" s="4"/>
    </row>
    <row r="468">
      <c r="A468" s="7">
        <v>467.0</v>
      </c>
      <c r="B468" s="82">
        <v>3104806.0</v>
      </c>
      <c r="C468" s="16" t="s">
        <v>161</v>
      </c>
      <c r="D468" s="41">
        <v>42150.0</v>
      </c>
      <c r="E468" s="41">
        <v>42153.0</v>
      </c>
      <c r="F468" s="55" t="s">
        <v>15</v>
      </c>
      <c r="G468" s="16" t="s">
        <v>16</v>
      </c>
      <c r="H468" s="16" t="s">
        <v>734</v>
      </c>
      <c r="I468" s="16" t="s">
        <v>576</v>
      </c>
      <c r="J468" s="16" t="s">
        <v>576</v>
      </c>
      <c r="K468" s="36"/>
      <c r="N468" s="4"/>
      <c r="O468" s="4"/>
    </row>
    <row r="469">
      <c r="A469" s="7">
        <v>468.0</v>
      </c>
      <c r="B469" s="82">
        <v>3106034.0</v>
      </c>
      <c r="C469" s="16" t="s">
        <v>123</v>
      </c>
      <c r="D469" s="41">
        <v>42150.0</v>
      </c>
      <c r="E469" s="41">
        <v>42162.0</v>
      </c>
      <c r="F469" s="55" t="s">
        <v>15</v>
      </c>
      <c r="G469" s="16" t="s">
        <v>16</v>
      </c>
      <c r="H469" s="16" t="s">
        <v>735</v>
      </c>
      <c r="I469" s="16" t="s">
        <v>58</v>
      </c>
      <c r="J469" s="16" t="s">
        <v>639</v>
      </c>
      <c r="K469" s="36"/>
      <c r="N469" s="4"/>
      <c r="O469" s="4"/>
    </row>
    <row r="470">
      <c r="A470" s="7">
        <v>469.0</v>
      </c>
      <c r="B470" s="45">
        <v>3106144.0</v>
      </c>
      <c r="C470" s="20" t="s">
        <v>106</v>
      </c>
      <c r="D470" s="49">
        <v>42150.0</v>
      </c>
      <c r="E470" s="49">
        <v>42162.0</v>
      </c>
      <c r="F470" s="55" t="s">
        <v>15</v>
      </c>
      <c r="G470" s="20" t="s">
        <v>57</v>
      </c>
      <c r="H470" s="20" t="s">
        <v>736</v>
      </c>
      <c r="I470" s="20" t="s">
        <v>58</v>
      </c>
      <c r="J470" s="20" t="s">
        <v>639</v>
      </c>
      <c r="K470" s="36"/>
      <c r="N470" s="4"/>
      <c r="O470" s="4"/>
    </row>
    <row r="471" ht="30.0" customHeight="1">
      <c r="A471" s="7">
        <v>470.0</v>
      </c>
      <c r="B471" s="82">
        <v>3106153.0</v>
      </c>
      <c r="C471" s="16" t="s">
        <v>106</v>
      </c>
      <c r="D471" s="41">
        <v>42150.0</v>
      </c>
      <c r="E471" s="41">
        <v>42162.0</v>
      </c>
      <c r="F471" s="55" t="s">
        <v>15</v>
      </c>
      <c r="G471" s="16" t="s">
        <v>16</v>
      </c>
      <c r="H471" s="16" t="s">
        <v>737</v>
      </c>
      <c r="I471" s="16" t="s">
        <v>63</v>
      </c>
      <c r="J471" s="55" t="s">
        <v>177</v>
      </c>
      <c r="K471" s="36"/>
      <c r="N471" s="4"/>
      <c r="O471" s="4"/>
    </row>
    <row r="472" ht="30.0" customHeight="1">
      <c r="A472" s="7">
        <v>471.0</v>
      </c>
      <c r="B472" s="82">
        <v>3106158.0</v>
      </c>
      <c r="C472" s="16" t="s">
        <v>728</v>
      </c>
      <c r="D472" s="41">
        <v>42150.0</v>
      </c>
      <c r="E472" s="41">
        <v>42162.0</v>
      </c>
      <c r="F472" s="55" t="s">
        <v>15</v>
      </c>
      <c r="G472" s="16" t="s">
        <v>16</v>
      </c>
      <c r="H472" s="16" t="s">
        <v>739</v>
      </c>
      <c r="I472" s="16" t="s">
        <v>63</v>
      </c>
      <c r="J472" s="55" t="s">
        <v>177</v>
      </c>
      <c r="K472" s="36"/>
      <c r="N472" s="4"/>
      <c r="O472" s="4"/>
    </row>
    <row r="473">
      <c r="A473" s="7">
        <v>472.0</v>
      </c>
      <c r="B473" s="82">
        <v>3106233.0</v>
      </c>
      <c r="C473" s="16" t="s">
        <v>106</v>
      </c>
      <c r="D473" s="41">
        <v>42150.0</v>
      </c>
      <c r="E473" s="41">
        <v>42162.0</v>
      </c>
      <c r="F473" s="55" t="s">
        <v>15</v>
      </c>
      <c r="G473" s="16" t="s">
        <v>57</v>
      </c>
      <c r="H473" s="16" t="s">
        <v>740</v>
      </c>
      <c r="I473" s="16" t="s">
        <v>58</v>
      </c>
      <c r="J473" s="16" t="s">
        <v>639</v>
      </c>
      <c r="K473" s="36"/>
      <c r="N473" s="4"/>
      <c r="O473" s="4"/>
    </row>
    <row r="474" ht="30.0" customHeight="1">
      <c r="A474" s="7">
        <v>473.0</v>
      </c>
      <c r="B474" s="82">
        <v>3106566.0</v>
      </c>
      <c r="C474" s="16" t="s">
        <v>237</v>
      </c>
      <c r="D474" s="41">
        <v>42150.0</v>
      </c>
      <c r="E474" s="41">
        <v>42162.0</v>
      </c>
      <c r="F474" s="55" t="s">
        <v>15</v>
      </c>
      <c r="G474" s="16" t="s">
        <v>16</v>
      </c>
      <c r="H474" s="16" t="s">
        <v>741</v>
      </c>
      <c r="I474" s="16" t="s">
        <v>63</v>
      </c>
      <c r="J474" s="55" t="s">
        <v>742</v>
      </c>
      <c r="K474" s="36"/>
      <c r="N474" s="4"/>
      <c r="O474" s="4"/>
    </row>
    <row r="475">
      <c r="A475" s="7">
        <v>474.0</v>
      </c>
      <c r="B475" s="16">
        <v>3109216.0</v>
      </c>
      <c r="C475" s="16" t="s">
        <v>247</v>
      </c>
      <c r="D475" s="41">
        <v>42150.0</v>
      </c>
      <c r="E475" s="41">
        <v>42163.0</v>
      </c>
      <c r="F475" s="55" t="s">
        <v>15</v>
      </c>
      <c r="G475" s="16" t="s">
        <v>57</v>
      </c>
      <c r="H475" s="16" t="s">
        <v>743</v>
      </c>
      <c r="I475" s="16" t="s">
        <v>58</v>
      </c>
      <c r="J475" s="16" t="s">
        <v>639</v>
      </c>
      <c r="K475" s="36"/>
      <c r="N475" s="4"/>
      <c r="O475" s="4"/>
    </row>
    <row r="476">
      <c r="A476" s="7">
        <v>475.0</v>
      </c>
      <c r="B476" s="82">
        <v>3109222.0</v>
      </c>
      <c r="C476" s="16" t="s">
        <v>318</v>
      </c>
      <c r="D476" s="41">
        <v>42150.0</v>
      </c>
      <c r="E476" s="41">
        <v>42163.0</v>
      </c>
      <c r="F476" s="55" t="s">
        <v>15</v>
      </c>
      <c r="G476" s="16" t="s">
        <v>57</v>
      </c>
      <c r="H476" s="16" t="s">
        <v>744</v>
      </c>
      <c r="I476" s="16" t="s">
        <v>58</v>
      </c>
      <c r="J476" s="16" t="s">
        <v>639</v>
      </c>
      <c r="K476" s="36"/>
      <c r="N476" s="4"/>
      <c r="O476" s="4"/>
    </row>
    <row r="477">
      <c r="A477" s="7">
        <v>476.0</v>
      </c>
      <c r="B477" s="82">
        <v>3107343.0</v>
      </c>
      <c r="C477" s="16" t="s">
        <v>745</v>
      </c>
      <c r="D477" s="41">
        <v>42150.0</v>
      </c>
      <c r="E477" s="41">
        <v>42163.0</v>
      </c>
      <c r="F477" s="55" t="s">
        <v>15</v>
      </c>
      <c r="G477" s="16" t="s">
        <v>57</v>
      </c>
      <c r="H477" s="16" t="s">
        <v>746</v>
      </c>
      <c r="I477" s="16" t="s">
        <v>58</v>
      </c>
      <c r="J477" s="16" t="s">
        <v>639</v>
      </c>
      <c r="K477" s="36"/>
      <c r="N477" s="4"/>
      <c r="O477" s="4"/>
    </row>
    <row r="478">
      <c r="A478" s="7">
        <v>477.0</v>
      </c>
      <c r="B478" s="82">
        <v>3107485.0</v>
      </c>
      <c r="C478" s="16" t="s">
        <v>56</v>
      </c>
      <c r="D478" s="41">
        <v>42150.0</v>
      </c>
      <c r="E478" s="41">
        <v>42163.0</v>
      </c>
      <c r="F478" s="55" t="s">
        <v>15</v>
      </c>
      <c r="G478" s="16" t="s">
        <v>57</v>
      </c>
      <c r="H478" s="16" t="s">
        <v>747</v>
      </c>
      <c r="I478" s="16" t="s">
        <v>58</v>
      </c>
      <c r="J478" s="16" t="s">
        <v>639</v>
      </c>
      <c r="K478" s="36"/>
      <c r="N478" s="4"/>
      <c r="O478" s="4"/>
    </row>
    <row r="479">
      <c r="A479" s="7">
        <v>478.0</v>
      </c>
      <c r="B479" s="82">
        <v>3107694.0</v>
      </c>
      <c r="C479" s="16" t="s">
        <v>749</v>
      </c>
      <c r="D479" s="41">
        <v>42150.0</v>
      </c>
      <c r="E479" s="41">
        <v>42163.0</v>
      </c>
      <c r="F479" s="55" t="s">
        <v>15</v>
      </c>
      <c r="G479" s="16" t="s">
        <v>16</v>
      </c>
      <c r="H479" s="16" t="s">
        <v>750</v>
      </c>
      <c r="I479" s="16" t="s">
        <v>58</v>
      </c>
      <c r="J479" s="16" t="s">
        <v>639</v>
      </c>
      <c r="K479" s="36"/>
      <c r="N479" s="4"/>
      <c r="O479" s="4"/>
    </row>
    <row r="480">
      <c r="A480" s="7">
        <v>479.0</v>
      </c>
      <c r="B480" s="82">
        <v>3107747.0</v>
      </c>
      <c r="C480" s="16" t="s">
        <v>588</v>
      </c>
      <c r="D480" s="41">
        <v>42150.0</v>
      </c>
      <c r="E480" s="41">
        <v>42163.0</v>
      </c>
      <c r="F480" s="55" t="s">
        <v>15</v>
      </c>
      <c r="G480" s="16" t="s">
        <v>16</v>
      </c>
      <c r="H480" s="16" t="s">
        <v>751</v>
      </c>
      <c r="I480" s="16" t="s">
        <v>63</v>
      </c>
      <c r="J480" s="16" t="s">
        <v>639</v>
      </c>
      <c r="K480" s="36"/>
      <c r="N480" s="4"/>
      <c r="O480" s="4"/>
    </row>
    <row r="481" ht="30.0" customHeight="1">
      <c r="A481" s="7">
        <v>480.0</v>
      </c>
      <c r="B481" s="82">
        <v>3108330.0</v>
      </c>
      <c r="C481" s="16" t="s">
        <v>222</v>
      </c>
      <c r="D481" s="41">
        <v>42150.0</v>
      </c>
      <c r="E481" s="41">
        <v>42163.0</v>
      </c>
      <c r="F481" s="55" t="s">
        <v>15</v>
      </c>
      <c r="G481" s="16" t="s">
        <v>16</v>
      </c>
      <c r="H481" s="16" t="s">
        <v>752</v>
      </c>
      <c r="I481" s="16" t="s">
        <v>63</v>
      </c>
      <c r="J481" s="55" t="s">
        <v>177</v>
      </c>
      <c r="K481" s="36"/>
      <c r="N481" s="4"/>
      <c r="O481" s="4"/>
    </row>
    <row r="482">
      <c r="A482" s="7">
        <v>481.0</v>
      </c>
      <c r="B482" s="82">
        <v>3108761.0</v>
      </c>
      <c r="C482" s="16" t="s">
        <v>149</v>
      </c>
      <c r="D482" s="41">
        <v>42152.0</v>
      </c>
      <c r="E482" s="41">
        <v>42152.0</v>
      </c>
      <c r="F482" s="55" t="s">
        <v>15</v>
      </c>
      <c r="G482" s="16" t="s">
        <v>143</v>
      </c>
      <c r="H482" s="16" t="s">
        <v>753</v>
      </c>
      <c r="I482" s="16" t="s">
        <v>576</v>
      </c>
      <c r="J482" s="16" t="s">
        <v>576</v>
      </c>
      <c r="K482" s="36"/>
      <c r="N482" s="4"/>
      <c r="O482" s="4"/>
    </row>
    <row r="483">
      <c r="A483" s="7">
        <v>482.0</v>
      </c>
      <c r="B483" s="82">
        <v>3108765.0</v>
      </c>
      <c r="C483" s="16" t="s">
        <v>123</v>
      </c>
      <c r="D483" s="41">
        <v>42152.0</v>
      </c>
      <c r="E483" s="41">
        <v>42153.0</v>
      </c>
      <c r="F483" s="55" t="s">
        <v>15</v>
      </c>
      <c r="G483" s="16" t="s">
        <v>143</v>
      </c>
      <c r="H483" s="16" t="s">
        <v>755</v>
      </c>
      <c r="I483" s="16" t="s">
        <v>576</v>
      </c>
      <c r="J483" s="16" t="s">
        <v>576</v>
      </c>
      <c r="K483" s="36"/>
      <c r="N483" s="4"/>
      <c r="O483" s="4"/>
    </row>
    <row r="484">
      <c r="A484" s="7">
        <v>483.0</v>
      </c>
      <c r="B484" s="82">
        <v>3110004.0</v>
      </c>
      <c r="C484" s="16" t="s">
        <v>61</v>
      </c>
      <c r="D484" s="41">
        <v>42152.0</v>
      </c>
      <c r="E484" s="41">
        <v>42152.0</v>
      </c>
      <c r="F484" s="55" t="s">
        <v>15</v>
      </c>
      <c r="G484" s="16" t="s">
        <v>143</v>
      </c>
      <c r="H484" s="16" t="s">
        <v>756</v>
      </c>
      <c r="I484" s="16" t="s">
        <v>576</v>
      </c>
      <c r="J484" s="16" t="s">
        <v>576</v>
      </c>
      <c r="K484" s="36"/>
      <c r="N484" s="4"/>
      <c r="O484" s="4"/>
    </row>
    <row r="485">
      <c r="A485" s="7">
        <v>484.0</v>
      </c>
      <c r="B485" s="82">
        <v>3108703.0</v>
      </c>
      <c r="C485" s="16" t="s">
        <v>728</v>
      </c>
      <c r="D485" s="41">
        <v>42153.0</v>
      </c>
      <c r="E485" s="41">
        <v>42133.0</v>
      </c>
      <c r="F485" s="55" t="s">
        <v>15</v>
      </c>
      <c r="G485" s="16" t="s">
        <v>57</v>
      </c>
      <c r="H485" s="16" t="s">
        <v>757</v>
      </c>
      <c r="I485" s="16" t="s">
        <v>58</v>
      </c>
      <c r="J485" s="16" t="s">
        <v>639</v>
      </c>
      <c r="K485" s="36"/>
      <c r="N485" s="4"/>
      <c r="O485" s="4"/>
    </row>
    <row r="486" ht="30.0" customHeight="1">
      <c r="A486" s="7">
        <v>485.0</v>
      </c>
      <c r="B486" s="82">
        <v>3108991.0</v>
      </c>
      <c r="C486" s="16" t="s">
        <v>213</v>
      </c>
      <c r="D486" s="41">
        <v>42156.0</v>
      </c>
      <c r="E486" s="41">
        <v>42166.0</v>
      </c>
      <c r="F486" s="55" t="s">
        <v>15</v>
      </c>
      <c r="G486" s="16" t="s">
        <v>57</v>
      </c>
      <c r="H486" s="16" t="s">
        <v>759</v>
      </c>
      <c r="I486" s="16" t="s">
        <v>58</v>
      </c>
      <c r="J486" s="55" t="s">
        <v>59</v>
      </c>
      <c r="K486" s="36"/>
      <c r="N486" s="4"/>
      <c r="O486" s="4"/>
    </row>
    <row r="487">
      <c r="A487" s="7">
        <v>486.0</v>
      </c>
      <c r="B487" s="82">
        <v>3109128.0</v>
      </c>
      <c r="C487" s="16" t="s">
        <v>106</v>
      </c>
      <c r="D487" s="41">
        <v>42156.0</v>
      </c>
      <c r="E487" s="41">
        <v>42166.0</v>
      </c>
      <c r="F487" s="55" t="s">
        <v>15</v>
      </c>
      <c r="G487" s="16" t="s">
        <v>16</v>
      </c>
      <c r="H487" s="16" t="s">
        <v>760</v>
      </c>
      <c r="I487" s="16" t="s">
        <v>761</v>
      </c>
      <c r="J487" s="16" t="s">
        <v>639</v>
      </c>
      <c r="K487" s="36"/>
      <c r="N487" s="4"/>
      <c r="O487" s="4"/>
    </row>
    <row r="488" ht="30.0" customHeight="1">
      <c r="A488" s="7">
        <v>487.0</v>
      </c>
      <c r="B488" s="82">
        <v>3109349.0</v>
      </c>
      <c r="C488" s="16" t="s">
        <v>728</v>
      </c>
      <c r="D488" s="41">
        <v>42156.0</v>
      </c>
      <c r="E488" s="41">
        <v>42166.0</v>
      </c>
      <c r="F488" s="55" t="s">
        <v>15</v>
      </c>
      <c r="G488" s="16" t="s">
        <v>16</v>
      </c>
      <c r="H488" s="55" t="s">
        <v>762</v>
      </c>
      <c r="I488" s="16" t="s">
        <v>761</v>
      </c>
      <c r="J488" s="16" t="s">
        <v>639</v>
      </c>
      <c r="K488" s="36"/>
      <c r="N488" s="4"/>
      <c r="O488" s="4"/>
    </row>
    <row r="489" ht="30.0" customHeight="1">
      <c r="A489" s="7">
        <v>488.0</v>
      </c>
      <c r="B489" s="82">
        <v>3109468.0</v>
      </c>
      <c r="C489" s="16" t="s">
        <v>149</v>
      </c>
      <c r="D489" s="41">
        <v>42156.0</v>
      </c>
      <c r="E489" s="41">
        <v>42166.0</v>
      </c>
      <c r="F489" s="55" t="s">
        <v>15</v>
      </c>
      <c r="G489" s="16" t="s">
        <v>16</v>
      </c>
      <c r="H489" s="16" t="s">
        <v>764</v>
      </c>
      <c r="I489" s="16" t="s">
        <v>761</v>
      </c>
      <c r="J489" s="55" t="s">
        <v>84</v>
      </c>
      <c r="K489" s="36"/>
      <c r="N489" s="4"/>
      <c r="O489" s="4"/>
    </row>
    <row r="490">
      <c r="A490" s="7">
        <v>489.0</v>
      </c>
      <c r="B490" s="82">
        <v>3109700.0</v>
      </c>
      <c r="C490" s="16" t="s">
        <v>240</v>
      </c>
      <c r="D490" s="41">
        <v>42156.0</v>
      </c>
      <c r="E490" s="41">
        <v>42166.0</v>
      </c>
      <c r="F490" s="55" t="s">
        <v>15</v>
      </c>
      <c r="G490" s="16" t="s">
        <v>16</v>
      </c>
      <c r="H490" s="16" t="s">
        <v>765</v>
      </c>
      <c r="I490" s="16" t="s">
        <v>58</v>
      </c>
      <c r="J490" s="16" t="s">
        <v>590</v>
      </c>
      <c r="K490" s="36"/>
      <c r="N490" s="4"/>
      <c r="O490" s="4"/>
    </row>
    <row r="491">
      <c r="A491" s="7">
        <v>490.0</v>
      </c>
      <c r="B491" s="82">
        <v>3110601.0</v>
      </c>
      <c r="C491" s="16" t="s">
        <v>745</v>
      </c>
      <c r="D491" s="41">
        <v>42156.0</v>
      </c>
      <c r="E491" s="41">
        <v>42165.0</v>
      </c>
      <c r="F491" s="55" t="s">
        <v>15</v>
      </c>
      <c r="G491" s="16" t="s">
        <v>57</v>
      </c>
      <c r="H491" s="16" t="s">
        <v>767</v>
      </c>
      <c r="I491" s="16" t="s">
        <v>58</v>
      </c>
      <c r="J491" s="16" t="s">
        <v>639</v>
      </c>
      <c r="K491" s="36"/>
      <c r="N491" s="4"/>
      <c r="O491" s="4"/>
    </row>
    <row r="492">
      <c r="A492" s="7">
        <v>491.0</v>
      </c>
      <c r="B492" s="82">
        <v>3111221.0</v>
      </c>
      <c r="C492" s="16" t="s">
        <v>106</v>
      </c>
      <c r="D492" s="41">
        <v>42156.0</v>
      </c>
      <c r="E492" s="41">
        <v>42166.0</v>
      </c>
      <c r="F492" s="55" t="s">
        <v>15</v>
      </c>
      <c r="G492" s="16" t="s">
        <v>57</v>
      </c>
      <c r="H492" s="16" t="s">
        <v>768</v>
      </c>
      <c r="I492" s="16" t="s">
        <v>58</v>
      </c>
      <c r="J492" s="16" t="s">
        <v>639</v>
      </c>
      <c r="K492" s="36"/>
      <c r="N492" s="4"/>
      <c r="O492" s="4"/>
    </row>
    <row r="493">
      <c r="A493" s="7">
        <v>492.0</v>
      </c>
      <c r="B493" s="45">
        <v>3114407.0</v>
      </c>
      <c r="C493" s="20" t="s">
        <v>36</v>
      </c>
      <c r="D493" s="49">
        <v>42156.0</v>
      </c>
      <c r="E493" s="49">
        <v>42170.0</v>
      </c>
      <c r="F493" s="55" t="s">
        <v>15</v>
      </c>
      <c r="G493" s="16" t="s">
        <v>16</v>
      </c>
      <c r="H493" s="20" t="s">
        <v>769</v>
      </c>
      <c r="I493" s="20" t="s">
        <v>576</v>
      </c>
      <c r="J493" s="20" t="s">
        <v>576</v>
      </c>
      <c r="K493" s="20"/>
      <c r="N493" s="4"/>
      <c r="O493" s="4"/>
    </row>
    <row r="494">
      <c r="A494" s="7">
        <v>493.0</v>
      </c>
      <c r="B494" s="82">
        <v>3111323.0</v>
      </c>
      <c r="C494" s="16" t="s">
        <v>61</v>
      </c>
      <c r="D494" s="41">
        <v>42156.0</v>
      </c>
      <c r="E494" s="41">
        <v>42166.0</v>
      </c>
      <c r="F494" s="55" t="s">
        <v>15</v>
      </c>
      <c r="G494" s="16" t="s">
        <v>16</v>
      </c>
      <c r="H494" s="16" t="s">
        <v>773</v>
      </c>
      <c r="I494" s="16" t="s">
        <v>761</v>
      </c>
      <c r="J494" s="16" t="s">
        <v>639</v>
      </c>
      <c r="K494" s="16"/>
      <c r="N494" s="4"/>
      <c r="O494" s="4"/>
    </row>
    <row r="495">
      <c r="A495" s="7">
        <v>494.0</v>
      </c>
      <c r="B495" s="82">
        <v>3114428.0</v>
      </c>
      <c r="C495" s="16" t="s">
        <v>222</v>
      </c>
      <c r="D495" s="41">
        <v>42156.0</v>
      </c>
      <c r="E495" s="41">
        <v>42169.0</v>
      </c>
      <c r="F495" s="55" t="s">
        <v>15</v>
      </c>
      <c r="G495" s="16" t="s">
        <v>57</v>
      </c>
      <c r="H495" s="16" t="s">
        <v>774</v>
      </c>
      <c r="I495" s="16" t="s">
        <v>576</v>
      </c>
      <c r="J495" s="16" t="s">
        <v>576</v>
      </c>
      <c r="K495" s="20"/>
      <c r="N495" s="4"/>
      <c r="O495" s="4"/>
    </row>
    <row r="496">
      <c r="A496" s="7">
        <v>495.0</v>
      </c>
      <c r="B496" s="82">
        <v>3111524.0</v>
      </c>
      <c r="C496" s="16" t="s">
        <v>597</v>
      </c>
      <c r="D496" s="41">
        <v>42156.0</v>
      </c>
      <c r="E496" s="41">
        <v>42169.0</v>
      </c>
      <c r="F496" s="55" t="s">
        <v>15</v>
      </c>
      <c r="G496" s="16" t="s">
        <v>16</v>
      </c>
      <c r="H496" s="16" t="s">
        <v>775</v>
      </c>
      <c r="I496" s="16" t="s">
        <v>576</v>
      </c>
      <c r="J496" s="16" t="s">
        <v>576</v>
      </c>
      <c r="K496" s="20"/>
      <c r="N496" s="4"/>
      <c r="O496" s="4"/>
    </row>
    <row r="497">
      <c r="A497" s="7">
        <v>496.0</v>
      </c>
      <c r="B497" s="20">
        <v>3111610.0</v>
      </c>
      <c r="C497" s="20" t="s">
        <v>61</v>
      </c>
      <c r="D497" s="49">
        <v>42156.0</v>
      </c>
      <c r="E497" s="49">
        <v>42169.0</v>
      </c>
      <c r="F497" s="7" t="s">
        <v>777</v>
      </c>
      <c r="G497" s="16" t="s">
        <v>16</v>
      </c>
      <c r="H497" s="20" t="s">
        <v>778</v>
      </c>
      <c r="I497" s="20" t="s">
        <v>761</v>
      </c>
      <c r="J497" s="20" t="s">
        <v>639</v>
      </c>
      <c r="K497" s="20"/>
      <c r="N497" s="4"/>
      <c r="O497" s="4"/>
    </row>
    <row r="498" ht="45.0" customHeight="1">
      <c r="A498" s="7">
        <v>497.0</v>
      </c>
      <c r="B498" s="16">
        <v>3111879.0</v>
      </c>
      <c r="C498" s="16" t="s">
        <v>142</v>
      </c>
      <c r="D498" s="41">
        <v>42156.0</v>
      </c>
      <c r="E498" s="16" t="s">
        <v>780</v>
      </c>
      <c r="F498" s="55" t="s">
        <v>777</v>
      </c>
      <c r="G498" s="16" t="s">
        <v>16</v>
      </c>
      <c r="H498" s="16" t="s">
        <v>781</v>
      </c>
      <c r="I498" s="16" t="s">
        <v>761</v>
      </c>
      <c r="J498" s="55" t="s">
        <v>782</v>
      </c>
      <c r="K498" s="20"/>
      <c r="N498" s="4"/>
      <c r="O498" s="4"/>
    </row>
    <row r="499">
      <c r="A499" s="7">
        <v>498.0</v>
      </c>
      <c r="B499" s="16">
        <v>3112127.0</v>
      </c>
      <c r="C499" s="16" t="s">
        <v>247</v>
      </c>
      <c r="D499" s="41">
        <v>42156.0</v>
      </c>
      <c r="E499" s="41">
        <v>42169.0</v>
      </c>
      <c r="F499" s="55" t="s">
        <v>777</v>
      </c>
      <c r="G499" s="16" t="s">
        <v>16</v>
      </c>
      <c r="H499" s="16" t="s">
        <v>784</v>
      </c>
      <c r="I499" s="16" t="s">
        <v>761</v>
      </c>
      <c r="J499" s="16" t="s">
        <v>639</v>
      </c>
      <c r="K499" s="20"/>
      <c r="N499" s="4"/>
      <c r="O499" s="4"/>
    </row>
    <row r="500" ht="30.0" customHeight="1">
      <c r="A500" s="7">
        <v>499.0</v>
      </c>
      <c r="B500" s="16">
        <v>3112921.0</v>
      </c>
      <c r="C500" s="16" t="s">
        <v>318</v>
      </c>
      <c r="D500" s="41">
        <v>42157.0</v>
      </c>
      <c r="E500" s="41">
        <v>42170.0</v>
      </c>
      <c r="F500" s="55" t="s">
        <v>777</v>
      </c>
      <c r="G500" s="16" t="s">
        <v>57</v>
      </c>
      <c r="H500" s="16" t="s">
        <v>786</v>
      </c>
      <c r="I500" s="16" t="s">
        <v>58</v>
      </c>
      <c r="J500" s="55" t="s">
        <v>59</v>
      </c>
      <c r="K500" s="20"/>
      <c r="N500" s="4"/>
      <c r="O500" s="4"/>
    </row>
    <row r="501">
      <c r="A501" s="7">
        <v>500.0</v>
      </c>
      <c r="B501" s="16">
        <v>3113154.0</v>
      </c>
      <c r="C501" s="16" t="s">
        <v>56</v>
      </c>
      <c r="D501" s="41">
        <v>42157.0</v>
      </c>
      <c r="E501" s="41">
        <v>42170.0</v>
      </c>
      <c r="F501" s="55" t="s">
        <v>777</v>
      </c>
      <c r="G501" s="16" t="s">
        <v>16</v>
      </c>
      <c r="H501" s="16" t="s">
        <v>787</v>
      </c>
      <c r="I501" s="16" t="s">
        <v>761</v>
      </c>
      <c r="J501" s="55" t="s">
        <v>140</v>
      </c>
      <c r="K501" s="20"/>
      <c r="N501" s="4"/>
      <c r="O501" s="4"/>
    </row>
    <row r="502">
      <c r="A502" s="7">
        <v>501.0</v>
      </c>
      <c r="B502" s="16">
        <v>3113379.0</v>
      </c>
      <c r="C502" s="9" t="s">
        <v>152</v>
      </c>
      <c r="D502" s="41">
        <v>42157.0</v>
      </c>
      <c r="E502" s="41">
        <v>42170.0</v>
      </c>
      <c r="F502" s="55" t="s">
        <v>15</v>
      </c>
      <c r="G502" s="16" t="s">
        <v>57</v>
      </c>
      <c r="H502" s="16" t="s">
        <v>789</v>
      </c>
      <c r="I502" s="16" t="s">
        <v>58</v>
      </c>
      <c r="J502" s="16" t="s">
        <v>639</v>
      </c>
      <c r="K502" s="20"/>
      <c r="N502" s="4"/>
      <c r="O502" s="4"/>
    </row>
    <row r="503">
      <c r="A503" s="7">
        <v>502.0</v>
      </c>
      <c r="B503" s="16">
        <v>3113628.0</v>
      </c>
      <c r="C503" s="16" t="s">
        <v>728</v>
      </c>
      <c r="D503" s="41">
        <v>42157.0</v>
      </c>
      <c r="E503" s="41">
        <v>42170.0</v>
      </c>
      <c r="F503" s="55" t="s">
        <v>15</v>
      </c>
      <c r="G503" s="16" t="s">
        <v>16</v>
      </c>
      <c r="H503" s="16" t="s">
        <v>790</v>
      </c>
      <c r="I503" s="16" t="s">
        <v>58</v>
      </c>
      <c r="J503" s="9" t="s">
        <v>156</v>
      </c>
      <c r="K503" s="20"/>
      <c r="N503" s="4"/>
      <c r="O503" s="4"/>
    </row>
    <row r="504">
      <c r="A504" s="7">
        <v>503.0</v>
      </c>
      <c r="B504" s="16">
        <v>3113669.0</v>
      </c>
      <c r="C504" s="16" t="s">
        <v>123</v>
      </c>
      <c r="D504" s="41">
        <v>42157.0</v>
      </c>
      <c r="E504" s="41">
        <v>42170.0</v>
      </c>
      <c r="F504" s="55" t="s">
        <v>777</v>
      </c>
      <c r="G504" s="16" t="s">
        <v>16</v>
      </c>
      <c r="H504" s="16" t="s">
        <v>791</v>
      </c>
      <c r="I504" s="16" t="s">
        <v>576</v>
      </c>
      <c r="J504" s="16" t="s">
        <v>576</v>
      </c>
      <c r="K504" s="20"/>
      <c r="N504" s="4"/>
      <c r="O504" s="4"/>
    </row>
    <row r="505">
      <c r="A505" s="7">
        <v>504.0</v>
      </c>
      <c r="B505" s="16">
        <v>3113910.0</v>
      </c>
      <c r="C505" s="16" t="s">
        <v>213</v>
      </c>
      <c r="D505" s="41">
        <v>42157.0</v>
      </c>
      <c r="E505" s="41">
        <v>42170.0</v>
      </c>
      <c r="F505" s="55" t="s">
        <v>777</v>
      </c>
      <c r="G505" s="16" t="s">
        <v>16</v>
      </c>
      <c r="H505" s="16" t="s">
        <v>793</v>
      </c>
      <c r="I505" s="16" t="s">
        <v>761</v>
      </c>
      <c r="J505" s="16" t="s">
        <v>639</v>
      </c>
      <c r="K505" s="20"/>
      <c r="N505" s="4"/>
      <c r="O505" s="4"/>
    </row>
    <row r="506">
      <c r="A506" s="7">
        <v>505.0</v>
      </c>
      <c r="B506" s="16">
        <v>3113924.0</v>
      </c>
      <c r="C506" s="16" t="s">
        <v>213</v>
      </c>
      <c r="D506" s="41">
        <v>42157.0</v>
      </c>
      <c r="E506" s="41">
        <v>42170.0</v>
      </c>
      <c r="F506" s="55" t="s">
        <v>777</v>
      </c>
      <c r="G506" s="16" t="s">
        <v>16</v>
      </c>
      <c r="H506" s="16" t="s">
        <v>794</v>
      </c>
      <c r="I506" s="16" t="s">
        <v>761</v>
      </c>
      <c r="J506" s="16" t="s">
        <v>639</v>
      </c>
      <c r="K506" s="20"/>
      <c r="N506" s="4"/>
      <c r="O506" s="4"/>
    </row>
    <row r="507">
      <c r="A507" s="7">
        <v>506.0</v>
      </c>
      <c r="B507" s="16">
        <v>3113936.0</v>
      </c>
      <c r="C507" s="16" t="s">
        <v>318</v>
      </c>
      <c r="D507" s="41">
        <v>42157.0</v>
      </c>
      <c r="E507" s="41">
        <v>42170.0</v>
      </c>
      <c r="F507" s="55" t="s">
        <v>777</v>
      </c>
      <c r="G507" s="16" t="s">
        <v>16</v>
      </c>
      <c r="H507" s="16" t="s">
        <v>796</v>
      </c>
      <c r="I507" s="16" t="s">
        <v>761</v>
      </c>
      <c r="J507" s="16" t="s">
        <v>639</v>
      </c>
      <c r="K507" s="20"/>
      <c r="N507" s="4"/>
      <c r="O507" s="4"/>
    </row>
    <row r="508">
      <c r="A508" s="7">
        <v>507.0</v>
      </c>
      <c r="B508" s="16">
        <v>3113943.0</v>
      </c>
      <c r="C508" s="16" t="s">
        <v>318</v>
      </c>
      <c r="D508" s="41">
        <v>42157.0</v>
      </c>
      <c r="E508" s="41">
        <v>42170.0</v>
      </c>
      <c r="F508" s="55" t="s">
        <v>777</v>
      </c>
      <c r="G508" s="16" t="s">
        <v>16</v>
      </c>
      <c r="H508" s="16" t="s">
        <v>798</v>
      </c>
      <c r="I508" s="16" t="s">
        <v>761</v>
      </c>
      <c r="J508" s="16" t="s">
        <v>639</v>
      </c>
      <c r="K508" s="20"/>
      <c r="N508" s="4"/>
      <c r="O508" s="4"/>
    </row>
    <row r="509">
      <c r="A509" s="7">
        <v>508.0</v>
      </c>
      <c r="B509" s="16">
        <v>3113950.0</v>
      </c>
      <c r="C509" s="16" t="s">
        <v>56</v>
      </c>
      <c r="D509" s="41">
        <v>42157.0</v>
      </c>
      <c r="E509" s="41">
        <v>42170.0</v>
      </c>
      <c r="F509" s="55" t="s">
        <v>777</v>
      </c>
      <c r="G509" s="16" t="s">
        <v>16</v>
      </c>
      <c r="H509" s="16" t="s">
        <v>799</v>
      </c>
      <c r="I509" s="16" t="s">
        <v>761</v>
      </c>
      <c r="J509" s="16" t="s">
        <v>639</v>
      </c>
      <c r="K509" s="20"/>
      <c r="N509" s="4"/>
      <c r="O509" s="4"/>
    </row>
    <row r="510">
      <c r="A510" s="7">
        <v>509.0</v>
      </c>
      <c r="B510" s="16">
        <v>3113954.0</v>
      </c>
      <c r="C510" s="16" t="s">
        <v>56</v>
      </c>
      <c r="D510" s="41">
        <v>42157.0</v>
      </c>
      <c r="E510" s="41">
        <v>42170.0</v>
      </c>
      <c r="F510" s="55" t="s">
        <v>777</v>
      </c>
      <c r="G510" s="16" t="s">
        <v>16</v>
      </c>
      <c r="H510" s="16" t="s">
        <v>800</v>
      </c>
      <c r="I510" s="16" t="s">
        <v>761</v>
      </c>
      <c r="J510" s="16" t="s">
        <v>639</v>
      </c>
      <c r="K510" s="20"/>
      <c r="N510" s="4"/>
      <c r="O510" s="4"/>
    </row>
    <row r="511">
      <c r="A511" s="7">
        <v>510.0</v>
      </c>
      <c r="B511" s="16">
        <v>3113956.0</v>
      </c>
      <c r="C511" s="16" t="s">
        <v>106</v>
      </c>
      <c r="D511" s="41">
        <v>42157.0</v>
      </c>
      <c r="E511" s="41">
        <v>42170.0</v>
      </c>
      <c r="F511" s="55" t="s">
        <v>777</v>
      </c>
      <c r="G511" s="16" t="s">
        <v>16</v>
      </c>
      <c r="H511" s="16" t="s">
        <v>802</v>
      </c>
      <c r="I511" s="16" t="s">
        <v>761</v>
      </c>
      <c r="J511" s="16" t="s">
        <v>639</v>
      </c>
      <c r="K511" s="20"/>
      <c r="N511" s="4"/>
      <c r="O511" s="4"/>
    </row>
    <row r="512">
      <c r="A512" s="7">
        <v>511.0</v>
      </c>
      <c r="B512" s="16">
        <v>3113964.0</v>
      </c>
      <c r="C512" s="16" t="s">
        <v>106</v>
      </c>
      <c r="D512" s="41">
        <v>42157.0</v>
      </c>
      <c r="E512" s="41">
        <v>42170.0</v>
      </c>
      <c r="F512" s="55" t="s">
        <v>777</v>
      </c>
      <c r="G512" s="16" t="s">
        <v>16</v>
      </c>
      <c r="H512" s="16" t="s">
        <v>803</v>
      </c>
      <c r="I512" s="16" t="s">
        <v>761</v>
      </c>
      <c r="J512" s="16" t="s">
        <v>639</v>
      </c>
      <c r="K512" s="20"/>
      <c r="N512" s="4"/>
      <c r="O512" s="4"/>
    </row>
    <row r="513">
      <c r="A513" s="7">
        <v>512.0</v>
      </c>
      <c r="B513" s="16">
        <v>3113971.0</v>
      </c>
      <c r="C513" s="16" t="s">
        <v>222</v>
      </c>
      <c r="D513" s="41">
        <v>42157.0</v>
      </c>
      <c r="E513" s="41">
        <v>42170.0</v>
      </c>
      <c r="F513" s="55" t="s">
        <v>777</v>
      </c>
      <c r="G513" s="16" t="s">
        <v>16</v>
      </c>
      <c r="H513" s="16" t="s">
        <v>804</v>
      </c>
      <c r="I513" s="16" t="s">
        <v>761</v>
      </c>
      <c r="J513" s="16" t="s">
        <v>639</v>
      </c>
      <c r="K513" s="20"/>
      <c r="N513" s="4"/>
      <c r="O513" s="4"/>
    </row>
    <row r="514">
      <c r="A514" s="7">
        <v>513.0</v>
      </c>
      <c r="B514" s="16">
        <v>3113975.0</v>
      </c>
      <c r="C514" s="16" t="s">
        <v>222</v>
      </c>
      <c r="D514" s="41">
        <v>42157.0</v>
      </c>
      <c r="E514" s="41">
        <v>42170.0</v>
      </c>
      <c r="F514" s="55" t="s">
        <v>777</v>
      </c>
      <c r="G514" s="16" t="s">
        <v>16</v>
      </c>
      <c r="H514" s="16" t="s">
        <v>806</v>
      </c>
      <c r="I514" s="16" t="s">
        <v>761</v>
      </c>
      <c r="J514" s="16" t="s">
        <v>639</v>
      </c>
      <c r="K514" s="20"/>
      <c r="N514" s="4"/>
      <c r="O514" s="4"/>
    </row>
    <row r="515">
      <c r="A515" s="7">
        <v>514.0</v>
      </c>
      <c r="B515" s="16">
        <v>3113983.0</v>
      </c>
      <c r="C515" s="9" t="s">
        <v>152</v>
      </c>
      <c r="D515" s="41">
        <v>42157.0</v>
      </c>
      <c r="E515" s="41">
        <v>42170.0</v>
      </c>
      <c r="F515" s="55" t="s">
        <v>33</v>
      </c>
      <c r="G515" s="16" t="s">
        <v>16</v>
      </c>
      <c r="H515" s="16" t="s">
        <v>807</v>
      </c>
      <c r="I515" s="16" t="s">
        <v>761</v>
      </c>
      <c r="J515" s="16" t="s">
        <v>639</v>
      </c>
      <c r="K515" s="20"/>
      <c r="N515" s="4"/>
      <c r="O515" s="4"/>
    </row>
    <row r="516">
      <c r="A516" s="7">
        <v>515.0</v>
      </c>
      <c r="B516" s="16">
        <v>3113996.0</v>
      </c>
      <c r="C516" s="9" t="s">
        <v>152</v>
      </c>
      <c r="D516" s="41">
        <v>42157.0</v>
      </c>
      <c r="E516" s="41">
        <v>42170.0</v>
      </c>
      <c r="F516" s="55" t="s">
        <v>33</v>
      </c>
      <c r="G516" s="16" t="s">
        <v>16</v>
      </c>
      <c r="H516" s="16" t="s">
        <v>809</v>
      </c>
      <c r="I516" s="16" t="s">
        <v>761</v>
      </c>
      <c r="J516" s="16" t="s">
        <v>639</v>
      </c>
      <c r="K516" s="20"/>
      <c r="N516" s="4"/>
      <c r="O516" s="4"/>
    </row>
    <row r="517">
      <c r="A517" s="7">
        <v>516.0</v>
      </c>
      <c r="B517" s="16">
        <v>3114002.0</v>
      </c>
      <c r="C517" s="16" t="s">
        <v>105</v>
      </c>
      <c r="D517" s="41">
        <v>42157.0</v>
      </c>
      <c r="E517" s="41">
        <v>42170.0</v>
      </c>
      <c r="F517" s="55" t="s">
        <v>33</v>
      </c>
      <c r="G517" s="16" t="s">
        <v>16</v>
      </c>
      <c r="H517" s="16" t="s">
        <v>811</v>
      </c>
      <c r="I517" s="16" t="s">
        <v>761</v>
      </c>
      <c r="J517" s="16" t="s">
        <v>639</v>
      </c>
      <c r="K517" s="20"/>
      <c r="N517" s="4"/>
      <c r="O517" s="4"/>
    </row>
    <row r="518">
      <c r="A518" s="7">
        <v>517.0</v>
      </c>
      <c r="B518" s="16">
        <v>3114016.0</v>
      </c>
      <c r="C518" s="16" t="s">
        <v>105</v>
      </c>
      <c r="D518" s="41">
        <v>42157.0</v>
      </c>
      <c r="E518" s="41">
        <v>42170.0</v>
      </c>
      <c r="F518" s="55" t="s">
        <v>33</v>
      </c>
      <c r="G518" s="16" t="s">
        <v>16</v>
      </c>
      <c r="H518" s="16" t="s">
        <v>812</v>
      </c>
      <c r="I518" s="16" t="s">
        <v>761</v>
      </c>
      <c r="J518" s="16" t="s">
        <v>639</v>
      </c>
      <c r="K518" s="20"/>
      <c r="N518" s="4"/>
      <c r="O518" s="4"/>
    </row>
    <row r="519">
      <c r="A519" s="7">
        <v>518.0</v>
      </c>
      <c r="B519" s="16">
        <v>3114022.0</v>
      </c>
      <c r="C519" s="16" t="s">
        <v>247</v>
      </c>
      <c r="D519" s="41">
        <v>42157.0</v>
      </c>
      <c r="E519" s="41">
        <v>42170.0</v>
      </c>
      <c r="F519" s="55" t="s">
        <v>15</v>
      </c>
      <c r="G519" s="16" t="s">
        <v>16</v>
      </c>
      <c r="H519" s="16" t="s">
        <v>813</v>
      </c>
      <c r="I519" s="16" t="s">
        <v>761</v>
      </c>
      <c r="J519" s="16" t="s">
        <v>639</v>
      </c>
      <c r="K519" s="20"/>
      <c r="N519" s="4"/>
      <c r="O519" s="4"/>
    </row>
    <row r="520">
      <c r="A520" s="7">
        <v>519.0</v>
      </c>
      <c r="B520" s="16">
        <v>3115418.0</v>
      </c>
      <c r="C520" s="16" t="s">
        <v>745</v>
      </c>
      <c r="D520" s="41">
        <v>42157.0</v>
      </c>
      <c r="E520" s="41">
        <v>42171.0</v>
      </c>
      <c r="F520" s="55" t="s">
        <v>15</v>
      </c>
      <c r="G520" s="16" t="s">
        <v>57</v>
      </c>
      <c r="H520" s="16" t="s">
        <v>814</v>
      </c>
      <c r="I520" s="16" t="s">
        <v>58</v>
      </c>
      <c r="J520" s="16" t="s">
        <v>639</v>
      </c>
      <c r="K520" s="36"/>
      <c r="N520" s="4"/>
      <c r="O520" s="4"/>
    </row>
    <row r="521">
      <c r="A521" s="7">
        <v>520.0</v>
      </c>
      <c r="B521" s="20">
        <v>3114406.0</v>
      </c>
      <c r="C521" s="20" t="s">
        <v>149</v>
      </c>
      <c r="D521" s="49">
        <v>42157.0</v>
      </c>
      <c r="E521" s="49">
        <v>42171.0</v>
      </c>
      <c r="F521" s="7" t="s">
        <v>15</v>
      </c>
      <c r="G521" s="16" t="s">
        <v>16</v>
      </c>
      <c r="H521" s="20" t="s">
        <v>815</v>
      </c>
      <c r="I521" s="20" t="s">
        <v>576</v>
      </c>
      <c r="J521" s="20" t="s">
        <v>576</v>
      </c>
      <c r="K521" s="36"/>
      <c r="N521" s="4"/>
      <c r="O521" s="4"/>
    </row>
    <row r="522">
      <c r="A522" s="7">
        <v>521.0</v>
      </c>
      <c r="B522" s="16">
        <v>3098284.0</v>
      </c>
      <c r="C522" s="9" t="s">
        <v>152</v>
      </c>
      <c r="D522" s="41">
        <v>42157.0</v>
      </c>
      <c r="E522" s="41" t="s">
        <v>280</v>
      </c>
      <c r="F522" s="55" t="s">
        <v>15</v>
      </c>
      <c r="G522" s="16" t="s">
        <v>16</v>
      </c>
      <c r="H522" s="16" t="s">
        <v>816</v>
      </c>
      <c r="I522" s="16" t="s">
        <v>58</v>
      </c>
      <c r="J522" s="16" t="s">
        <v>639</v>
      </c>
      <c r="K522" s="36"/>
      <c r="N522" s="4"/>
      <c r="O522" s="4"/>
    </row>
    <row r="523" ht="30.0" customHeight="1">
      <c r="A523" s="7">
        <v>522.0</v>
      </c>
      <c r="B523" s="16">
        <v>3098279.0</v>
      </c>
      <c r="C523" s="9" t="s">
        <v>152</v>
      </c>
      <c r="D523" s="41">
        <v>42157.0</v>
      </c>
      <c r="E523" s="41" t="s">
        <v>280</v>
      </c>
      <c r="F523" s="55" t="s">
        <v>817</v>
      </c>
      <c r="G523" s="16" t="s">
        <v>16</v>
      </c>
      <c r="H523" s="16" t="s">
        <v>818</v>
      </c>
      <c r="I523" s="16" t="s">
        <v>58</v>
      </c>
      <c r="J523" s="16" t="s">
        <v>639</v>
      </c>
      <c r="K523" s="36"/>
      <c r="N523" s="4"/>
      <c r="O523" s="4"/>
    </row>
    <row r="524" ht="30.0" customHeight="1">
      <c r="A524" s="7">
        <v>523.0</v>
      </c>
      <c r="B524" s="16">
        <v>3114739.0</v>
      </c>
      <c r="C524" s="16" t="s">
        <v>728</v>
      </c>
      <c r="D524" s="41">
        <v>42159.0</v>
      </c>
      <c r="E524" s="41">
        <v>42171.0</v>
      </c>
      <c r="F524" s="55" t="s">
        <v>15</v>
      </c>
      <c r="G524" s="16" t="s">
        <v>57</v>
      </c>
      <c r="H524" s="16" t="s">
        <v>821</v>
      </c>
      <c r="I524" s="16" t="s">
        <v>58</v>
      </c>
      <c r="J524" s="55" t="s">
        <v>59</v>
      </c>
      <c r="K524" s="36"/>
      <c r="N524" s="4"/>
      <c r="O524" s="4"/>
    </row>
    <row r="525" ht="45.0" customHeight="1">
      <c r="A525" s="7">
        <v>524.0</v>
      </c>
      <c r="B525" s="20">
        <v>3115025.0</v>
      </c>
      <c r="C525" s="9" t="s">
        <v>152</v>
      </c>
      <c r="D525" s="49">
        <v>42159.0</v>
      </c>
      <c r="E525" s="49">
        <v>42171.0</v>
      </c>
      <c r="F525" s="7" t="s">
        <v>15</v>
      </c>
      <c r="G525" s="16" t="s">
        <v>16</v>
      </c>
      <c r="H525" s="20" t="s">
        <v>824</v>
      </c>
      <c r="I525" s="16" t="s">
        <v>58</v>
      </c>
      <c r="J525" s="55" t="s">
        <v>825</v>
      </c>
      <c r="K525" s="36"/>
      <c r="N525" s="4"/>
      <c r="O525" s="4"/>
    </row>
    <row r="526" ht="30.0" customHeight="1">
      <c r="A526" s="7">
        <v>525.0</v>
      </c>
      <c r="B526" s="20">
        <v>3115103.0</v>
      </c>
      <c r="C526" s="20" t="s">
        <v>565</v>
      </c>
      <c r="D526" s="49">
        <v>42159.0</v>
      </c>
      <c r="E526" s="49">
        <v>42171.0</v>
      </c>
      <c r="F526" s="7" t="s">
        <v>15</v>
      </c>
      <c r="G526" s="16" t="s">
        <v>16</v>
      </c>
      <c r="H526" s="20" t="s">
        <v>826</v>
      </c>
      <c r="I526" s="16" t="s">
        <v>58</v>
      </c>
      <c r="J526" s="55" t="s">
        <v>84</v>
      </c>
      <c r="K526" s="36"/>
      <c r="N526" s="4"/>
      <c r="O526" s="4"/>
    </row>
    <row r="527" ht="30.0" customHeight="1">
      <c r="A527" s="7">
        <v>526.0</v>
      </c>
      <c r="B527" s="20">
        <v>3115228.0</v>
      </c>
      <c r="C527" s="20" t="s">
        <v>565</v>
      </c>
      <c r="D527" s="49">
        <v>42159.0</v>
      </c>
      <c r="E527" s="49">
        <v>42171.0</v>
      </c>
      <c r="F527" s="7" t="s">
        <v>15</v>
      </c>
      <c r="G527" s="16" t="s">
        <v>16</v>
      </c>
      <c r="H527" s="20" t="s">
        <v>827</v>
      </c>
      <c r="I527" s="16" t="s">
        <v>63</v>
      </c>
      <c r="J527" s="55" t="s">
        <v>84</v>
      </c>
      <c r="K527" s="36"/>
      <c r="N527" s="4"/>
      <c r="O527" s="4"/>
    </row>
    <row r="528">
      <c r="A528" s="7">
        <v>527.0</v>
      </c>
      <c r="B528" s="20">
        <v>3115414.0</v>
      </c>
      <c r="C528" s="20" t="s">
        <v>36</v>
      </c>
      <c r="D528" s="49">
        <v>42159.0</v>
      </c>
      <c r="E528" s="49">
        <v>42165.0</v>
      </c>
      <c r="F528" s="7" t="s">
        <v>15</v>
      </c>
      <c r="G528" s="20" t="s">
        <v>57</v>
      </c>
      <c r="H528" s="20" t="s">
        <v>828</v>
      </c>
      <c r="I528" s="20" t="s">
        <v>576</v>
      </c>
      <c r="J528" s="20" t="s">
        <v>576</v>
      </c>
      <c r="K528" s="36"/>
      <c r="N528" s="4"/>
      <c r="O528" s="4"/>
    </row>
    <row r="529" ht="30.0" customHeight="1">
      <c r="A529" s="7">
        <v>528.0</v>
      </c>
      <c r="B529" s="16">
        <v>3115867.0</v>
      </c>
      <c r="C529" s="16" t="s">
        <v>318</v>
      </c>
      <c r="D529" s="41">
        <v>42159.0</v>
      </c>
      <c r="E529" s="41">
        <v>42172.0</v>
      </c>
      <c r="F529" s="55" t="s">
        <v>15</v>
      </c>
      <c r="G529" s="16" t="s">
        <v>57</v>
      </c>
      <c r="H529" s="55" t="s">
        <v>829</v>
      </c>
      <c r="I529" s="16" t="s">
        <v>58</v>
      </c>
      <c r="J529" s="16" t="s">
        <v>639</v>
      </c>
      <c r="K529" s="36"/>
      <c r="N529" s="4"/>
      <c r="O529" s="4"/>
    </row>
    <row r="530">
      <c r="A530" s="7">
        <v>529.0</v>
      </c>
      <c r="B530" s="16">
        <v>3115905.0</v>
      </c>
      <c r="C530" s="16" t="s">
        <v>56</v>
      </c>
      <c r="D530" s="41">
        <v>42159.0</v>
      </c>
      <c r="E530" s="41">
        <v>42172.0</v>
      </c>
      <c r="F530" s="16" t="s">
        <v>15</v>
      </c>
      <c r="G530" s="16" t="s">
        <v>57</v>
      </c>
      <c r="H530" s="55" t="s">
        <v>832</v>
      </c>
      <c r="I530" s="16" t="s">
        <v>58</v>
      </c>
      <c r="J530" s="16" t="s">
        <v>639</v>
      </c>
      <c r="K530" s="36"/>
      <c r="N530" s="4"/>
      <c r="O530" s="4"/>
    </row>
    <row r="531">
      <c r="A531" s="7">
        <v>530.0</v>
      </c>
      <c r="B531" s="20">
        <v>3117303.0</v>
      </c>
      <c r="C531" s="20" t="s">
        <v>777</v>
      </c>
      <c r="D531" s="49">
        <v>42159.0</v>
      </c>
      <c r="E531" s="20" t="s">
        <v>15</v>
      </c>
      <c r="F531" s="20" t="s">
        <v>15</v>
      </c>
      <c r="G531" s="20" t="s">
        <v>15</v>
      </c>
      <c r="H531" s="20" t="s">
        <v>15</v>
      </c>
      <c r="I531" s="20"/>
      <c r="J531" s="20" t="s">
        <v>639</v>
      </c>
      <c r="K531" s="36"/>
      <c r="N531" s="4"/>
      <c r="O531" s="4"/>
    </row>
    <row r="532">
      <c r="A532" s="7">
        <v>531.0</v>
      </c>
      <c r="B532" s="82">
        <v>3119173.0</v>
      </c>
      <c r="C532" s="16" t="s">
        <v>161</v>
      </c>
      <c r="D532" s="41">
        <v>42160.0</v>
      </c>
      <c r="E532" s="41">
        <v>42171.0</v>
      </c>
      <c r="F532" s="16" t="s">
        <v>15</v>
      </c>
      <c r="G532" s="16" t="s">
        <v>254</v>
      </c>
      <c r="H532" s="16" t="s">
        <v>833</v>
      </c>
      <c r="I532" s="16" t="s">
        <v>576</v>
      </c>
      <c r="J532" s="16" t="s">
        <v>576</v>
      </c>
      <c r="K532" s="20"/>
      <c r="N532" s="4"/>
      <c r="O532" s="4"/>
    </row>
    <row r="533" ht="30.0" customHeight="1">
      <c r="A533" s="7">
        <v>532.0</v>
      </c>
      <c r="B533" s="16">
        <v>3117599.0</v>
      </c>
      <c r="C533" s="16" t="s">
        <v>213</v>
      </c>
      <c r="D533" s="41">
        <v>42160.0</v>
      </c>
      <c r="E533" s="41">
        <v>42175.0</v>
      </c>
      <c r="F533" s="16" t="s">
        <v>15</v>
      </c>
      <c r="G533" s="16" t="s">
        <v>57</v>
      </c>
      <c r="H533" s="16" t="s">
        <v>834</v>
      </c>
      <c r="I533" s="16" t="s">
        <v>58</v>
      </c>
      <c r="J533" s="55" t="s">
        <v>59</v>
      </c>
      <c r="K533" s="36"/>
      <c r="N533" s="4"/>
      <c r="O533" s="4"/>
    </row>
    <row r="534" ht="45.0" customHeight="1">
      <c r="A534" s="7">
        <v>533.0</v>
      </c>
      <c r="B534" s="16">
        <v>3117918.0</v>
      </c>
      <c r="C534" s="16" t="s">
        <v>318</v>
      </c>
      <c r="D534" s="41">
        <v>42160.0</v>
      </c>
      <c r="E534" s="41">
        <v>42177.0</v>
      </c>
      <c r="F534" s="16" t="s">
        <v>15</v>
      </c>
      <c r="G534" s="16" t="s">
        <v>16</v>
      </c>
      <c r="H534" s="16" t="s">
        <v>836</v>
      </c>
      <c r="I534" s="16" t="s">
        <v>58</v>
      </c>
      <c r="J534" s="55" t="s">
        <v>825</v>
      </c>
      <c r="K534" s="36"/>
      <c r="N534" s="4"/>
      <c r="O534" s="4"/>
    </row>
    <row r="535" ht="45.0" customHeight="1">
      <c r="A535" s="7">
        <v>534.0</v>
      </c>
      <c r="B535" s="16">
        <v>3117926.0</v>
      </c>
      <c r="C535" s="9" t="s">
        <v>152</v>
      </c>
      <c r="D535" s="41">
        <v>42160.0</v>
      </c>
      <c r="E535" s="41">
        <v>42177.0</v>
      </c>
      <c r="F535" s="16" t="s">
        <v>15</v>
      </c>
      <c r="G535" s="16" t="s">
        <v>16</v>
      </c>
      <c r="H535" s="16" t="s">
        <v>837</v>
      </c>
      <c r="I535" s="16" t="s">
        <v>58</v>
      </c>
      <c r="J535" s="55" t="s">
        <v>825</v>
      </c>
      <c r="K535" s="36"/>
      <c r="N535" s="4"/>
      <c r="O535" s="4"/>
    </row>
    <row r="536" ht="30.0" customHeight="1">
      <c r="A536" s="7">
        <v>535.0</v>
      </c>
      <c r="B536" s="16">
        <v>3117950.0</v>
      </c>
      <c r="C536" s="9" t="s">
        <v>152</v>
      </c>
      <c r="D536" s="41">
        <v>42160.0</v>
      </c>
      <c r="E536" s="41">
        <v>42175.0</v>
      </c>
      <c r="F536" s="16" t="s">
        <v>15</v>
      </c>
      <c r="G536" s="16" t="s">
        <v>16</v>
      </c>
      <c r="H536" s="16" t="s">
        <v>840</v>
      </c>
      <c r="I536" s="16" t="s">
        <v>63</v>
      </c>
      <c r="J536" s="55" t="s">
        <v>177</v>
      </c>
      <c r="K536" s="36"/>
      <c r="N536" s="4"/>
      <c r="O536" s="4"/>
    </row>
    <row r="537" ht="30.0" customHeight="1">
      <c r="A537" s="7">
        <v>536.0</v>
      </c>
      <c r="B537" s="16">
        <v>3121671.0</v>
      </c>
      <c r="C537" s="16" t="s">
        <v>841</v>
      </c>
      <c r="D537" s="41">
        <v>42164.0</v>
      </c>
      <c r="E537" s="41">
        <v>42172.0</v>
      </c>
      <c r="F537" s="55" t="s">
        <v>15</v>
      </c>
      <c r="G537" s="55" t="s">
        <v>842</v>
      </c>
      <c r="H537" s="16" t="s">
        <v>843</v>
      </c>
      <c r="I537" s="16" t="s">
        <v>576</v>
      </c>
      <c r="J537" s="16" t="s">
        <v>576</v>
      </c>
      <c r="K537" s="36"/>
      <c r="N537" s="4"/>
      <c r="O537" s="4"/>
    </row>
    <row r="538">
      <c r="A538" s="7">
        <v>537.0</v>
      </c>
      <c r="B538" s="126">
        <v>3121680.0</v>
      </c>
      <c r="C538" s="126" t="s">
        <v>841</v>
      </c>
      <c r="D538" s="128">
        <v>42164.0</v>
      </c>
      <c r="E538" s="128">
        <v>42167.0</v>
      </c>
      <c r="F538" s="129" t="s">
        <v>845</v>
      </c>
      <c r="G538" s="126" t="s">
        <v>846</v>
      </c>
      <c r="H538" s="130"/>
      <c r="I538" s="126" t="s">
        <v>576</v>
      </c>
      <c r="J538" s="126" t="s">
        <v>576</v>
      </c>
      <c r="K538" s="36"/>
      <c r="N538" s="4"/>
      <c r="O538" s="4"/>
    </row>
    <row r="539">
      <c r="A539" s="7">
        <v>538.0</v>
      </c>
      <c r="B539" s="16">
        <v>3121741.0</v>
      </c>
      <c r="C539" s="9" t="s">
        <v>152</v>
      </c>
      <c r="D539" s="41">
        <v>42164.0</v>
      </c>
      <c r="E539" s="41">
        <v>42172.0</v>
      </c>
      <c r="F539" s="55" t="s">
        <v>15</v>
      </c>
      <c r="G539" s="16" t="s">
        <v>197</v>
      </c>
      <c r="H539" s="16" t="s">
        <v>847</v>
      </c>
      <c r="I539" s="16" t="s">
        <v>576</v>
      </c>
      <c r="J539" s="16" t="s">
        <v>576</v>
      </c>
      <c r="K539" s="20">
        <v>3133357.0</v>
      </c>
      <c r="N539" s="4"/>
      <c r="O539" s="4"/>
    </row>
    <row r="540">
      <c r="A540" s="7">
        <v>539.0</v>
      </c>
      <c r="B540" s="16">
        <v>3119839.0</v>
      </c>
      <c r="C540" s="16" t="s">
        <v>222</v>
      </c>
      <c r="D540" s="41">
        <v>42164.0</v>
      </c>
      <c r="E540" s="41">
        <v>42171.0</v>
      </c>
      <c r="F540" s="55" t="s">
        <v>15</v>
      </c>
      <c r="G540" s="16" t="s">
        <v>197</v>
      </c>
      <c r="H540" s="16" t="s">
        <v>848</v>
      </c>
      <c r="I540" s="16" t="s">
        <v>576</v>
      </c>
      <c r="J540" s="16" t="s">
        <v>576</v>
      </c>
      <c r="K540" s="20">
        <v>3128072.0</v>
      </c>
      <c r="N540" s="4"/>
      <c r="O540" s="4"/>
    </row>
    <row r="541">
      <c r="A541" s="7">
        <v>540.0</v>
      </c>
      <c r="B541" s="16">
        <v>3119850.0</v>
      </c>
      <c r="C541" s="16" t="s">
        <v>247</v>
      </c>
      <c r="D541" s="41">
        <v>42164.0</v>
      </c>
      <c r="E541" s="41">
        <v>42171.0</v>
      </c>
      <c r="F541" s="55" t="s">
        <v>15</v>
      </c>
      <c r="G541" s="16" t="s">
        <v>197</v>
      </c>
      <c r="H541" s="16" t="s">
        <v>850</v>
      </c>
      <c r="I541" s="16" t="s">
        <v>576</v>
      </c>
      <c r="J541" s="16" t="s">
        <v>576</v>
      </c>
      <c r="K541" s="20">
        <v>3126550.0</v>
      </c>
      <c r="N541" s="4"/>
      <c r="O541" s="4"/>
    </row>
    <row r="542">
      <c r="A542" s="7">
        <v>541.0</v>
      </c>
      <c r="B542" s="16">
        <v>3122350.0</v>
      </c>
      <c r="C542" s="16" t="s">
        <v>841</v>
      </c>
      <c r="D542" s="41">
        <v>42164.0</v>
      </c>
      <c r="E542" s="41">
        <v>42172.0</v>
      </c>
      <c r="F542" s="55" t="s">
        <v>15</v>
      </c>
      <c r="G542" s="16" t="s">
        <v>143</v>
      </c>
      <c r="H542" s="16" t="s">
        <v>851</v>
      </c>
      <c r="I542" s="16" t="s">
        <v>576</v>
      </c>
      <c r="J542" s="16" t="s">
        <v>576</v>
      </c>
      <c r="K542" s="84"/>
      <c r="N542" s="4"/>
      <c r="O542" s="4"/>
    </row>
    <row r="543">
      <c r="A543" s="7">
        <v>542.0</v>
      </c>
      <c r="B543" s="20">
        <v>3118011.0</v>
      </c>
      <c r="C543" s="20" t="s">
        <v>36</v>
      </c>
      <c r="D543" s="49">
        <v>42165.0</v>
      </c>
      <c r="E543" s="49">
        <v>42177.0</v>
      </c>
      <c r="F543" s="7" t="s">
        <v>15</v>
      </c>
      <c r="G543" s="16" t="s">
        <v>16</v>
      </c>
      <c r="H543" s="20" t="s">
        <v>852</v>
      </c>
      <c r="I543" s="20" t="s">
        <v>576</v>
      </c>
      <c r="J543" s="9" t="s">
        <v>156</v>
      </c>
      <c r="K543" s="36"/>
      <c r="N543" s="4"/>
      <c r="O543" s="4"/>
    </row>
    <row r="544">
      <c r="A544" s="7">
        <v>543.0</v>
      </c>
      <c r="B544" s="16">
        <v>3118025.0</v>
      </c>
      <c r="C544" s="16" t="s">
        <v>247</v>
      </c>
      <c r="D544" s="41">
        <v>42165.0</v>
      </c>
      <c r="E544" s="41">
        <v>42177.0</v>
      </c>
      <c r="F544" s="55" t="s">
        <v>15</v>
      </c>
      <c r="G544" s="16" t="s">
        <v>16</v>
      </c>
      <c r="H544" s="16" t="s">
        <v>853</v>
      </c>
      <c r="I544" s="16" t="s">
        <v>761</v>
      </c>
      <c r="J544" s="16" t="s">
        <v>639</v>
      </c>
      <c r="K544" s="36"/>
      <c r="N544" s="4"/>
      <c r="O544" s="4"/>
    </row>
    <row r="545" ht="30.0" customHeight="1">
      <c r="A545" s="7">
        <v>544.0</v>
      </c>
      <c r="B545" s="20">
        <v>3118956.0</v>
      </c>
      <c r="C545" s="20" t="s">
        <v>841</v>
      </c>
      <c r="D545" s="49">
        <v>42165.0</v>
      </c>
      <c r="E545" s="49">
        <v>42177.0</v>
      </c>
      <c r="F545" s="7" t="s">
        <v>15</v>
      </c>
      <c r="G545" s="16" t="s">
        <v>16</v>
      </c>
      <c r="H545" s="20" t="s">
        <v>854</v>
      </c>
      <c r="I545" s="16" t="s">
        <v>58</v>
      </c>
      <c r="J545" s="55" t="s">
        <v>84</v>
      </c>
      <c r="K545" s="36"/>
      <c r="N545" s="4"/>
      <c r="O545" s="4"/>
    </row>
    <row r="546">
      <c r="A546" s="7">
        <v>545.0</v>
      </c>
      <c r="B546" s="20">
        <v>3119151.0</v>
      </c>
      <c r="C546" s="20" t="s">
        <v>36</v>
      </c>
      <c r="D546" s="49">
        <v>42165.0</v>
      </c>
      <c r="E546" s="49">
        <v>42177.0</v>
      </c>
      <c r="F546" s="7" t="s">
        <v>15</v>
      </c>
      <c r="G546" s="20" t="s">
        <v>57</v>
      </c>
      <c r="H546" s="20" t="s">
        <v>855</v>
      </c>
      <c r="I546" s="20" t="s">
        <v>576</v>
      </c>
      <c r="J546" s="9" t="s">
        <v>156</v>
      </c>
      <c r="K546" s="36"/>
      <c r="N546" s="4"/>
      <c r="O546" s="4"/>
    </row>
    <row r="547">
      <c r="A547" s="7">
        <v>546.0</v>
      </c>
      <c r="B547" s="16">
        <v>3119327.0</v>
      </c>
      <c r="C547" s="16" t="s">
        <v>745</v>
      </c>
      <c r="D547" s="41">
        <v>42165.0</v>
      </c>
      <c r="E547" s="41">
        <v>42176.0</v>
      </c>
      <c r="F547" s="7" t="s">
        <v>15</v>
      </c>
      <c r="G547" s="16" t="s">
        <v>57</v>
      </c>
      <c r="H547" s="16" t="s">
        <v>856</v>
      </c>
      <c r="I547" s="16" t="s">
        <v>761</v>
      </c>
      <c r="J547" s="16" t="s">
        <v>639</v>
      </c>
      <c r="K547" s="36"/>
      <c r="N547" s="4"/>
      <c r="O547" s="4"/>
    </row>
    <row r="548">
      <c r="A548" s="7">
        <v>547.0</v>
      </c>
      <c r="B548" s="16">
        <v>3122942.0</v>
      </c>
      <c r="C548" s="16" t="s">
        <v>213</v>
      </c>
      <c r="D548" s="41">
        <v>42165.0</v>
      </c>
      <c r="E548" s="41">
        <v>42177.0</v>
      </c>
      <c r="F548" s="55" t="s">
        <v>15</v>
      </c>
      <c r="G548" s="16" t="s">
        <v>57</v>
      </c>
      <c r="H548" s="16" t="s">
        <v>857</v>
      </c>
      <c r="I548" s="16" t="s">
        <v>58</v>
      </c>
      <c r="J548" s="16" t="s">
        <v>639</v>
      </c>
      <c r="K548" s="36"/>
      <c r="N548" s="4"/>
      <c r="O548" s="4"/>
    </row>
    <row r="549">
      <c r="A549" s="7">
        <v>548.0</v>
      </c>
      <c r="B549" s="16">
        <v>3119820.0</v>
      </c>
      <c r="C549" s="16" t="s">
        <v>728</v>
      </c>
      <c r="D549" s="41">
        <v>42165.0</v>
      </c>
      <c r="E549" s="41">
        <v>42177.0</v>
      </c>
      <c r="F549" s="55" t="s">
        <v>15</v>
      </c>
      <c r="G549" s="16" t="s">
        <v>16</v>
      </c>
      <c r="H549" s="16" t="s">
        <v>859</v>
      </c>
      <c r="I549" s="16" t="s">
        <v>58</v>
      </c>
      <c r="J549" s="16" t="s">
        <v>639</v>
      </c>
      <c r="K549" s="36"/>
      <c r="N549" s="4"/>
      <c r="O549" s="4"/>
    </row>
    <row r="550">
      <c r="A550" s="7">
        <v>549.0</v>
      </c>
      <c r="B550" s="16">
        <v>3119842.0</v>
      </c>
      <c r="C550" s="16" t="s">
        <v>105</v>
      </c>
      <c r="D550" s="41">
        <v>42165.0</v>
      </c>
      <c r="E550" s="41">
        <v>42178.0</v>
      </c>
      <c r="F550" s="55" t="s">
        <v>15</v>
      </c>
      <c r="G550" s="16" t="s">
        <v>57</v>
      </c>
      <c r="H550" s="16" t="s">
        <v>860</v>
      </c>
      <c r="I550" s="16" t="s">
        <v>58</v>
      </c>
      <c r="J550" s="16" t="s">
        <v>639</v>
      </c>
      <c r="K550" s="36"/>
      <c r="N550" s="4"/>
      <c r="O550" s="4"/>
    </row>
    <row r="551">
      <c r="A551" s="7">
        <v>550.0</v>
      </c>
      <c r="B551" s="20">
        <v>3119937.0</v>
      </c>
      <c r="C551" s="20" t="s">
        <v>56</v>
      </c>
      <c r="D551" s="49">
        <v>42165.0</v>
      </c>
      <c r="E551" s="49">
        <v>42177.0</v>
      </c>
      <c r="F551" s="7" t="s">
        <v>15</v>
      </c>
      <c r="G551" s="20" t="s">
        <v>57</v>
      </c>
      <c r="H551" s="20" t="s">
        <v>862</v>
      </c>
      <c r="I551" s="16" t="s">
        <v>58</v>
      </c>
      <c r="J551" s="20" t="s">
        <v>639</v>
      </c>
      <c r="K551" s="36"/>
      <c r="N551" s="4"/>
      <c r="O551" s="4"/>
    </row>
    <row r="552" ht="30.0" customHeight="1">
      <c r="A552" s="7">
        <v>551.0</v>
      </c>
      <c r="B552" s="16">
        <v>3120142.0</v>
      </c>
      <c r="C552" s="16" t="s">
        <v>105</v>
      </c>
      <c r="D552" s="41">
        <v>42165.0</v>
      </c>
      <c r="E552" s="41">
        <v>42178.0</v>
      </c>
      <c r="F552" s="55" t="s">
        <v>15</v>
      </c>
      <c r="G552" s="16" t="s">
        <v>57</v>
      </c>
      <c r="H552" s="16" t="s">
        <v>863</v>
      </c>
      <c r="I552" s="16" t="s">
        <v>58</v>
      </c>
      <c r="J552" s="55" t="s">
        <v>59</v>
      </c>
      <c r="K552" s="36"/>
      <c r="N552" s="4"/>
      <c r="O552" s="4"/>
    </row>
    <row r="553" ht="45.0" customHeight="1">
      <c r="A553" s="7">
        <v>552.0</v>
      </c>
      <c r="B553" s="16">
        <v>3120688.0</v>
      </c>
      <c r="C553" s="16" t="s">
        <v>56</v>
      </c>
      <c r="D553" s="41">
        <v>42165.0</v>
      </c>
      <c r="E553" s="41">
        <v>42178.0</v>
      </c>
      <c r="F553" s="55" t="s">
        <v>15</v>
      </c>
      <c r="G553" s="16" t="s">
        <v>57</v>
      </c>
      <c r="H553" s="16" t="s">
        <v>864</v>
      </c>
      <c r="I553" s="16" t="s">
        <v>58</v>
      </c>
      <c r="J553" s="55" t="s">
        <v>865</v>
      </c>
      <c r="K553" s="36"/>
      <c r="N553" s="4"/>
      <c r="O553" s="4"/>
    </row>
    <row r="554" ht="30.0" customHeight="1">
      <c r="A554" s="7">
        <v>553.0</v>
      </c>
      <c r="B554" s="16">
        <v>3121480.0</v>
      </c>
      <c r="C554" s="16" t="s">
        <v>841</v>
      </c>
      <c r="D554" s="41">
        <v>42165.0</v>
      </c>
      <c r="E554" s="41">
        <v>42178.0</v>
      </c>
      <c r="F554" s="55" t="s">
        <v>15</v>
      </c>
      <c r="G554" s="16" t="s">
        <v>16</v>
      </c>
      <c r="H554" s="16" t="s">
        <v>866</v>
      </c>
      <c r="I554" s="16" t="s">
        <v>761</v>
      </c>
      <c r="J554" s="55" t="s">
        <v>84</v>
      </c>
      <c r="K554" s="36"/>
      <c r="N554" s="4"/>
      <c r="O554" s="4"/>
    </row>
    <row r="555">
      <c r="A555" s="7">
        <v>554.0</v>
      </c>
      <c r="B555" s="16">
        <v>3121520.0</v>
      </c>
      <c r="C555" s="16" t="s">
        <v>867</v>
      </c>
      <c r="D555" s="41">
        <v>42165.0</v>
      </c>
      <c r="E555" s="41">
        <v>42179.0</v>
      </c>
      <c r="F555" s="55" t="s">
        <v>15</v>
      </c>
      <c r="G555" s="16" t="s">
        <v>57</v>
      </c>
      <c r="H555" s="16" t="s">
        <v>868</v>
      </c>
      <c r="I555" s="16" t="s">
        <v>58</v>
      </c>
      <c r="J555" s="16" t="s">
        <v>639</v>
      </c>
      <c r="K555" s="36"/>
      <c r="N555" s="4"/>
      <c r="O555" s="4"/>
    </row>
    <row r="556">
      <c r="A556" s="7">
        <v>555.0</v>
      </c>
      <c r="B556" s="16">
        <v>3121684.0</v>
      </c>
      <c r="C556" s="16" t="s">
        <v>728</v>
      </c>
      <c r="D556" s="41">
        <v>42165.0</v>
      </c>
      <c r="E556" s="41">
        <v>42179.0</v>
      </c>
      <c r="F556" s="55" t="s">
        <v>15</v>
      </c>
      <c r="G556" s="16" t="s">
        <v>16</v>
      </c>
      <c r="H556" s="16" t="s">
        <v>857</v>
      </c>
      <c r="I556" s="16" t="s">
        <v>58</v>
      </c>
      <c r="J556" s="16" t="s">
        <v>639</v>
      </c>
      <c r="K556" s="36"/>
      <c r="N556" s="4"/>
      <c r="O556" s="4"/>
    </row>
    <row r="557" ht="30.0" customHeight="1">
      <c r="A557" s="7">
        <v>556.0</v>
      </c>
      <c r="B557" s="16">
        <v>3121010.0</v>
      </c>
      <c r="C557" s="16" t="s">
        <v>841</v>
      </c>
      <c r="D557" s="41">
        <v>42165.0</v>
      </c>
      <c r="E557" s="41" t="s">
        <v>280</v>
      </c>
      <c r="F557" s="55" t="s">
        <v>15</v>
      </c>
      <c r="G557" s="55" t="s">
        <v>842</v>
      </c>
      <c r="H557" s="16" t="s">
        <v>869</v>
      </c>
      <c r="I557" s="16" t="s">
        <v>576</v>
      </c>
      <c r="J557" s="16" t="s">
        <v>576</v>
      </c>
      <c r="K557" s="84"/>
      <c r="N557" s="4"/>
      <c r="O557" s="4"/>
    </row>
    <row r="558" ht="45.0" customHeight="1">
      <c r="A558" s="7">
        <v>557.0</v>
      </c>
      <c r="B558" s="45">
        <v>3122574.0</v>
      </c>
      <c r="C558" s="20" t="s">
        <v>870</v>
      </c>
      <c r="D558" s="49">
        <v>42165.0</v>
      </c>
      <c r="E558" s="49">
        <v>42166.0</v>
      </c>
      <c r="F558" s="55" t="s">
        <v>15</v>
      </c>
      <c r="G558" s="16" t="s">
        <v>16</v>
      </c>
      <c r="H558" s="7" t="s">
        <v>872</v>
      </c>
      <c r="I558" s="20" t="s">
        <v>576</v>
      </c>
      <c r="J558" s="20" t="s">
        <v>576</v>
      </c>
      <c r="K558" s="20"/>
      <c r="N558" s="4"/>
      <c r="O558" s="4"/>
    </row>
    <row r="559">
      <c r="A559" s="7">
        <v>558.0</v>
      </c>
      <c r="B559" s="16">
        <v>3123969.0</v>
      </c>
      <c r="C559" s="138" t="s">
        <v>867</v>
      </c>
      <c r="D559" s="41">
        <v>42166.0</v>
      </c>
      <c r="E559" s="41">
        <v>42178.0</v>
      </c>
      <c r="F559" s="55" t="s">
        <v>15</v>
      </c>
      <c r="G559" s="16" t="s">
        <v>16</v>
      </c>
      <c r="H559" s="16" t="s">
        <v>873</v>
      </c>
      <c r="I559" s="16" t="s">
        <v>58</v>
      </c>
      <c r="J559" s="16" t="s">
        <v>639</v>
      </c>
      <c r="K559" s="36"/>
      <c r="N559" s="4"/>
      <c r="O559" s="4"/>
    </row>
    <row r="560" ht="30.0" customHeight="1">
      <c r="A560" s="7">
        <v>559.0</v>
      </c>
      <c r="B560" s="16">
        <v>3123974.0</v>
      </c>
      <c r="C560" s="138" t="s">
        <v>105</v>
      </c>
      <c r="D560" s="41">
        <v>42166.0</v>
      </c>
      <c r="E560" s="41">
        <v>42178.0</v>
      </c>
      <c r="F560" s="55" t="s">
        <v>15</v>
      </c>
      <c r="G560" s="16" t="s">
        <v>57</v>
      </c>
      <c r="H560" s="16" t="s">
        <v>874</v>
      </c>
      <c r="I560" s="16" t="s">
        <v>58</v>
      </c>
      <c r="J560" s="55" t="s">
        <v>59</v>
      </c>
      <c r="K560" s="36"/>
      <c r="N560" s="4"/>
      <c r="O560" s="4"/>
    </row>
    <row r="561" ht="30.0" customHeight="1">
      <c r="A561" s="7">
        <v>560.0</v>
      </c>
      <c r="B561" s="16">
        <v>3122284.0</v>
      </c>
      <c r="C561" s="138" t="s">
        <v>841</v>
      </c>
      <c r="D561" s="41">
        <v>42166.0</v>
      </c>
      <c r="E561" s="41">
        <v>42179.0</v>
      </c>
      <c r="F561" s="55" t="s">
        <v>15</v>
      </c>
      <c r="G561" s="16" t="s">
        <v>16</v>
      </c>
      <c r="H561" s="16" t="s">
        <v>875</v>
      </c>
      <c r="I561" s="16" t="s">
        <v>63</v>
      </c>
      <c r="J561" s="55" t="s">
        <v>84</v>
      </c>
      <c r="K561" s="36"/>
      <c r="N561" s="4"/>
      <c r="O561" s="4"/>
    </row>
    <row r="562" ht="30.0" customHeight="1">
      <c r="A562" s="7">
        <v>561.0</v>
      </c>
      <c r="B562" s="20">
        <v>3122377.0</v>
      </c>
      <c r="C562" s="140" t="s">
        <v>565</v>
      </c>
      <c r="D562" s="49">
        <v>42166.0</v>
      </c>
      <c r="E562" s="49">
        <v>42178.0</v>
      </c>
      <c r="F562" s="55" t="s">
        <v>15</v>
      </c>
      <c r="G562" s="16" t="s">
        <v>16</v>
      </c>
      <c r="H562" s="20" t="s">
        <v>876</v>
      </c>
      <c r="I562" s="20" t="s">
        <v>63</v>
      </c>
      <c r="J562" s="55" t="s">
        <v>84</v>
      </c>
      <c r="K562" s="36"/>
      <c r="N562" s="4"/>
      <c r="O562" s="4"/>
    </row>
    <row r="563">
      <c r="A563" s="7">
        <v>562.0</v>
      </c>
      <c r="B563" s="16">
        <v>3122465.0</v>
      </c>
      <c r="C563" s="9" t="s">
        <v>152</v>
      </c>
      <c r="D563" s="41">
        <v>42166.0</v>
      </c>
      <c r="E563" s="41">
        <v>42178.0</v>
      </c>
      <c r="F563" s="55" t="s">
        <v>15</v>
      </c>
      <c r="G563" s="16" t="s">
        <v>16</v>
      </c>
      <c r="H563" s="16" t="s">
        <v>877</v>
      </c>
      <c r="I563" s="16" t="s">
        <v>63</v>
      </c>
      <c r="J563" s="16" t="s">
        <v>878</v>
      </c>
      <c r="K563" s="36"/>
      <c r="N563" s="4"/>
      <c r="O563" s="4"/>
    </row>
    <row r="564">
      <c r="A564" s="7">
        <v>563.0</v>
      </c>
      <c r="B564" s="16">
        <v>3124169.0</v>
      </c>
      <c r="C564" s="138" t="s">
        <v>213</v>
      </c>
      <c r="D564" s="41">
        <v>42166.0</v>
      </c>
      <c r="E564" s="41">
        <v>42178.0</v>
      </c>
      <c r="F564" s="55" t="s">
        <v>15</v>
      </c>
      <c r="G564" s="16" t="s">
        <v>16</v>
      </c>
      <c r="H564" s="16" t="s">
        <v>880</v>
      </c>
      <c r="I564" s="16" t="s">
        <v>58</v>
      </c>
      <c r="J564" s="16" t="s">
        <v>639</v>
      </c>
      <c r="K564" s="36"/>
      <c r="N564" s="4"/>
      <c r="O564" s="4"/>
    </row>
    <row r="565">
      <c r="A565" s="7">
        <v>564.0</v>
      </c>
      <c r="B565" s="16">
        <v>3122630.0</v>
      </c>
      <c r="C565" s="138" t="s">
        <v>106</v>
      </c>
      <c r="D565" s="41">
        <v>42166.0</v>
      </c>
      <c r="E565" s="41">
        <v>42178.0</v>
      </c>
      <c r="F565" s="55" t="s">
        <v>15</v>
      </c>
      <c r="G565" s="16" t="s">
        <v>57</v>
      </c>
      <c r="H565" s="16" t="s">
        <v>881</v>
      </c>
      <c r="I565" s="16" t="s">
        <v>58</v>
      </c>
      <c r="J565" s="16" t="s">
        <v>639</v>
      </c>
      <c r="K565" s="36"/>
      <c r="N565" s="4"/>
      <c r="O565" s="4"/>
    </row>
    <row r="566">
      <c r="A566" s="7">
        <v>565.0</v>
      </c>
      <c r="B566" s="16">
        <v>3122894.0</v>
      </c>
      <c r="C566" s="138" t="s">
        <v>841</v>
      </c>
      <c r="D566" s="41">
        <v>42166.0</v>
      </c>
      <c r="E566" s="41">
        <v>42179.0</v>
      </c>
      <c r="F566" s="55" t="s">
        <v>15</v>
      </c>
      <c r="G566" s="16" t="s">
        <v>16</v>
      </c>
      <c r="H566" s="16" t="s">
        <v>882</v>
      </c>
      <c r="I566" s="16" t="s">
        <v>63</v>
      </c>
      <c r="J566" s="16" t="s">
        <v>639</v>
      </c>
      <c r="K566" s="36"/>
      <c r="N566" s="4"/>
      <c r="O566" s="4"/>
    </row>
    <row r="567">
      <c r="A567" s="7">
        <v>566.0</v>
      </c>
      <c r="B567" s="16">
        <v>3123388.0</v>
      </c>
      <c r="C567" s="16" t="s">
        <v>728</v>
      </c>
      <c r="D567" s="41">
        <v>42166.0</v>
      </c>
      <c r="E567" s="41">
        <v>42179.0</v>
      </c>
      <c r="F567" s="55" t="s">
        <v>15</v>
      </c>
      <c r="G567" s="16" t="s">
        <v>57</v>
      </c>
      <c r="H567" s="16" t="s">
        <v>883</v>
      </c>
      <c r="I567" s="16" t="s">
        <v>58</v>
      </c>
      <c r="J567" s="16" t="s">
        <v>639</v>
      </c>
      <c r="K567" s="36"/>
      <c r="N567" s="4"/>
      <c r="O567" s="4"/>
    </row>
    <row r="568">
      <c r="A568" s="7">
        <v>567.0</v>
      </c>
      <c r="B568" s="16">
        <v>3123749.0</v>
      </c>
      <c r="C568" s="138" t="s">
        <v>247</v>
      </c>
      <c r="D568" s="41">
        <v>42166.0</v>
      </c>
      <c r="E568" s="41">
        <v>42179.0</v>
      </c>
      <c r="F568" s="55" t="s">
        <v>15</v>
      </c>
      <c r="G568" s="16" t="s">
        <v>57</v>
      </c>
      <c r="H568" s="16" t="s">
        <v>884</v>
      </c>
      <c r="I568" s="16" t="s">
        <v>58</v>
      </c>
      <c r="J568" s="16" t="s">
        <v>639</v>
      </c>
      <c r="K568" s="36"/>
      <c r="N568" s="4"/>
      <c r="O568" s="4"/>
    </row>
    <row r="569">
      <c r="A569" s="7">
        <v>568.0</v>
      </c>
      <c r="B569" s="16">
        <v>3123771.0</v>
      </c>
      <c r="C569" s="138" t="s">
        <v>381</v>
      </c>
      <c r="D569" s="41">
        <v>42166.0</v>
      </c>
      <c r="E569" s="41">
        <v>42179.0</v>
      </c>
      <c r="F569" s="55" t="s">
        <v>15</v>
      </c>
      <c r="G569" s="16" t="s">
        <v>16</v>
      </c>
      <c r="H569" s="16" t="s">
        <v>885</v>
      </c>
      <c r="I569" s="16" t="s">
        <v>58</v>
      </c>
      <c r="J569" s="16" t="s">
        <v>639</v>
      </c>
      <c r="K569" s="36"/>
      <c r="N569" s="4"/>
      <c r="O569" s="4"/>
    </row>
    <row r="570" ht="30.0" customHeight="1">
      <c r="A570" s="7">
        <v>569.0</v>
      </c>
      <c r="B570" s="16">
        <v>3124010.0</v>
      </c>
      <c r="C570" s="138" t="s">
        <v>745</v>
      </c>
      <c r="D570" s="41">
        <v>42166.0</v>
      </c>
      <c r="E570" s="41">
        <v>42179.0</v>
      </c>
      <c r="F570" s="55" t="s">
        <v>15</v>
      </c>
      <c r="G570" s="16" t="s">
        <v>57</v>
      </c>
      <c r="H570" s="16" t="s">
        <v>886</v>
      </c>
      <c r="I570" s="16" t="s">
        <v>58</v>
      </c>
      <c r="J570" s="55" t="s">
        <v>59</v>
      </c>
      <c r="K570" s="36"/>
      <c r="N570" s="4"/>
      <c r="O570" s="4"/>
    </row>
    <row r="571">
      <c r="A571" s="7">
        <v>570.0</v>
      </c>
      <c r="B571" s="16">
        <v>3121389.0</v>
      </c>
      <c r="C571" s="138" t="s">
        <v>867</v>
      </c>
      <c r="D571" s="41">
        <v>42166.0</v>
      </c>
      <c r="E571" s="41">
        <v>42178.0</v>
      </c>
      <c r="F571" s="55" t="s">
        <v>15</v>
      </c>
      <c r="G571" s="16" t="s">
        <v>57</v>
      </c>
      <c r="H571" s="16" t="s">
        <v>887</v>
      </c>
      <c r="I571" s="16" t="s">
        <v>58</v>
      </c>
      <c r="J571" s="16" t="s">
        <v>639</v>
      </c>
      <c r="K571" s="36"/>
      <c r="N571" s="4"/>
      <c r="O571" s="4"/>
    </row>
    <row r="572">
      <c r="A572" s="7">
        <v>571.0</v>
      </c>
      <c r="B572" s="16">
        <v>3124476.0</v>
      </c>
      <c r="C572" s="138" t="s">
        <v>841</v>
      </c>
      <c r="D572" s="41">
        <v>42167.0</v>
      </c>
      <c r="E572" s="41">
        <v>42176.0</v>
      </c>
      <c r="F572" s="55" t="s">
        <v>15</v>
      </c>
      <c r="G572" s="16" t="s">
        <v>143</v>
      </c>
      <c r="H572" s="16" t="s">
        <v>888</v>
      </c>
      <c r="I572" s="16" t="s">
        <v>576</v>
      </c>
      <c r="J572" s="16" t="s">
        <v>576</v>
      </c>
      <c r="K572" s="36"/>
      <c r="N572" s="4"/>
      <c r="O572" s="4"/>
    </row>
    <row r="573">
      <c r="A573" s="7">
        <v>572.0</v>
      </c>
      <c r="B573" s="82">
        <v>3121679.0</v>
      </c>
      <c r="C573" s="16" t="s">
        <v>841</v>
      </c>
      <c r="D573" s="41">
        <v>42171.0</v>
      </c>
      <c r="E573" s="55" t="s">
        <v>280</v>
      </c>
      <c r="F573" s="55" t="s">
        <v>15</v>
      </c>
      <c r="G573" s="16" t="s">
        <v>846</v>
      </c>
      <c r="H573" s="16" t="s">
        <v>889</v>
      </c>
      <c r="I573" s="16" t="s">
        <v>576</v>
      </c>
      <c r="J573" s="16" t="s">
        <v>576</v>
      </c>
      <c r="K573" s="84"/>
      <c r="N573" s="4"/>
      <c r="O573" s="4"/>
    </row>
    <row r="574">
      <c r="A574" s="7">
        <v>573.0</v>
      </c>
      <c r="B574" s="90">
        <v>3128774.0</v>
      </c>
      <c r="C574" s="16" t="s">
        <v>213</v>
      </c>
      <c r="D574" s="41">
        <v>42172.0</v>
      </c>
      <c r="E574" s="41">
        <v>42184.0</v>
      </c>
      <c r="F574" s="55" t="s">
        <v>15</v>
      </c>
      <c r="G574" s="16" t="s">
        <v>57</v>
      </c>
      <c r="H574" s="16" t="s">
        <v>890</v>
      </c>
      <c r="I574" s="16" t="s">
        <v>58</v>
      </c>
      <c r="J574" s="16" t="s">
        <v>639</v>
      </c>
      <c r="K574" s="36"/>
      <c r="N574" s="4"/>
      <c r="O574" s="4"/>
    </row>
    <row r="575">
      <c r="A575" s="7">
        <v>574.0</v>
      </c>
      <c r="B575" s="16">
        <v>3128782.0</v>
      </c>
      <c r="C575" s="16" t="s">
        <v>213</v>
      </c>
      <c r="D575" s="41">
        <v>42172.0</v>
      </c>
      <c r="E575" s="41">
        <v>42184.0</v>
      </c>
      <c r="F575" s="55" t="s">
        <v>15</v>
      </c>
      <c r="G575" s="16" t="s">
        <v>57</v>
      </c>
      <c r="H575" s="16" t="s">
        <v>891</v>
      </c>
      <c r="I575" s="16" t="s">
        <v>58</v>
      </c>
      <c r="J575" s="16" t="s">
        <v>639</v>
      </c>
      <c r="K575" s="36"/>
      <c r="N575" s="4"/>
      <c r="O575" s="4"/>
    </row>
    <row r="576">
      <c r="A576" s="7">
        <v>575.0</v>
      </c>
      <c r="B576" s="16">
        <v>3124075.0</v>
      </c>
      <c r="C576" s="16" t="s">
        <v>318</v>
      </c>
      <c r="D576" s="41">
        <v>42172.0</v>
      </c>
      <c r="E576" s="41">
        <v>42181.0</v>
      </c>
      <c r="F576" s="55" t="s">
        <v>15</v>
      </c>
      <c r="G576" s="16" t="s">
        <v>57</v>
      </c>
      <c r="H576" s="16" t="s">
        <v>892</v>
      </c>
      <c r="I576" s="16" t="s">
        <v>58</v>
      </c>
      <c r="J576" s="16" t="s">
        <v>639</v>
      </c>
      <c r="K576" s="36"/>
      <c r="N576" s="4"/>
      <c r="O576" s="4"/>
    </row>
    <row r="577">
      <c r="A577" s="7">
        <v>576.0</v>
      </c>
      <c r="B577" s="16">
        <v>3124376.0</v>
      </c>
      <c r="C577" s="16" t="s">
        <v>867</v>
      </c>
      <c r="D577" s="41">
        <v>42172.0</v>
      </c>
      <c r="E577" s="41">
        <v>42184.0</v>
      </c>
      <c r="F577" s="55" t="s">
        <v>15</v>
      </c>
      <c r="G577" s="16" t="s">
        <v>57</v>
      </c>
      <c r="H577" s="16" t="s">
        <v>893</v>
      </c>
      <c r="I577" s="16" t="s">
        <v>58</v>
      </c>
      <c r="J577" s="16" t="s">
        <v>639</v>
      </c>
      <c r="K577" s="36"/>
      <c r="N577" s="4"/>
      <c r="O577" s="4"/>
    </row>
    <row r="578">
      <c r="A578" s="7">
        <v>577.0</v>
      </c>
      <c r="B578" s="16">
        <v>3124726.0</v>
      </c>
      <c r="C578" s="16" t="s">
        <v>106</v>
      </c>
      <c r="D578" s="41">
        <v>42172.0</v>
      </c>
      <c r="E578" s="41">
        <v>42184.0</v>
      </c>
      <c r="F578" s="55" t="s">
        <v>15</v>
      </c>
      <c r="G578" s="16" t="s">
        <v>57</v>
      </c>
      <c r="H578" s="16" t="s">
        <v>894</v>
      </c>
      <c r="I578" s="16" t="s">
        <v>58</v>
      </c>
      <c r="J578" s="16" t="s">
        <v>639</v>
      </c>
      <c r="K578" s="36"/>
      <c r="N578" s="4"/>
      <c r="O578" s="4"/>
    </row>
    <row r="579">
      <c r="A579" s="7">
        <v>578.0</v>
      </c>
      <c r="B579" s="16">
        <v>3124787.0</v>
      </c>
      <c r="C579" s="16" t="s">
        <v>105</v>
      </c>
      <c r="D579" s="41">
        <v>42172.0</v>
      </c>
      <c r="E579" s="41">
        <v>42184.0</v>
      </c>
      <c r="F579" s="55" t="s">
        <v>15</v>
      </c>
      <c r="G579" s="16" t="s">
        <v>57</v>
      </c>
      <c r="H579" s="16" t="s">
        <v>895</v>
      </c>
      <c r="I579" s="16" t="s">
        <v>58</v>
      </c>
      <c r="J579" s="16" t="s">
        <v>639</v>
      </c>
      <c r="K579" s="36"/>
      <c r="N579" s="4"/>
      <c r="O579" s="4"/>
    </row>
    <row r="580">
      <c r="A580" s="7">
        <v>579.0</v>
      </c>
      <c r="B580" s="16">
        <v>3125939.0</v>
      </c>
      <c r="C580" s="9" t="s">
        <v>152</v>
      </c>
      <c r="D580" s="41">
        <v>42172.0</v>
      </c>
      <c r="E580" s="41">
        <v>42185.0</v>
      </c>
      <c r="F580" s="55" t="s">
        <v>15</v>
      </c>
      <c r="G580" s="16" t="s">
        <v>57</v>
      </c>
      <c r="H580" s="16" t="s">
        <v>896</v>
      </c>
      <c r="I580" s="16" t="s">
        <v>58</v>
      </c>
      <c r="J580" s="16" t="s">
        <v>639</v>
      </c>
      <c r="K580" s="36"/>
      <c r="N580" s="4"/>
      <c r="O580" s="4"/>
    </row>
    <row r="581">
      <c r="A581" s="7">
        <v>580.0</v>
      </c>
      <c r="B581" s="16">
        <v>3126399.0</v>
      </c>
      <c r="C581" s="16" t="s">
        <v>728</v>
      </c>
      <c r="D581" s="41">
        <v>42172.0</v>
      </c>
      <c r="E581" s="41">
        <v>42185.0</v>
      </c>
      <c r="F581" s="55" t="s">
        <v>15</v>
      </c>
      <c r="G581" s="16" t="s">
        <v>57</v>
      </c>
      <c r="H581" s="16" t="s">
        <v>897</v>
      </c>
      <c r="I581" s="16" t="s">
        <v>58</v>
      </c>
      <c r="J581" s="16" t="s">
        <v>639</v>
      </c>
      <c r="K581" s="36"/>
      <c r="N581" s="4"/>
      <c r="O581" s="4"/>
    </row>
    <row r="582" ht="30.0" customHeight="1">
      <c r="A582" s="7">
        <v>581.0</v>
      </c>
      <c r="B582" s="16">
        <v>3126415.0</v>
      </c>
      <c r="C582" s="9" t="s">
        <v>152</v>
      </c>
      <c r="D582" s="41">
        <v>42172.0</v>
      </c>
      <c r="E582" s="41">
        <v>42185.0</v>
      </c>
      <c r="F582" s="55" t="s">
        <v>15</v>
      </c>
      <c r="G582" s="16" t="s">
        <v>57</v>
      </c>
      <c r="H582" s="16" t="s">
        <v>898</v>
      </c>
      <c r="I582" s="16" t="s">
        <v>58</v>
      </c>
      <c r="J582" s="55" t="s">
        <v>59</v>
      </c>
      <c r="K582" s="36"/>
      <c r="N582" s="4"/>
      <c r="O582" s="4"/>
    </row>
    <row r="583" ht="30.0" customHeight="1">
      <c r="A583" s="7">
        <v>582.0</v>
      </c>
      <c r="B583" s="16">
        <v>3126585.0</v>
      </c>
      <c r="C583" s="16" t="s">
        <v>841</v>
      </c>
      <c r="D583" s="41">
        <v>42172.0</v>
      </c>
      <c r="E583" s="41">
        <v>42185.0</v>
      </c>
      <c r="F583" s="55" t="s">
        <v>15</v>
      </c>
      <c r="G583" s="16" t="s">
        <v>16</v>
      </c>
      <c r="H583" s="16" t="s">
        <v>899</v>
      </c>
      <c r="I583" s="16" t="s">
        <v>58</v>
      </c>
      <c r="J583" s="55" t="s">
        <v>900</v>
      </c>
      <c r="K583" s="36"/>
      <c r="N583" s="4"/>
      <c r="O583" s="4"/>
    </row>
    <row r="584">
      <c r="A584" s="7">
        <v>583.0</v>
      </c>
      <c r="B584" s="16">
        <v>3126699.0</v>
      </c>
      <c r="C584" s="9" t="s">
        <v>152</v>
      </c>
      <c r="D584" s="41">
        <v>42172.0</v>
      </c>
      <c r="E584" s="41">
        <v>42185.0</v>
      </c>
      <c r="F584" s="55" t="s">
        <v>15</v>
      </c>
      <c r="G584" s="16" t="s">
        <v>57</v>
      </c>
      <c r="H584" s="16" t="s">
        <v>901</v>
      </c>
      <c r="I584" s="16" t="s">
        <v>58</v>
      </c>
      <c r="J584" s="16" t="s">
        <v>639</v>
      </c>
      <c r="K584" s="36"/>
      <c r="N584" s="4"/>
      <c r="O584" s="4"/>
    </row>
    <row r="585" ht="30.0" customHeight="1">
      <c r="A585" s="7">
        <v>584.0</v>
      </c>
      <c r="B585" s="16">
        <v>3127022.0</v>
      </c>
      <c r="C585" s="16" t="s">
        <v>728</v>
      </c>
      <c r="D585" s="41">
        <v>42172.0</v>
      </c>
      <c r="E585" s="41">
        <v>42185.0</v>
      </c>
      <c r="F585" s="55" t="s">
        <v>15</v>
      </c>
      <c r="G585" s="16" t="s">
        <v>57</v>
      </c>
      <c r="H585" s="16" t="s">
        <v>902</v>
      </c>
      <c r="I585" s="16" t="s">
        <v>58</v>
      </c>
      <c r="J585" s="55" t="s">
        <v>59</v>
      </c>
      <c r="K585" s="36"/>
      <c r="N585" s="4"/>
      <c r="O585" s="4"/>
    </row>
    <row r="586">
      <c r="A586" s="7">
        <v>585.0</v>
      </c>
      <c r="B586" s="16">
        <v>3128848.0</v>
      </c>
      <c r="C586" s="63" t="s">
        <v>213</v>
      </c>
      <c r="D586" s="62">
        <v>42173.0</v>
      </c>
      <c r="E586" s="62">
        <v>42179.0</v>
      </c>
      <c r="F586" s="55" t="s">
        <v>15</v>
      </c>
      <c r="G586" s="63" t="s">
        <v>182</v>
      </c>
      <c r="H586" s="63" t="s">
        <v>903</v>
      </c>
      <c r="I586" s="63" t="s">
        <v>576</v>
      </c>
      <c r="J586" s="63" t="s">
        <v>576</v>
      </c>
      <c r="K586" s="7">
        <v>3139508.0</v>
      </c>
      <c r="N586" s="4"/>
      <c r="O586" s="4"/>
    </row>
    <row r="587">
      <c r="A587" s="7">
        <v>586.0</v>
      </c>
      <c r="B587" s="16">
        <v>3129294.0</v>
      </c>
      <c r="C587" s="63" t="s">
        <v>318</v>
      </c>
      <c r="D587" s="62">
        <v>42173.0</v>
      </c>
      <c r="E587" s="62">
        <v>42180.0</v>
      </c>
      <c r="F587" s="55" t="s">
        <v>15</v>
      </c>
      <c r="G587" s="63" t="s">
        <v>182</v>
      </c>
      <c r="H587" s="63" t="s">
        <v>904</v>
      </c>
      <c r="I587" s="63" t="s">
        <v>576</v>
      </c>
      <c r="J587" s="63" t="s">
        <v>576</v>
      </c>
      <c r="K587" s="7">
        <v>3140567.0</v>
      </c>
      <c r="N587" s="4"/>
      <c r="O587" s="4"/>
    </row>
    <row r="588">
      <c r="A588" s="7">
        <v>587.0</v>
      </c>
      <c r="B588" s="16">
        <v>3129300.0</v>
      </c>
      <c r="C588" s="63" t="s">
        <v>867</v>
      </c>
      <c r="D588" s="62">
        <v>42173.0</v>
      </c>
      <c r="E588" s="62">
        <v>42180.0</v>
      </c>
      <c r="F588" s="55" t="s">
        <v>15</v>
      </c>
      <c r="G588" s="63" t="s">
        <v>182</v>
      </c>
      <c r="H588" s="63" t="s">
        <v>906</v>
      </c>
      <c r="I588" s="63" t="s">
        <v>576</v>
      </c>
      <c r="J588" s="63" t="s">
        <v>576</v>
      </c>
      <c r="K588" s="7">
        <v>3141727.0</v>
      </c>
      <c r="N588" s="4"/>
      <c r="O588" s="4"/>
    </row>
    <row r="589">
      <c r="A589" s="7">
        <v>588.0</v>
      </c>
      <c r="B589" s="16">
        <v>3131751.0</v>
      </c>
      <c r="C589" s="16" t="s">
        <v>841</v>
      </c>
      <c r="D589" s="41">
        <v>42174.0</v>
      </c>
      <c r="E589" s="41">
        <v>42181.0</v>
      </c>
      <c r="F589" s="55" t="s">
        <v>15</v>
      </c>
      <c r="G589" s="145" t="s">
        <v>907</v>
      </c>
      <c r="H589" s="145" t="s">
        <v>908</v>
      </c>
      <c r="I589" s="145" t="s">
        <v>63</v>
      </c>
      <c r="J589" s="146" t="s">
        <v>909</v>
      </c>
      <c r="K589" s="36"/>
      <c r="N589" s="4"/>
      <c r="O589" s="4"/>
    </row>
    <row r="590">
      <c r="A590" s="7">
        <v>589.0</v>
      </c>
      <c r="B590" s="16">
        <v>3131747.0</v>
      </c>
      <c r="C590" s="16" t="s">
        <v>841</v>
      </c>
      <c r="D590" s="41">
        <v>42174.0</v>
      </c>
      <c r="E590" s="41">
        <v>42181.0</v>
      </c>
      <c r="F590" s="55" t="s">
        <v>15</v>
      </c>
      <c r="G590" s="145" t="s">
        <v>907</v>
      </c>
      <c r="H590" s="16" t="s">
        <v>910</v>
      </c>
      <c r="I590" s="145" t="s">
        <v>63</v>
      </c>
      <c r="J590" s="146" t="s">
        <v>909</v>
      </c>
      <c r="K590" s="36"/>
      <c r="N590" s="4"/>
      <c r="O590" s="4"/>
    </row>
    <row r="591" ht="30.0" customHeight="1">
      <c r="A591" s="55">
        <v>590.0</v>
      </c>
      <c r="B591" s="16">
        <v>3130672.0</v>
      </c>
      <c r="C591" s="16" t="s">
        <v>841</v>
      </c>
      <c r="D591" s="41">
        <v>42174.0</v>
      </c>
      <c r="E591" s="41">
        <v>42181.0</v>
      </c>
      <c r="F591" s="55" t="s">
        <v>15</v>
      </c>
      <c r="G591" s="145" t="s">
        <v>907</v>
      </c>
      <c r="H591" s="16" t="s">
        <v>911</v>
      </c>
      <c r="I591" s="145" t="s">
        <v>63</v>
      </c>
      <c r="J591" s="55" t="s">
        <v>912</v>
      </c>
      <c r="K591" s="36"/>
      <c r="N591" s="4"/>
      <c r="O591" s="4"/>
    </row>
    <row r="592">
      <c r="A592" s="7">
        <v>591.0</v>
      </c>
      <c r="B592" s="16">
        <v>3130359.0</v>
      </c>
      <c r="C592" s="16" t="s">
        <v>867</v>
      </c>
      <c r="D592" s="41">
        <v>42174.0</v>
      </c>
      <c r="E592" s="41">
        <v>42186.0</v>
      </c>
      <c r="F592" s="55" t="s">
        <v>15</v>
      </c>
      <c r="G592" s="16" t="s">
        <v>16</v>
      </c>
      <c r="H592" s="16" t="s">
        <v>913</v>
      </c>
      <c r="I592" s="16" t="s">
        <v>58</v>
      </c>
      <c r="J592" s="16" t="s">
        <v>639</v>
      </c>
      <c r="K592" s="36"/>
      <c r="N592" s="4"/>
      <c r="O592" s="4"/>
    </row>
    <row r="593">
      <c r="A593" s="7">
        <v>592.0</v>
      </c>
      <c r="B593" s="16">
        <v>3130363.0</v>
      </c>
      <c r="C593" s="16" t="s">
        <v>728</v>
      </c>
      <c r="D593" s="41">
        <v>42174.0</v>
      </c>
      <c r="E593" s="41">
        <v>42186.0</v>
      </c>
      <c r="F593" s="55" t="s">
        <v>15</v>
      </c>
      <c r="G593" s="16" t="s">
        <v>16</v>
      </c>
      <c r="H593" s="16" t="s">
        <v>914</v>
      </c>
      <c r="I593" s="16" t="s">
        <v>58</v>
      </c>
      <c r="J593" s="16" t="s">
        <v>639</v>
      </c>
      <c r="K593" s="7">
        <v>3144559.0</v>
      </c>
      <c r="N593" s="4"/>
      <c r="O593" s="4"/>
    </row>
    <row r="594">
      <c r="A594" s="7">
        <v>593.0</v>
      </c>
      <c r="B594" s="16">
        <v>3130369.0</v>
      </c>
      <c r="C594" s="16" t="s">
        <v>867</v>
      </c>
      <c r="D594" s="41">
        <v>42174.0</v>
      </c>
      <c r="E594" s="41">
        <v>42186.0</v>
      </c>
      <c r="F594" s="55" t="s">
        <v>15</v>
      </c>
      <c r="G594" s="16" t="s">
        <v>16</v>
      </c>
      <c r="H594" s="16" t="s">
        <v>916</v>
      </c>
      <c r="I594" s="16" t="s">
        <v>58</v>
      </c>
      <c r="J594" s="16" t="s">
        <v>639</v>
      </c>
      <c r="K594" s="36"/>
      <c r="N594" s="4"/>
      <c r="O594" s="4"/>
    </row>
    <row r="595">
      <c r="A595" s="7">
        <v>594.0</v>
      </c>
      <c r="B595" s="16">
        <v>3130373.0</v>
      </c>
      <c r="C595" s="16" t="s">
        <v>105</v>
      </c>
      <c r="D595" s="41">
        <v>42174.0</v>
      </c>
      <c r="E595" s="41">
        <v>42186.0</v>
      </c>
      <c r="F595" s="55" t="s">
        <v>15</v>
      </c>
      <c r="G595" s="16" t="s">
        <v>16</v>
      </c>
      <c r="H595" s="16" t="s">
        <v>917</v>
      </c>
      <c r="I595" s="16" t="s">
        <v>58</v>
      </c>
      <c r="J595" s="16" t="s">
        <v>639</v>
      </c>
      <c r="K595" s="36"/>
      <c r="N595" s="4"/>
      <c r="O595" s="4"/>
    </row>
    <row r="596">
      <c r="A596" s="7">
        <v>595.0</v>
      </c>
      <c r="B596" s="20">
        <v>3128002.0</v>
      </c>
      <c r="C596" s="20" t="s">
        <v>123</v>
      </c>
      <c r="D596" s="41">
        <v>42174.0</v>
      </c>
      <c r="E596" s="49">
        <v>42186.0</v>
      </c>
      <c r="F596" s="7" t="s">
        <v>15</v>
      </c>
      <c r="G596" s="16" t="s">
        <v>16</v>
      </c>
      <c r="H596" s="20" t="s">
        <v>918</v>
      </c>
      <c r="I596" s="16" t="s">
        <v>63</v>
      </c>
      <c r="J596" s="20" t="s">
        <v>639</v>
      </c>
      <c r="K596" s="36"/>
      <c r="N596" s="4"/>
      <c r="O596" s="4"/>
    </row>
    <row r="597">
      <c r="A597" s="7">
        <v>596.0</v>
      </c>
      <c r="B597" s="20">
        <v>3128112.0</v>
      </c>
      <c r="C597" s="20" t="s">
        <v>36</v>
      </c>
      <c r="D597" s="41">
        <v>42174.0</v>
      </c>
      <c r="E597" s="49">
        <v>42186.0</v>
      </c>
      <c r="F597" s="7" t="s">
        <v>15</v>
      </c>
      <c r="G597" s="16" t="s">
        <v>16</v>
      </c>
      <c r="H597" s="20" t="str">
        <f>HYPERLINK("javascript:%20top.infoDocumento(2104468)","2015EE112095")</f>
        <v>2015EE112095</v>
      </c>
      <c r="I597" s="20" t="s">
        <v>576</v>
      </c>
      <c r="J597" s="20" t="s">
        <v>576</v>
      </c>
      <c r="K597" s="36"/>
      <c r="N597" s="4"/>
      <c r="O597" s="4"/>
    </row>
    <row r="598">
      <c r="A598" s="55">
        <v>597.0</v>
      </c>
      <c r="B598" s="16">
        <v>3128265.0</v>
      </c>
      <c r="C598" s="16" t="s">
        <v>56</v>
      </c>
      <c r="D598" s="41">
        <v>42174.0</v>
      </c>
      <c r="E598" s="41">
        <v>42186.0</v>
      </c>
      <c r="F598" s="55" t="s">
        <v>15</v>
      </c>
      <c r="G598" s="16" t="s">
        <v>16</v>
      </c>
      <c r="H598" s="16" t="s">
        <v>920</v>
      </c>
      <c r="I598" s="16" t="s">
        <v>63</v>
      </c>
      <c r="J598" s="16" t="s">
        <v>639</v>
      </c>
      <c r="K598" s="36"/>
      <c r="N598" s="4"/>
      <c r="O598" s="4"/>
    </row>
    <row r="599">
      <c r="A599" s="7">
        <v>598.0</v>
      </c>
      <c r="B599" s="16">
        <v>3128267.0</v>
      </c>
      <c r="C599" s="16" t="s">
        <v>841</v>
      </c>
      <c r="D599" s="41">
        <v>42174.0</v>
      </c>
      <c r="E599" s="41">
        <v>42186.0</v>
      </c>
      <c r="F599" s="55" t="s">
        <v>15</v>
      </c>
      <c r="G599" s="16" t="s">
        <v>16</v>
      </c>
      <c r="H599" s="16" t="s">
        <v>921</v>
      </c>
      <c r="I599" s="16" t="s">
        <v>63</v>
      </c>
      <c r="J599" s="16" t="s">
        <v>639</v>
      </c>
      <c r="K599" s="36"/>
      <c r="N599" s="4"/>
      <c r="O599" s="4"/>
    </row>
    <row r="600">
      <c r="A600" s="7">
        <v>599.0</v>
      </c>
      <c r="B600" s="16">
        <v>3128270.0</v>
      </c>
      <c r="C600" s="16" t="s">
        <v>745</v>
      </c>
      <c r="D600" s="41">
        <v>42174.0</v>
      </c>
      <c r="E600" s="41">
        <v>42186.0</v>
      </c>
      <c r="F600" s="55" t="s">
        <v>15</v>
      </c>
      <c r="G600" s="16" t="s">
        <v>16</v>
      </c>
      <c r="H600" s="16" t="s">
        <v>922</v>
      </c>
      <c r="I600" s="16" t="s">
        <v>63</v>
      </c>
      <c r="J600" s="16" t="s">
        <v>639</v>
      </c>
      <c r="K600" s="36"/>
      <c r="N600" s="4"/>
      <c r="O600" s="4"/>
    </row>
    <row r="601">
      <c r="A601" s="7">
        <v>600.0</v>
      </c>
      <c r="B601" s="16">
        <v>3128273.0</v>
      </c>
      <c r="C601" s="16" t="s">
        <v>841</v>
      </c>
      <c r="D601" s="41">
        <v>42174.0</v>
      </c>
      <c r="E601" s="41">
        <v>42186.0</v>
      </c>
      <c r="F601" s="55" t="s">
        <v>15</v>
      </c>
      <c r="G601" s="16" t="s">
        <v>16</v>
      </c>
      <c r="H601" s="16" t="s">
        <v>923</v>
      </c>
      <c r="I601" s="16" t="s">
        <v>63</v>
      </c>
      <c r="J601" s="16" t="s">
        <v>639</v>
      </c>
      <c r="K601" s="36"/>
      <c r="N601" s="4"/>
      <c r="O601" s="4"/>
    </row>
    <row r="602">
      <c r="A602" s="7">
        <v>601.0</v>
      </c>
      <c r="B602" s="16">
        <v>3128277.0</v>
      </c>
      <c r="C602" s="16" t="s">
        <v>247</v>
      </c>
      <c r="D602" s="41">
        <v>42174.0</v>
      </c>
      <c r="E602" s="41">
        <v>42186.0</v>
      </c>
      <c r="F602" s="55" t="s">
        <v>15</v>
      </c>
      <c r="G602" s="16" t="s">
        <v>16</v>
      </c>
      <c r="H602" s="16" t="s">
        <v>924</v>
      </c>
      <c r="I602" s="16" t="s">
        <v>63</v>
      </c>
      <c r="J602" s="16" t="s">
        <v>639</v>
      </c>
      <c r="K602" s="36"/>
      <c r="N602" s="4"/>
      <c r="O602" s="4"/>
    </row>
    <row r="603">
      <c r="A603" s="7">
        <v>602.0</v>
      </c>
      <c r="B603" s="16">
        <v>3128280.0</v>
      </c>
      <c r="C603" s="16" t="s">
        <v>841</v>
      </c>
      <c r="D603" s="41">
        <v>42174.0</v>
      </c>
      <c r="E603" s="41">
        <v>42186.0</v>
      </c>
      <c r="F603" s="55" t="s">
        <v>15</v>
      </c>
      <c r="G603" s="16" t="s">
        <v>16</v>
      </c>
      <c r="H603" s="16" t="s">
        <v>925</v>
      </c>
      <c r="I603" s="16" t="s">
        <v>63</v>
      </c>
      <c r="J603" s="16" t="s">
        <v>639</v>
      </c>
      <c r="K603" s="36"/>
      <c r="N603" s="4"/>
      <c r="O603" s="4"/>
    </row>
    <row r="604">
      <c r="A604" s="7">
        <v>603.0</v>
      </c>
      <c r="B604" s="16">
        <v>3128282.0</v>
      </c>
      <c r="C604" s="16" t="s">
        <v>841</v>
      </c>
      <c r="D604" s="41">
        <v>42174.0</v>
      </c>
      <c r="E604" s="41">
        <v>42186.0</v>
      </c>
      <c r="F604" s="55" t="s">
        <v>15</v>
      </c>
      <c r="G604" s="16" t="s">
        <v>16</v>
      </c>
      <c r="H604" s="16" t="s">
        <v>926</v>
      </c>
      <c r="I604" s="16" t="s">
        <v>63</v>
      </c>
      <c r="J604" s="16" t="s">
        <v>639</v>
      </c>
      <c r="K604" s="36"/>
      <c r="N604" s="4"/>
      <c r="O604" s="4"/>
    </row>
    <row r="605">
      <c r="A605" s="7">
        <v>604.0</v>
      </c>
      <c r="B605" s="16">
        <v>3128284.0</v>
      </c>
      <c r="C605" s="16" t="s">
        <v>728</v>
      </c>
      <c r="D605" s="41">
        <v>42174.0</v>
      </c>
      <c r="E605" s="41">
        <v>42186.0</v>
      </c>
      <c r="F605" s="55" t="s">
        <v>15</v>
      </c>
      <c r="G605" s="16" t="s">
        <v>16</v>
      </c>
      <c r="H605" s="16" t="s">
        <v>927</v>
      </c>
      <c r="I605" s="16" t="s">
        <v>63</v>
      </c>
      <c r="J605" s="16" t="s">
        <v>639</v>
      </c>
      <c r="K605" s="36"/>
      <c r="N605" s="4"/>
      <c r="O605" s="4"/>
    </row>
    <row r="606">
      <c r="A606" s="7">
        <v>605.0</v>
      </c>
      <c r="B606" s="16">
        <v>3128295.0</v>
      </c>
      <c r="C606" s="16" t="s">
        <v>841</v>
      </c>
      <c r="D606" s="41">
        <v>42174.0</v>
      </c>
      <c r="E606" s="41">
        <v>42186.0</v>
      </c>
      <c r="F606" s="55" t="s">
        <v>15</v>
      </c>
      <c r="G606" s="16" t="s">
        <v>16</v>
      </c>
      <c r="H606" s="16" t="s">
        <v>928</v>
      </c>
      <c r="I606" s="16" t="s">
        <v>63</v>
      </c>
      <c r="J606" s="16" t="s">
        <v>639</v>
      </c>
      <c r="K606" s="36"/>
      <c r="N606" s="4"/>
      <c r="O606" s="4"/>
    </row>
    <row r="607">
      <c r="A607" s="7">
        <v>606.0</v>
      </c>
      <c r="B607" s="16">
        <v>3128299.0</v>
      </c>
      <c r="C607" s="16" t="s">
        <v>105</v>
      </c>
      <c r="D607" s="41">
        <v>42174.0</v>
      </c>
      <c r="E607" s="41">
        <v>42186.0</v>
      </c>
      <c r="F607" s="55" t="s">
        <v>15</v>
      </c>
      <c r="G607" s="16" t="s">
        <v>16</v>
      </c>
      <c r="H607" s="16" t="s">
        <v>929</v>
      </c>
      <c r="I607" s="16" t="s">
        <v>63</v>
      </c>
      <c r="J607" s="16" t="s">
        <v>639</v>
      </c>
      <c r="K607" s="36"/>
      <c r="N607" s="4"/>
      <c r="O607" s="4"/>
    </row>
    <row r="608">
      <c r="A608" s="7">
        <v>607.0</v>
      </c>
      <c r="B608" s="16">
        <v>3128303.0</v>
      </c>
      <c r="C608" s="9" t="s">
        <v>152</v>
      </c>
      <c r="D608" s="41">
        <v>42174.0</v>
      </c>
      <c r="E608" s="41">
        <v>42186.0</v>
      </c>
      <c r="F608" s="55" t="s">
        <v>15</v>
      </c>
      <c r="G608" s="16" t="s">
        <v>16</v>
      </c>
      <c r="H608" s="16" t="s">
        <v>930</v>
      </c>
      <c r="I608" s="16" t="s">
        <v>63</v>
      </c>
      <c r="J608" s="16" t="s">
        <v>639</v>
      </c>
      <c r="K608" s="36"/>
      <c r="N608" s="4"/>
      <c r="O608" s="4"/>
    </row>
    <row r="609">
      <c r="A609" s="7">
        <v>608.0</v>
      </c>
      <c r="B609" s="16">
        <v>3128308.0</v>
      </c>
      <c r="C609" s="16" t="s">
        <v>841</v>
      </c>
      <c r="D609" s="41">
        <v>42174.0</v>
      </c>
      <c r="E609" s="41">
        <v>42186.0</v>
      </c>
      <c r="F609" s="55" t="s">
        <v>15</v>
      </c>
      <c r="G609" s="16" t="s">
        <v>16</v>
      </c>
      <c r="H609" s="16" t="s">
        <v>931</v>
      </c>
      <c r="I609" s="16" t="s">
        <v>63</v>
      </c>
      <c r="J609" s="16" t="s">
        <v>639</v>
      </c>
      <c r="K609" s="20">
        <v>2958784.0</v>
      </c>
      <c r="N609" s="4"/>
      <c r="O609" s="4"/>
    </row>
    <row r="610">
      <c r="A610" s="7">
        <v>609.0</v>
      </c>
      <c r="B610" s="16">
        <v>3128312.0</v>
      </c>
      <c r="C610" s="16" t="s">
        <v>841</v>
      </c>
      <c r="D610" s="41">
        <v>42174.0</v>
      </c>
      <c r="E610" s="41">
        <v>42186.0</v>
      </c>
      <c r="F610" s="55" t="s">
        <v>15</v>
      </c>
      <c r="G610" s="16" t="s">
        <v>16</v>
      </c>
      <c r="H610" s="16" t="s">
        <v>933</v>
      </c>
      <c r="I610" s="16" t="s">
        <v>63</v>
      </c>
      <c r="J610" s="16" t="s">
        <v>639</v>
      </c>
      <c r="K610" s="36"/>
      <c r="N610" s="4"/>
      <c r="O610" s="4"/>
    </row>
    <row r="611">
      <c r="A611" s="7">
        <v>610.0</v>
      </c>
      <c r="B611" s="16">
        <v>3128314.0</v>
      </c>
      <c r="C611" s="16" t="s">
        <v>222</v>
      </c>
      <c r="D611" s="41">
        <v>42174.0</v>
      </c>
      <c r="E611" s="41">
        <v>42186.0</v>
      </c>
      <c r="F611" s="55" t="s">
        <v>15</v>
      </c>
      <c r="G611" s="16" t="s">
        <v>16</v>
      </c>
      <c r="H611" s="16" t="s">
        <v>934</v>
      </c>
      <c r="I611" s="16" t="s">
        <v>63</v>
      </c>
      <c r="J611" s="16" t="s">
        <v>639</v>
      </c>
      <c r="K611" s="36"/>
      <c r="N611" s="4"/>
      <c r="O611" s="4"/>
    </row>
    <row r="612">
      <c r="A612" s="7">
        <v>611.0</v>
      </c>
      <c r="B612" s="16">
        <v>3128318.0</v>
      </c>
      <c r="C612" s="16" t="s">
        <v>841</v>
      </c>
      <c r="D612" s="41">
        <v>42174.0</v>
      </c>
      <c r="E612" s="41">
        <v>42186.0</v>
      </c>
      <c r="F612" s="55" t="s">
        <v>15</v>
      </c>
      <c r="G612" s="16" t="s">
        <v>16</v>
      </c>
      <c r="H612" s="16" t="s">
        <v>936</v>
      </c>
      <c r="I612" s="16" t="s">
        <v>63</v>
      </c>
      <c r="J612" s="16" t="s">
        <v>639</v>
      </c>
      <c r="K612" s="36"/>
      <c r="N612" s="4"/>
      <c r="O612" s="4"/>
    </row>
    <row r="613">
      <c r="A613" s="7">
        <v>612.0</v>
      </c>
      <c r="B613" s="16">
        <v>3128323.0</v>
      </c>
      <c r="C613" s="16" t="s">
        <v>56</v>
      </c>
      <c r="D613" s="41">
        <v>42174.0</v>
      </c>
      <c r="E613" s="41">
        <v>42186.0</v>
      </c>
      <c r="F613" s="55" t="s">
        <v>15</v>
      </c>
      <c r="G613" s="16" t="s">
        <v>16</v>
      </c>
      <c r="H613" s="16" t="s">
        <v>937</v>
      </c>
      <c r="I613" s="16" t="s">
        <v>63</v>
      </c>
      <c r="J613" s="16" t="s">
        <v>639</v>
      </c>
      <c r="K613" s="36"/>
      <c r="N613" s="4"/>
      <c r="O613" s="4"/>
    </row>
    <row r="614">
      <c r="A614" s="7">
        <v>613.0</v>
      </c>
      <c r="B614" s="16">
        <v>3128326.0</v>
      </c>
      <c r="C614" s="16" t="s">
        <v>107</v>
      </c>
      <c r="D614" s="41">
        <v>42174.0</v>
      </c>
      <c r="E614" s="41">
        <v>42186.0</v>
      </c>
      <c r="F614" s="55" t="s">
        <v>15</v>
      </c>
      <c r="G614" s="16" t="s">
        <v>16</v>
      </c>
      <c r="H614" s="16" t="s">
        <v>938</v>
      </c>
      <c r="I614" s="16" t="s">
        <v>63</v>
      </c>
      <c r="J614" s="16" t="s">
        <v>639</v>
      </c>
      <c r="K614" s="36"/>
      <c r="N614" s="4"/>
      <c r="O614" s="4"/>
    </row>
    <row r="615">
      <c r="A615" s="7">
        <v>614.0</v>
      </c>
      <c r="B615" s="16">
        <v>3129298.0</v>
      </c>
      <c r="C615" s="16" t="s">
        <v>105</v>
      </c>
      <c r="D615" s="41">
        <v>42174.0</v>
      </c>
      <c r="E615" s="41">
        <v>42186.0</v>
      </c>
      <c r="F615" s="55" t="s">
        <v>15</v>
      </c>
      <c r="G615" s="16" t="s">
        <v>16</v>
      </c>
      <c r="H615" s="16" t="s">
        <v>940</v>
      </c>
      <c r="I615" s="16" t="s">
        <v>63</v>
      </c>
      <c r="J615" s="16" t="s">
        <v>639</v>
      </c>
      <c r="K615" s="36"/>
      <c r="N615" s="4"/>
      <c r="O615" s="4"/>
    </row>
    <row r="616">
      <c r="A616" s="7">
        <v>615.0</v>
      </c>
      <c r="B616" s="16">
        <v>3131535.0</v>
      </c>
      <c r="C616" s="16" t="s">
        <v>247</v>
      </c>
      <c r="D616" s="41">
        <v>42174.0</v>
      </c>
      <c r="E616" s="41">
        <v>42189.0</v>
      </c>
      <c r="F616" s="55" t="s">
        <v>15</v>
      </c>
      <c r="G616" s="16" t="s">
        <v>16</v>
      </c>
      <c r="H616" s="16" t="s">
        <v>941</v>
      </c>
      <c r="I616" s="16" t="s">
        <v>63</v>
      </c>
      <c r="J616" s="16" t="s">
        <v>639</v>
      </c>
      <c r="K616" s="36"/>
      <c r="N616" s="4"/>
      <c r="O616" s="4"/>
    </row>
    <row r="617">
      <c r="A617" s="7">
        <v>616.0</v>
      </c>
      <c r="B617" s="16">
        <v>3132281.0</v>
      </c>
      <c r="C617" s="16" t="s">
        <v>841</v>
      </c>
      <c r="D617" s="41">
        <v>42177.0</v>
      </c>
      <c r="E617" s="41">
        <v>42190.0</v>
      </c>
      <c r="F617" s="55" t="s">
        <v>15</v>
      </c>
      <c r="G617" s="16" t="s">
        <v>16</v>
      </c>
      <c r="H617" s="16" t="s">
        <v>942</v>
      </c>
      <c r="I617" s="16" t="s">
        <v>63</v>
      </c>
      <c r="J617" s="16" t="s">
        <v>639</v>
      </c>
      <c r="K617" s="36"/>
      <c r="N617" s="4"/>
      <c r="O617" s="4"/>
    </row>
    <row r="618">
      <c r="A618" s="7">
        <v>617.0</v>
      </c>
      <c r="B618" s="16">
        <v>3132374.0</v>
      </c>
      <c r="C618" s="16" t="s">
        <v>841</v>
      </c>
      <c r="D618" s="41">
        <v>42177.0</v>
      </c>
      <c r="E618" s="41">
        <v>42190.0</v>
      </c>
      <c r="F618" s="55" t="s">
        <v>15</v>
      </c>
      <c r="G618" s="16" t="s">
        <v>16</v>
      </c>
      <c r="H618" s="16" t="s">
        <v>944</v>
      </c>
      <c r="I618" s="16" t="s">
        <v>63</v>
      </c>
      <c r="J618" s="16" t="s">
        <v>639</v>
      </c>
      <c r="K618" s="36"/>
      <c r="N618" s="4"/>
      <c r="O618" s="4"/>
    </row>
    <row r="619">
      <c r="A619" s="7">
        <v>618.0</v>
      </c>
      <c r="B619" s="20">
        <v>3132432.0</v>
      </c>
      <c r="C619" s="20" t="s">
        <v>56</v>
      </c>
      <c r="D619" s="49">
        <v>42177.0</v>
      </c>
      <c r="E619" s="49">
        <v>42190.0</v>
      </c>
      <c r="F619" s="7" t="s">
        <v>15</v>
      </c>
      <c r="G619" s="16" t="s">
        <v>57</v>
      </c>
      <c r="H619" s="20" t="s">
        <v>945</v>
      </c>
      <c r="I619" s="16" t="s">
        <v>58</v>
      </c>
      <c r="J619" s="20" t="s">
        <v>639</v>
      </c>
      <c r="K619" s="36"/>
      <c r="N619" s="4"/>
      <c r="O619" s="4"/>
    </row>
    <row r="620">
      <c r="A620" s="7">
        <v>619.0</v>
      </c>
      <c r="B620" s="20">
        <v>3132439.0</v>
      </c>
      <c r="C620" s="9" t="s">
        <v>152</v>
      </c>
      <c r="D620" s="49">
        <v>42177.0</v>
      </c>
      <c r="E620" s="49">
        <v>42190.0</v>
      </c>
      <c r="F620" s="7" t="s">
        <v>15</v>
      </c>
      <c r="G620" s="16" t="s">
        <v>57</v>
      </c>
      <c r="H620" s="20" t="s">
        <v>946</v>
      </c>
      <c r="I620" s="16" t="s">
        <v>58</v>
      </c>
      <c r="J620" s="20" t="s">
        <v>639</v>
      </c>
      <c r="K620" s="36"/>
      <c r="N620" s="4"/>
      <c r="O620" s="4"/>
    </row>
    <row r="621">
      <c r="A621" s="7">
        <v>620.0</v>
      </c>
      <c r="B621" s="16">
        <v>3132453.0</v>
      </c>
      <c r="C621" s="16" t="s">
        <v>841</v>
      </c>
      <c r="D621" s="41">
        <v>42177.0</v>
      </c>
      <c r="E621" s="41">
        <v>42190.0</v>
      </c>
      <c r="F621" s="55" t="s">
        <v>15</v>
      </c>
      <c r="G621" s="16" t="s">
        <v>16</v>
      </c>
      <c r="H621" s="16" t="s">
        <v>947</v>
      </c>
      <c r="I621" s="16" t="s">
        <v>63</v>
      </c>
      <c r="J621" s="16" t="s">
        <v>639</v>
      </c>
      <c r="K621" s="36"/>
      <c r="N621" s="4"/>
      <c r="O621" s="4"/>
    </row>
    <row r="622">
      <c r="A622" s="7">
        <v>621.0</v>
      </c>
      <c r="B622" s="45">
        <v>3133749.0</v>
      </c>
      <c r="C622" s="20" t="s">
        <v>36</v>
      </c>
      <c r="D622" s="49">
        <v>42177.0</v>
      </c>
      <c r="E622" s="49">
        <v>42177.0</v>
      </c>
      <c r="F622" s="7" t="s">
        <v>15</v>
      </c>
      <c r="G622" s="20" t="s">
        <v>948</v>
      </c>
      <c r="H622" s="20" t="s">
        <v>15</v>
      </c>
      <c r="I622" s="152" t="s">
        <v>576</v>
      </c>
      <c r="J622" s="152" t="s">
        <v>576</v>
      </c>
      <c r="K622" s="20"/>
      <c r="N622" s="4"/>
      <c r="O622" s="4"/>
    </row>
    <row r="623" ht="30.0" customHeight="1">
      <c r="A623" s="7">
        <v>622.0</v>
      </c>
      <c r="B623" s="82">
        <v>3136245.0</v>
      </c>
      <c r="C623" s="16" t="s">
        <v>213</v>
      </c>
      <c r="D623" s="41">
        <v>42178.0</v>
      </c>
      <c r="E623" s="41">
        <v>42211.0</v>
      </c>
      <c r="F623" s="55" t="s">
        <v>15</v>
      </c>
      <c r="G623" s="55" t="s">
        <v>949</v>
      </c>
      <c r="H623" s="16" t="s">
        <v>15</v>
      </c>
      <c r="I623" s="16" t="s">
        <v>58</v>
      </c>
      <c r="J623" s="16" t="s">
        <v>639</v>
      </c>
      <c r="K623" s="36"/>
      <c r="N623" s="4"/>
      <c r="O623" s="4"/>
    </row>
    <row r="624">
      <c r="A624" s="7">
        <v>623.0</v>
      </c>
      <c r="B624" s="82">
        <v>3134456.0</v>
      </c>
      <c r="C624" s="16" t="s">
        <v>56</v>
      </c>
      <c r="D624" s="41">
        <v>42178.0</v>
      </c>
      <c r="E624" s="41">
        <v>42191.0</v>
      </c>
      <c r="F624" s="55" t="s">
        <v>15</v>
      </c>
      <c r="G624" s="16" t="s">
        <v>16</v>
      </c>
      <c r="H624" s="16" t="s">
        <v>950</v>
      </c>
      <c r="I624" s="16" t="s">
        <v>58</v>
      </c>
      <c r="J624" s="16" t="s">
        <v>639</v>
      </c>
      <c r="K624" s="36"/>
      <c r="N624" s="4"/>
      <c r="O624" s="4"/>
    </row>
    <row r="625">
      <c r="A625" s="7">
        <v>624.0</v>
      </c>
      <c r="B625" s="82">
        <v>3134469.0</v>
      </c>
      <c r="C625" s="16" t="s">
        <v>222</v>
      </c>
      <c r="D625" s="41">
        <v>42178.0</v>
      </c>
      <c r="E625" s="41">
        <v>42191.0</v>
      </c>
      <c r="F625" s="55" t="s">
        <v>15</v>
      </c>
      <c r="G625" s="16" t="s">
        <v>57</v>
      </c>
      <c r="H625" s="16" t="s">
        <v>951</v>
      </c>
      <c r="I625" s="16" t="s">
        <v>576</v>
      </c>
      <c r="J625" s="16" t="s">
        <v>576</v>
      </c>
      <c r="K625" s="36"/>
      <c r="N625" s="4"/>
      <c r="O625" s="4"/>
    </row>
    <row r="626">
      <c r="A626" s="7">
        <v>625.0</v>
      </c>
      <c r="B626" s="82">
        <v>3134487.0</v>
      </c>
      <c r="C626" s="16" t="s">
        <v>222</v>
      </c>
      <c r="D626" s="41">
        <v>42179.0</v>
      </c>
      <c r="E626" s="41">
        <v>42191.0</v>
      </c>
      <c r="F626" s="55" t="s">
        <v>15</v>
      </c>
      <c r="G626" s="16" t="s">
        <v>57</v>
      </c>
      <c r="H626" s="16" t="s">
        <v>952</v>
      </c>
      <c r="I626" s="16" t="s">
        <v>58</v>
      </c>
      <c r="J626" s="16" t="s">
        <v>639</v>
      </c>
      <c r="K626" s="36"/>
      <c r="N626" s="4"/>
      <c r="O626" s="4"/>
    </row>
    <row r="627">
      <c r="A627" s="7">
        <v>626.0</v>
      </c>
      <c r="B627" s="82">
        <v>3136264.0</v>
      </c>
      <c r="C627" s="16" t="s">
        <v>106</v>
      </c>
      <c r="D627" s="41">
        <v>42178.0</v>
      </c>
      <c r="E627" s="41">
        <v>42191.0</v>
      </c>
      <c r="F627" s="55" t="s">
        <v>15</v>
      </c>
      <c r="G627" s="16" t="s">
        <v>16</v>
      </c>
      <c r="H627" s="16" t="s">
        <v>953</v>
      </c>
      <c r="I627" s="16" t="s">
        <v>58</v>
      </c>
      <c r="J627" s="16" t="s">
        <v>639</v>
      </c>
      <c r="K627" s="36"/>
      <c r="N627" s="4"/>
      <c r="O627" s="4"/>
    </row>
    <row r="628">
      <c r="A628" s="7">
        <v>627.0</v>
      </c>
      <c r="B628" s="82">
        <v>3134490.0</v>
      </c>
      <c r="C628" s="16" t="s">
        <v>56</v>
      </c>
      <c r="D628" s="41">
        <v>42178.0</v>
      </c>
      <c r="E628" s="41">
        <v>42191.0</v>
      </c>
      <c r="F628" s="55" t="s">
        <v>15</v>
      </c>
      <c r="G628" s="16" t="s">
        <v>57</v>
      </c>
      <c r="H628" s="16" t="s">
        <v>954</v>
      </c>
      <c r="I628" s="16" t="s">
        <v>58</v>
      </c>
      <c r="J628" s="16" t="s">
        <v>639</v>
      </c>
      <c r="K628" s="36"/>
      <c r="N628" s="4"/>
      <c r="O628" s="4"/>
    </row>
    <row r="629">
      <c r="A629" s="7">
        <v>628.0</v>
      </c>
      <c r="B629" s="82">
        <v>3135056.0</v>
      </c>
      <c r="C629" s="16" t="s">
        <v>841</v>
      </c>
      <c r="D629" s="41">
        <v>42178.0</v>
      </c>
      <c r="E629" s="41">
        <v>42186.0</v>
      </c>
      <c r="F629" s="55" t="s">
        <v>15</v>
      </c>
      <c r="G629" s="16" t="s">
        <v>16</v>
      </c>
      <c r="H629" s="16" t="s">
        <v>955</v>
      </c>
      <c r="I629" s="16" t="s">
        <v>63</v>
      </c>
      <c r="J629" s="16" t="s">
        <v>639</v>
      </c>
      <c r="K629" s="36"/>
      <c r="N629" s="4"/>
      <c r="O629" s="4"/>
    </row>
    <row r="630">
      <c r="A630" s="7">
        <v>629.0</v>
      </c>
      <c r="B630" s="82">
        <v>3135200.0</v>
      </c>
      <c r="C630" s="16" t="s">
        <v>841</v>
      </c>
      <c r="D630" s="41">
        <v>42178.0</v>
      </c>
      <c r="E630" s="41">
        <v>42191.0</v>
      </c>
      <c r="F630" s="55" t="s">
        <v>15</v>
      </c>
      <c r="G630" s="16" t="s">
        <v>16</v>
      </c>
      <c r="H630" s="16" t="s">
        <v>956</v>
      </c>
      <c r="I630" s="16" t="s">
        <v>63</v>
      </c>
      <c r="J630" s="16" t="s">
        <v>639</v>
      </c>
      <c r="K630" s="36"/>
      <c r="N630" s="4"/>
      <c r="O630" s="4"/>
    </row>
    <row r="631">
      <c r="A631" s="7">
        <v>630.0</v>
      </c>
      <c r="B631" s="82">
        <v>3136959.0</v>
      </c>
      <c r="C631" s="16" t="s">
        <v>213</v>
      </c>
      <c r="D631" s="41">
        <v>42179.0</v>
      </c>
      <c r="E631" s="41">
        <v>42192.0</v>
      </c>
      <c r="F631" s="55" t="s">
        <v>15</v>
      </c>
      <c r="G631" s="16" t="s">
        <v>57</v>
      </c>
      <c r="H631" s="16" t="s">
        <v>958</v>
      </c>
      <c r="I631" s="16" t="s">
        <v>58</v>
      </c>
      <c r="J631" s="16" t="s">
        <v>639</v>
      </c>
      <c r="K631" s="36"/>
      <c r="N631" s="4"/>
      <c r="O631" s="4"/>
    </row>
    <row r="632">
      <c r="A632" s="7">
        <v>631.0</v>
      </c>
      <c r="B632" s="82">
        <v>3137435.0</v>
      </c>
      <c r="C632" s="16" t="s">
        <v>745</v>
      </c>
      <c r="D632" s="41">
        <v>42179.0</v>
      </c>
      <c r="E632" s="41">
        <v>42192.0</v>
      </c>
      <c r="F632" s="55" t="s">
        <v>15</v>
      </c>
      <c r="G632" s="16" t="s">
        <v>57</v>
      </c>
      <c r="H632" s="16" t="s">
        <v>959</v>
      </c>
      <c r="I632" s="16" t="s">
        <v>58</v>
      </c>
      <c r="J632" s="16" t="s">
        <v>639</v>
      </c>
      <c r="K632" s="16" t="s">
        <v>517</v>
      </c>
      <c r="N632" s="4"/>
      <c r="O632" s="4"/>
    </row>
    <row r="633">
      <c r="A633" s="7">
        <v>632.0</v>
      </c>
      <c r="B633" s="82">
        <v>3137970.0</v>
      </c>
      <c r="C633" s="16" t="s">
        <v>841</v>
      </c>
      <c r="D633" s="41">
        <v>42179.0</v>
      </c>
      <c r="E633" s="41">
        <v>42192.0</v>
      </c>
      <c r="F633" s="55" t="s">
        <v>15</v>
      </c>
      <c r="G633" s="16" t="s">
        <v>16</v>
      </c>
      <c r="H633" s="16" t="s">
        <v>960</v>
      </c>
      <c r="I633" s="16" t="s">
        <v>63</v>
      </c>
      <c r="J633" s="16" t="s">
        <v>639</v>
      </c>
      <c r="K633" s="36"/>
      <c r="N633" s="4"/>
      <c r="O633" s="4"/>
    </row>
    <row r="634">
      <c r="A634" s="7">
        <v>633.0</v>
      </c>
      <c r="B634" s="82">
        <v>3138211.0</v>
      </c>
      <c r="C634" s="16" t="s">
        <v>213</v>
      </c>
      <c r="D634" s="41">
        <v>42179.0</v>
      </c>
      <c r="E634" s="41">
        <v>42193.0</v>
      </c>
      <c r="F634" s="55" t="s">
        <v>15</v>
      </c>
      <c r="G634" s="16" t="s">
        <v>57</v>
      </c>
      <c r="H634" s="16" t="s">
        <v>961</v>
      </c>
      <c r="I634" s="16" t="s">
        <v>58</v>
      </c>
      <c r="J634" s="16" t="s">
        <v>639</v>
      </c>
      <c r="K634" s="36"/>
      <c r="N634" s="4"/>
      <c r="O634" s="4"/>
    </row>
    <row r="635">
      <c r="A635" s="7">
        <v>634.0</v>
      </c>
      <c r="B635" s="16">
        <v>3139996.0</v>
      </c>
      <c r="C635" s="16" t="s">
        <v>106</v>
      </c>
      <c r="D635" s="41">
        <v>42184.0</v>
      </c>
      <c r="E635" s="41">
        <v>42196.0</v>
      </c>
      <c r="F635" s="55" t="s">
        <v>15</v>
      </c>
      <c r="G635" s="16" t="s">
        <v>57</v>
      </c>
      <c r="H635" s="16" t="s">
        <v>962</v>
      </c>
      <c r="I635" s="16" t="s">
        <v>58</v>
      </c>
      <c r="J635" s="16" t="s">
        <v>639</v>
      </c>
      <c r="K635" s="36"/>
      <c r="N635" s="4"/>
      <c r="O635" s="4"/>
    </row>
    <row r="636">
      <c r="A636" s="7">
        <v>635.0</v>
      </c>
      <c r="B636" s="82">
        <v>3142118.0</v>
      </c>
      <c r="C636" s="16" t="s">
        <v>318</v>
      </c>
      <c r="D636" s="41">
        <v>42184.0</v>
      </c>
      <c r="E636" s="41">
        <v>42196.0</v>
      </c>
      <c r="F636" s="55" t="s">
        <v>15</v>
      </c>
      <c r="G636" s="16" t="s">
        <v>57</v>
      </c>
      <c r="H636" s="16" t="s">
        <v>963</v>
      </c>
      <c r="I636" s="16" t="s">
        <v>58</v>
      </c>
      <c r="J636" s="16" t="s">
        <v>639</v>
      </c>
      <c r="K636" s="36"/>
      <c r="N636" s="4"/>
      <c r="O636" s="4"/>
    </row>
    <row r="637" ht="30.0" customHeight="1">
      <c r="A637" s="7">
        <v>636.0</v>
      </c>
      <c r="B637" s="82">
        <v>3140086.0</v>
      </c>
      <c r="C637" s="16" t="s">
        <v>56</v>
      </c>
      <c r="D637" s="41">
        <v>42184.0</v>
      </c>
      <c r="E637" s="41">
        <v>42196.0</v>
      </c>
      <c r="F637" s="55" t="s">
        <v>15</v>
      </c>
      <c r="G637" s="16" t="s">
        <v>57</v>
      </c>
      <c r="H637" s="16" t="s">
        <v>964</v>
      </c>
      <c r="I637" s="16" t="s">
        <v>58</v>
      </c>
      <c r="J637" s="55" t="s">
        <v>325</v>
      </c>
      <c r="K637" s="36"/>
      <c r="N637" s="4"/>
      <c r="O637" s="4"/>
    </row>
    <row r="638">
      <c r="A638" s="7">
        <v>637.0</v>
      </c>
      <c r="B638" s="45">
        <v>3140105.0</v>
      </c>
      <c r="C638" s="16" t="s">
        <v>728</v>
      </c>
      <c r="D638" s="49">
        <v>42184.0</v>
      </c>
      <c r="E638" s="49">
        <v>42196.0</v>
      </c>
      <c r="F638" s="55" t="s">
        <v>15</v>
      </c>
      <c r="G638" s="16" t="s">
        <v>16</v>
      </c>
      <c r="H638" s="20" t="s">
        <v>965</v>
      </c>
      <c r="I638" s="20" t="s">
        <v>576</v>
      </c>
      <c r="J638" s="20" t="s">
        <v>576</v>
      </c>
      <c r="K638" s="36"/>
      <c r="N638" s="4"/>
      <c r="O638" s="4"/>
    </row>
    <row r="639" ht="30.0" customHeight="1">
      <c r="A639" s="7">
        <v>638.0</v>
      </c>
      <c r="B639" s="82">
        <v>3140148.0</v>
      </c>
      <c r="C639" s="16" t="s">
        <v>56</v>
      </c>
      <c r="D639" s="41">
        <v>42184.0</v>
      </c>
      <c r="E639" s="41">
        <v>42196.0</v>
      </c>
      <c r="F639" s="55" t="s">
        <v>15</v>
      </c>
      <c r="G639" s="16" t="s">
        <v>57</v>
      </c>
      <c r="H639" s="16" t="s">
        <v>966</v>
      </c>
      <c r="I639" s="16" t="s">
        <v>58</v>
      </c>
      <c r="J639" s="55" t="s">
        <v>325</v>
      </c>
      <c r="K639" s="36"/>
      <c r="N639" s="4"/>
      <c r="O639" s="4"/>
    </row>
    <row r="640">
      <c r="A640" s="7">
        <v>639.0</v>
      </c>
      <c r="B640" s="82">
        <v>3142175.0</v>
      </c>
      <c r="C640" s="16" t="s">
        <v>107</v>
      </c>
      <c r="D640" s="41">
        <v>42184.0</v>
      </c>
      <c r="E640" s="41">
        <v>42196.0</v>
      </c>
      <c r="F640" s="55" t="s">
        <v>15</v>
      </c>
      <c r="G640" s="16" t="s">
        <v>57</v>
      </c>
      <c r="H640" s="16" t="s">
        <v>967</v>
      </c>
      <c r="I640" s="16" t="s">
        <v>58</v>
      </c>
      <c r="J640" s="16" t="s">
        <v>639</v>
      </c>
      <c r="K640" s="36"/>
      <c r="N640" s="4"/>
      <c r="O640" s="4"/>
    </row>
    <row r="641">
      <c r="A641" s="7">
        <v>640.0</v>
      </c>
      <c r="B641" s="82">
        <v>3142215.0</v>
      </c>
      <c r="C641" s="16" t="s">
        <v>107</v>
      </c>
      <c r="D641" s="41">
        <v>42184.0</v>
      </c>
      <c r="E641" s="41">
        <v>42196.0</v>
      </c>
      <c r="F641" s="55" t="s">
        <v>15</v>
      </c>
      <c r="G641" s="16" t="s">
        <v>57</v>
      </c>
      <c r="H641" s="16" t="s">
        <v>968</v>
      </c>
      <c r="I641" s="16" t="s">
        <v>58</v>
      </c>
      <c r="J641" s="16" t="s">
        <v>639</v>
      </c>
      <c r="K641" s="36"/>
      <c r="N641" s="4"/>
      <c r="O641" s="4"/>
    </row>
    <row r="642">
      <c r="A642" s="7">
        <v>641.0</v>
      </c>
      <c r="B642" s="82">
        <v>3142247.0</v>
      </c>
      <c r="C642" s="16" t="s">
        <v>105</v>
      </c>
      <c r="D642" s="41">
        <v>42184.0</v>
      </c>
      <c r="E642" s="41">
        <v>42196.0</v>
      </c>
      <c r="F642" s="55" t="s">
        <v>15</v>
      </c>
      <c r="G642" s="16" t="s">
        <v>57</v>
      </c>
      <c r="H642" s="16" t="s">
        <v>969</v>
      </c>
      <c r="I642" s="16" t="s">
        <v>58</v>
      </c>
      <c r="J642" s="16" t="s">
        <v>639</v>
      </c>
      <c r="K642" s="36"/>
      <c r="N642" s="4"/>
      <c r="O642" s="4"/>
    </row>
    <row r="643">
      <c r="A643" s="7">
        <v>642.0</v>
      </c>
      <c r="B643" s="82">
        <v>3142251.0</v>
      </c>
      <c r="C643" s="16" t="s">
        <v>105</v>
      </c>
      <c r="D643" s="41">
        <v>42184.0</v>
      </c>
      <c r="E643" s="41">
        <v>42196.0</v>
      </c>
      <c r="F643" s="55" t="s">
        <v>15</v>
      </c>
      <c r="G643" s="16" t="s">
        <v>57</v>
      </c>
      <c r="H643" s="16" t="s">
        <v>970</v>
      </c>
      <c r="I643" s="16" t="s">
        <v>58</v>
      </c>
      <c r="J643" s="16" t="s">
        <v>639</v>
      </c>
      <c r="K643" s="36"/>
      <c r="N643" s="4"/>
      <c r="O643" s="4"/>
    </row>
    <row r="644">
      <c r="A644" s="7">
        <v>643.0</v>
      </c>
      <c r="B644" s="82">
        <v>3142265.0</v>
      </c>
      <c r="C644" s="16" t="s">
        <v>728</v>
      </c>
      <c r="D644" s="41">
        <v>42184.0</v>
      </c>
      <c r="E644" s="41">
        <v>42196.0</v>
      </c>
      <c r="F644" s="55" t="s">
        <v>15</v>
      </c>
      <c r="G644" s="16" t="s">
        <v>57</v>
      </c>
      <c r="H644" s="16" t="s">
        <v>971</v>
      </c>
      <c r="I644" s="16" t="s">
        <v>58</v>
      </c>
      <c r="J644" s="16" t="s">
        <v>639</v>
      </c>
      <c r="K644" s="36"/>
      <c r="N644" s="4"/>
      <c r="O644" s="4"/>
    </row>
    <row r="645">
      <c r="A645" s="7">
        <v>644.0</v>
      </c>
      <c r="B645" s="82">
        <v>3142271.0</v>
      </c>
      <c r="C645" s="16" t="s">
        <v>728</v>
      </c>
      <c r="D645" s="41">
        <v>42184.0</v>
      </c>
      <c r="E645" s="41">
        <v>42196.0</v>
      </c>
      <c r="F645" s="55" t="s">
        <v>15</v>
      </c>
      <c r="G645" s="16" t="s">
        <v>57</v>
      </c>
      <c r="H645" s="16" t="s">
        <v>972</v>
      </c>
      <c r="I645" s="16" t="s">
        <v>58</v>
      </c>
      <c r="J645" s="16" t="s">
        <v>639</v>
      </c>
      <c r="K645" s="36"/>
      <c r="N645" s="4"/>
      <c r="O645" s="4"/>
    </row>
    <row r="646">
      <c r="A646" s="7">
        <v>645.0</v>
      </c>
      <c r="B646" s="82">
        <v>3142286.0</v>
      </c>
      <c r="C646" s="16" t="s">
        <v>745</v>
      </c>
      <c r="D646" s="41">
        <v>42184.0</v>
      </c>
      <c r="E646" s="41">
        <v>42196.0</v>
      </c>
      <c r="F646" s="55" t="s">
        <v>15</v>
      </c>
      <c r="G646" s="16" t="s">
        <v>57</v>
      </c>
      <c r="H646" s="16" t="s">
        <v>973</v>
      </c>
      <c r="I646" s="16" t="s">
        <v>58</v>
      </c>
      <c r="J646" s="16" t="s">
        <v>639</v>
      </c>
      <c r="K646" s="36"/>
      <c r="N646" s="4"/>
      <c r="O646" s="4"/>
    </row>
    <row r="647">
      <c r="A647" s="7">
        <v>646.0</v>
      </c>
      <c r="B647" s="82">
        <v>3141242.0</v>
      </c>
      <c r="C647" s="16" t="s">
        <v>318</v>
      </c>
      <c r="D647" s="41">
        <v>42184.0</v>
      </c>
      <c r="E647" s="41">
        <v>42196.0</v>
      </c>
      <c r="F647" s="55" t="s">
        <v>15</v>
      </c>
      <c r="G647" s="16" t="s">
        <v>57</v>
      </c>
      <c r="H647" s="16" t="s">
        <v>974</v>
      </c>
      <c r="I647" s="16" t="s">
        <v>58</v>
      </c>
      <c r="J647" s="16" t="s">
        <v>639</v>
      </c>
      <c r="K647" s="36"/>
      <c r="N647" s="4"/>
      <c r="O647" s="4"/>
    </row>
    <row r="648">
      <c r="A648" s="7">
        <v>647.0</v>
      </c>
      <c r="B648" s="82">
        <v>3141302.0</v>
      </c>
      <c r="C648" s="16" t="s">
        <v>105</v>
      </c>
      <c r="D648" s="41">
        <v>42184.0</v>
      </c>
      <c r="E648" s="41">
        <v>42196.0</v>
      </c>
      <c r="F648" s="55" t="s">
        <v>15</v>
      </c>
      <c r="G648" s="16" t="s">
        <v>57</v>
      </c>
      <c r="H648" s="16" t="s">
        <v>975</v>
      </c>
      <c r="I648" s="16" t="s">
        <v>58</v>
      </c>
      <c r="J648" s="16" t="s">
        <v>639</v>
      </c>
      <c r="K648" s="36"/>
      <c r="N648" s="4"/>
      <c r="O648" s="4"/>
    </row>
    <row r="649">
      <c r="A649" s="7">
        <v>648.0</v>
      </c>
      <c r="B649" s="82">
        <v>3142307.0</v>
      </c>
      <c r="C649" s="16" t="s">
        <v>841</v>
      </c>
      <c r="D649" s="41">
        <v>42184.0</v>
      </c>
      <c r="E649" s="41">
        <v>42196.0</v>
      </c>
      <c r="F649" s="55" t="s">
        <v>15</v>
      </c>
      <c r="G649" s="16" t="s">
        <v>16</v>
      </c>
      <c r="H649" s="16" t="s">
        <v>976</v>
      </c>
      <c r="I649" s="16" t="s">
        <v>576</v>
      </c>
      <c r="J649" s="16" t="s">
        <v>576</v>
      </c>
      <c r="K649" s="36"/>
      <c r="N649" s="4"/>
      <c r="O649" s="4"/>
    </row>
    <row r="650">
      <c r="A650" s="7">
        <v>649.0</v>
      </c>
      <c r="B650" s="82">
        <v>3140286.0</v>
      </c>
      <c r="C650" s="16" t="s">
        <v>222</v>
      </c>
      <c r="D650" s="41">
        <v>42185.0</v>
      </c>
      <c r="E650" s="41">
        <v>42197.0</v>
      </c>
      <c r="F650" s="55" t="s">
        <v>15</v>
      </c>
      <c r="G650" s="16" t="s">
        <v>16</v>
      </c>
      <c r="H650" s="16" t="s">
        <v>977</v>
      </c>
      <c r="I650" s="16" t="s">
        <v>576</v>
      </c>
      <c r="J650" s="16" t="s">
        <v>576</v>
      </c>
      <c r="K650" s="36"/>
      <c r="N650" s="4"/>
      <c r="O650" s="4"/>
    </row>
    <row r="651" ht="30.0" customHeight="1">
      <c r="A651" s="7">
        <v>650.0</v>
      </c>
      <c r="B651" s="82">
        <v>3142327.0</v>
      </c>
      <c r="C651" s="16" t="s">
        <v>841</v>
      </c>
      <c r="D651" s="41">
        <v>42185.0</v>
      </c>
      <c r="E651" s="41">
        <v>42198.0</v>
      </c>
      <c r="F651" s="55" t="s">
        <v>15</v>
      </c>
      <c r="G651" s="16" t="s">
        <v>16</v>
      </c>
      <c r="H651" s="16" t="s">
        <v>978</v>
      </c>
      <c r="I651" s="16" t="s">
        <v>63</v>
      </c>
      <c r="J651" s="55" t="s">
        <v>912</v>
      </c>
      <c r="K651" s="36"/>
      <c r="N651" s="4"/>
      <c r="O651" s="4"/>
    </row>
    <row r="652">
      <c r="A652" s="7">
        <v>651.0</v>
      </c>
      <c r="B652" s="82">
        <v>3142640.0</v>
      </c>
      <c r="C652" s="16" t="s">
        <v>222</v>
      </c>
      <c r="D652" s="41">
        <v>42185.0</v>
      </c>
      <c r="E652" s="41">
        <v>42197.0</v>
      </c>
      <c r="F652" s="55" t="s">
        <v>15</v>
      </c>
      <c r="G652" s="16" t="s">
        <v>16</v>
      </c>
      <c r="H652" s="16" t="s">
        <v>979</v>
      </c>
      <c r="I652" s="16" t="s">
        <v>576</v>
      </c>
      <c r="J652" s="16" t="s">
        <v>576</v>
      </c>
      <c r="K652" s="36"/>
      <c r="N652" s="4"/>
      <c r="O652" s="4"/>
    </row>
    <row r="653">
      <c r="A653" s="7">
        <v>652.0</v>
      </c>
      <c r="B653" s="82">
        <v>3143474.0</v>
      </c>
      <c r="C653" s="16" t="s">
        <v>105</v>
      </c>
      <c r="D653" s="41">
        <v>42185.0</v>
      </c>
      <c r="E653" s="41">
        <v>42197.0</v>
      </c>
      <c r="F653" s="55" t="s">
        <v>15</v>
      </c>
      <c r="G653" s="16" t="s">
        <v>57</v>
      </c>
      <c r="H653" s="16" t="s">
        <v>980</v>
      </c>
      <c r="I653" s="16" t="s">
        <v>58</v>
      </c>
      <c r="J653" s="16" t="s">
        <v>639</v>
      </c>
      <c r="K653" s="36"/>
      <c r="N653" s="4"/>
      <c r="O653" s="4"/>
    </row>
    <row r="654" ht="30.0" customHeight="1">
      <c r="A654" s="7">
        <v>653.0</v>
      </c>
      <c r="B654" s="82">
        <v>3143439.0</v>
      </c>
      <c r="C654" s="16" t="s">
        <v>318</v>
      </c>
      <c r="D654" s="41">
        <v>42186.0</v>
      </c>
      <c r="E654" s="41">
        <v>42198.0</v>
      </c>
      <c r="F654" s="55" t="s">
        <v>15</v>
      </c>
      <c r="G654" s="16" t="s">
        <v>57</v>
      </c>
      <c r="H654" s="16" t="s">
        <v>981</v>
      </c>
      <c r="I654" s="16" t="s">
        <v>58</v>
      </c>
      <c r="J654" s="55" t="s">
        <v>982</v>
      </c>
      <c r="K654" s="77"/>
      <c r="N654" s="4"/>
      <c r="O654" s="4"/>
    </row>
    <row r="655">
      <c r="A655" s="7">
        <v>654.0</v>
      </c>
      <c r="B655" s="153">
        <v>3143509.0</v>
      </c>
      <c r="C655" s="16" t="s">
        <v>36</v>
      </c>
      <c r="D655" s="41">
        <v>42186.0</v>
      </c>
      <c r="E655" s="154">
        <v>42192.0</v>
      </c>
      <c r="F655" s="55" t="s">
        <v>15</v>
      </c>
      <c r="G655" s="16" t="s">
        <v>282</v>
      </c>
      <c r="H655" s="16" t="s">
        <v>15</v>
      </c>
      <c r="I655" s="16" t="s">
        <v>576</v>
      </c>
      <c r="J655" s="16" t="s">
        <v>576</v>
      </c>
      <c r="K655" s="16"/>
      <c r="N655" s="4"/>
      <c r="O655" s="4"/>
    </row>
    <row r="656" ht="30.0" customHeight="1">
      <c r="A656" s="7">
        <v>655.0</v>
      </c>
      <c r="B656" s="153">
        <v>3142946.0</v>
      </c>
      <c r="C656" s="16" t="s">
        <v>841</v>
      </c>
      <c r="D656" s="41">
        <v>42187.0</v>
      </c>
      <c r="E656" s="55" t="s">
        <v>346</v>
      </c>
      <c r="F656" s="55" t="s">
        <v>15</v>
      </c>
      <c r="G656" s="16" t="s">
        <v>846</v>
      </c>
      <c r="H656" s="16" t="s">
        <v>15</v>
      </c>
      <c r="I656" s="16" t="s">
        <v>576</v>
      </c>
      <c r="J656" s="16" t="s">
        <v>576</v>
      </c>
      <c r="K656" s="36"/>
      <c r="N656" s="4"/>
      <c r="O656" s="4"/>
    </row>
    <row r="657">
      <c r="A657" s="7">
        <v>656.0</v>
      </c>
      <c r="B657" s="155">
        <v>3146342.0</v>
      </c>
      <c r="C657" s="9" t="s">
        <v>152</v>
      </c>
      <c r="D657" s="49">
        <v>42187.0</v>
      </c>
      <c r="E657" s="49">
        <v>42199.0</v>
      </c>
      <c r="F657" s="55" t="s">
        <v>15</v>
      </c>
      <c r="G657" s="20" t="s">
        <v>57</v>
      </c>
      <c r="H657" s="20" t="s">
        <v>983</v>
      </c>
      <c r="I657" s="16" t="s">
        <v>58</v>
      </c>
      <c r="J657" s="20" t="s">
        <v>639</v>
      </c>
      <c r="K657" s="36"/>
      <c r="N657" s="4"/>
      <c r="O657" s="4"/>
    </row>
    <row r="658" ht="30.0" customHeight="1">
      <c r="A658" s="7">
        <v>657.0</v>
      </c>
      <c r="B658" s="153">
        <v>3147047.0</v>
      </c>
      <c r="C658" s="16" t="s">
        <v>107</v>
      </c>
      <c r="D658" s="41">
        <v>42187.0</v>
      </c>
      <c r="E658" s="41">
        <v>42199.0</v>
      </c>
      <c r="F658" s="55" t="s">
        <v>15</v>
      </c>
      <c r="G658" s="16" t="s">
        <v>57</v>
      </c>
      <c r="H658" s="55" t="s">
        <v>984</v>
      </c>
      <c r="I658" s="16" t="s">
        <v>58</v>
      </c>
      <c r="J658" s="16" t="s">
        <v>639</v>
      </c>
      <c r="K658" s="36"/>
      <c r="N658" s="4"/>
      <c r="O658" s="4"/>
    </row>
    <row r="659">
      <c r="A659" s="7">
        <v>658.0</v>
      </c>
      <c r="B659" s="16">
        <v>3145205.0</v>
      </c>
      <c r="C659" s="16" t="s">
        <v>36</v>
      </c>
      <c r="D659" s="41">
        <v>42187.0</v>
      </c>
      <c r="E659" s="41">
        <v>42188.0</v>
      </c>
      <c r="F659" s="55" t="s">
        <v>15</v>
      </c>
      <c r="G659" s="16" t="s">
        <v>182</v>
      </c>
      <c r="H659" s="16" t="s">
        <v>985</v>
      </c>
      <c r="I659" s="16" t="s">
        <v>576</v>
      </c>
      <c r="J659" s="16" t="s">
        <v>576</v>
      </c>
      <c r="K659" s="77"/>
      <c r="N659" s="4"/>
      <c r="O659" s="4"/>
    </row>
    <row r="660">
      <c r="A660" s="7">
        <v>659.0</v>
      </c>
      <c r="B660" s="16">
        <v>3147188.0</v>
      </c>
      <c r="C660" s="16" t="s">
        <v>107</v>
      </c>
      <c r="D660" s="41">
        <v>42188.0</v>
      </c>
      <c r="E660" s="41">
        <v>42195.0</v>
      </c>
      <c r="F660" s="55" t="s">
        <v>15</v>
      </c>
      <c r="G660" s="16" t="s">
        <v>182</v>
      </c>
      <c r="H660" s="16" t="s">
        <v>986</v>
      </c>
      <c r="I660" s="16" t="s">
        <v>576</v>
      </c>
      <c r="J660" s="16" t="s">
        <v>576</v>
      </c>
      <c r="K660" s="66"/>
      <c r="N660" s="4"/>
      <c r="O660" s="4"/>
    </row>
    <row r="661">
      <c r="A661" s="7">
        <v>660.0</v>
      </c>
      <c r="B661" s="16">
        <v>3146382.0</v>
      </c>
      <c r="C661" s="16" t="s">
        <v>318</v>
      </c>
      <c r="D661" s="41">
        <v>42188.0</v>
      </c>
      <c r="E661" s="41">
        <v>42199.0</v>
      </c>
      <c r="F661" s="55" t="s">
        <v>15</v>
      </c>
      <c r="G661" s="16" t="s">
        <v>57</v>
      </c>
      <c r="H661" s="16" t="s">
        <v>987</v>
      </c>
      <c r="I661" s="16" t="s">
        <v>58</v>
      </c>
      <c r="J661" s="16" t="s">
        <v>639</v>
      </c>
      <c r="K661" s="20"/>
      <c r="N661" s="4"/>
      <c r="O661" s="4"/>
    </row>
    <row r="662">
      <c r="A662" s="7">
        <v>661.0</v>
      </c>
      <c r="B662" s="20">
        <v>3148548.0</v>
      </c>
      <c r="C662" s="20" t="s">
        <v>105</v>
      </c>
      <c r="D662" s="49">
        <v>42188.0</v>
      </c>
      <c r="E662" s="49">
        <v>42200.0</v>
      </c>
      <c r="F662" s="55" t="s">
        <v>15</v>
      </c>
      <c r="G662" s="20" t="s">
        <v>57</v>
      </c>
      <c r="H662" s="20" t="s">
        <v>988</v>
      </c>
      <c r="I662" s="16" t="s">
        <v>58</v>
      </c>
      <c r="J662" s="20" t="s">
        <v>639</v>
      </c>
      <c r="K662" s="20"/>
      <c r="N662" s="4"/>
      <c r="O662" s="4"/>
    </row>
    <row r="663">
      <c r="A663" s="7">
        <v>662.0</v>
      </c>
      <c r="B663" s="16">
        <v>3148574.0</v>
      </c>
      <c r="C663" s="16" t="s">
        <v>867</v>
      </c>
      <c r="D663" s="41">
        <v>42188.0</v>
      </c>
      <c r="E663" s="41">
        <v>42199.0</v>
      </c>
      <c r="F663" s="55" t="s">
        <v>15</v>
      </c>
      <c r="G663" s="16" t="s">
        <v>57</v>
      </c>
      <c r="H663" s="16" t="s">
        <v>989</v>
      </c>
      <c r="I663" s="16" t="s">
        <v>58</v>
      </c>
      <c r="J663" s="16" t="s">
        <v>639</v>
      </c>
      <c r="K663" s="20"/>
      <c r="N663" s="4"/>
      <c r="O663" s="4"/>
    </row>
    <row r="664">
      <c r="A664" s="7">
        <v>663.0</v>
      </c>
      <c r="B664" s="16">
        <v>3148606.0</v>
      </c>
      <c r="C664" s="16" t="s">
        <v>745</v>
      </c>
      <c r="D664" s="41">
        <v>42188.0</v>
      </c>
      <c r="E664" s="41">
        <v>42200.0</v>
      </c>
      <c r="F664" s="55" t="s">
        <v>15</v>
      </c>
      <c r="G664" s="16" t="s">
        <v>57</v>
      </c>
      <c r="H664" s="16" t="s">
        <v>990</v>
      </c>
      <c r="I664" s="16" t="s">
        <v>58</v>
      </c>
      <c r="J664" s="16" t="s">
        <v>639</v>
      </c>
      <c r="K664" s="20"/>
      <c r="N664" s="4"/>
      <c r="O664" s="4"/>
    </row>
    <row r="665">
      <c r="A665" s="7">
        <v>664.0</v>
      </c>
      <c r="B665" s="16">
        <v>3148613.0</v>
      </c>
      <c r="C665" s="16" t="s">
        <v>213</v>
      </c>
      <c r="D665" s="41">
        <v>42188.0</v>
      </c>
      <c r="E665" s="41">
        <v>42199.0</v>
      </c>
      <c r="F665" s="55" t="s">
        <v>15</v>
      </c>
      <c r="G665" s="16" t="s">
        <v>57</v>
      </c>
      <c r="H665" s="16" t="s">
        <v>991</v>
      </c>
      <c r="I665" s="16" t="s">
        <v>58</v>
      </c>
      <c r="J665" s="16" t="s">
        <v>639</v>
      </c>
      <c r="K665" s="36"/>
      <c r="N665" s="4"/>
      <c r="O665" s="4"/>
    </row>
    <row r="666">
      <c r="A666" s="7">
        <v>665.0</v>
      </c>
      <c r="B666" s="16">
        <v>3147641.0</v>
      </c>
      <c r="C666" s="9" t="s">
        <v>152</v>
      </c>
      <c r="D666" s="41">
        <v>42188.0</v>
      </c>
      <c r="E666" s="41">
        <v>42200.0</v>
      </c>
      <c r="F666" s="55" t="s">
        <v>15</v>
      </c>
      <c r="G666" s="16" t="s">
        <v>57</v>
      </c>
      <c r="H666" s="16" t="s">
        <v>992</v>
      </c>
      <c r="I666" s="16" t="s">
        <v>58</v>
      </c>
      <c r="J666" s="16" t="s">
        <v>639</v>
      </c>
      <c r="K666" s="36"/>
      <c r="N666" s="4"/>
      <c r="O666" s="4"/>
    </row>
    <row r="667">
      <c r="A667" s="7">
        <v>666.0</v>
      </c>
      <c r="B667" s="20">
        <v>3147715.0</v>
      </c>
      <c r="C667" s="20" t="s">
        <v>123</v>
      </c>
      <c r="D667" s="49">
        <v>42188.0</v>
      </c>
      <c r="E667" s="49">
        <v>42200.0</v>
      </c>
      <c r="F667" s="55" t="s">
        <v>15</v>
      </c>
      <c r="G667" s="16" t="s">
        <v>16</v>
      </c>
      <c r="H667" s="78" t="s">
        <v>993</v>
      </c>
      <c r="I667" s="20" t="s">
        <v>576</v>
      </c>
      <c r="J667" s="20" t="s">
        <v>576</v>
      </c>
      <c r="K667" s="78"/>
      <c r="N667" s="4"/>
      <c r="O667" s="4"/>
    </row>
    <row r="668" ht="45.0" customHeight="1">
      <c r="A668" s="7">
        <v>667.0</v>
      </c>
      <c r="B668" s="16">
        <v>3147759.0</v>
      </c>
      <c r="C668" s="16" t="s">
        <v>222</v>
      </c>
      <c r="D668" s="41">
        <v>42188.0</v>
      </c>
      <c r="E668" s="41">
        <v>42200.0</v>
      </c>
      <c r="F668" s="55" t="s">
        <v>15</v>
      </c>
      <c r="G668" s="16" t="s">
        <v>16</v>
      </c>
      <c r="H668" s="16" t="s">
        <v>994</v>
      </c>
      <c r="I668" s="16" t="s">
        <v>58</v>
      </c>
      <c r="J668" s="55" t="s">
        <v>995</v>
      </c>
      <c r="K668" s="78"/>
      <c r="N668" s="4"/>
      <c r="O668" s="4"/>
    </row>
    <row r="669">
      <c r="A669" s="7">
        <v>668.0</v>
      </c>
      <c r="B669" s="16">
        <v>3147768.0</v>
      </c>
      <c r="C669" s="16" t="s">
        <v>745</v>
      </c>
      <c r="D669" s="41">
        <v>42188.0</v>
      </c>
      <c r="E669" s="41">
        <v>42200.0</v>
      </c>
      <c r="F669" s="55" t="s">
        <v>15</v>
      </c>
      <c r="G669" s="16" t="s">
        <v>16</v>
      </c>
      <c r="H669" s="156" t="s">
        <v>996</v>
      </c>
      <c r="I669" s="16" t="s">
        <v>58</v>
      </c>
      <c r="J669" s="16" t="s">
        <v>639</v>
      </c>
      <c r="K669" s="78"/>
      <c r="N669" s="4"/>
      <c r="O669" s="4"/>
    </row>
    <row r="670" ht="45.0" customHeight="1">
      <c r="A670" s="7">
        <v>669.0</v>
      </c>
      <c r="B670" s="16">
        <v>3147050.0</v>
      </c>
      <c r="C670" s="16" t="s">
        <v>105</v>
      </c>
      <c r="D670" s="41">
        <v>42188.0</v>
      </c>
      <c r="E670" s="41">
        <v>42193.0</v>
      </c>
      <c r="F670" s="55" t="s">
        <v>997</v>
      </c>
      <c r="G670" s="16" t="s">
        <v>143</v>
      </c>
      <c r="H670" s="55" t="s">
        <v>997</v>
      </c>
      <c r="I670" s="16" t="s">
        <v>576</v>
      </c>
      <c r="J670" s="16" t="s">
        <v>576</v>
      </c>
      <c r="K670" s="16"/>
      <c r="N670" s="4"/>
      <c r="O670" s="4"/>
    </row>
    <row r="671" ht="45.0" customHeight="1">
      <c r="A671" s="7">
        <v>670.0</v>
      </c>
      <c r="B671" s="16">
        <v>3146859.0</v>
      </c>
      <c r="C671" s="16" t="s">
        <v>998</v>
      </c>
      <c r="D671" s="41">
        <v>42188.0</v>
      </c>
      <c r="E671" s="41">
        <v>42193.0</v>
      </c>
      <c r="F671" s="55" t="s">
        <v>997</v>
      </c>
      <c r="G671" s="16" t="s">
        <v>143</v>
      </c>
      <c r="H671" s="55" t="s">
        <v>997</v>
      </c>
      <c r="I671" s="16" t="s">
        <v>576</v>
      </c>
      <c r="J671" s="16" t="s">
        <v>576</v>
      </c>
      <c r="K671" s="36"/>
      <c r="N671" s="4"/>
      <c r="O671" s="4"/>
    </row>
    <row r="672" ht="30.0" customHeight="1">
      <c r="A672" s="7">
        <v>671.0</v>
      </c>
      <c r="B672" s="16">
        <v>3148614.0</v>
      </c>
      <c r="C672" s="16" t="s">
        <v>728</v>
      </c>
      <c r="D672" s="41">
        <v>42191.0</v>
      </c>
      <c r="E672" s="41">
        <v>42204.0</v>
      </c>
      <c r="F672" s="55" t="s">
        <v>15</v>
      </c>
      <c r="G672" s="16" t="s">
        <v>16</v>
      </c>
      <c r="H672" s="16" t="s">
        <v>999</v>
      </c>
      <c r="I672" s="16" t="s">
        <v>58</v>
      </c>
      <c r="J672" s="55" t="s">
        <v>325</v>
      </c>
      <c r="K672" s="20"/>
      <c r="N672" s="4"/>
      <c r="O672" s="4"/>
    </row>
    <row r="673" ht="30.0" customHeight="1">
      <c r="A673" s="7">
        <v>672.0</v>
      </c>
      <c r="B673" s="16">
        <v>3148898.0</v>
      </c>
      <c r="C673" s="16" t="s">
        <v>107</v>
      </c>
      <c r="D673" s="41">
        <v>42191.0</v>
      </c>
      <c r="E673" s="41">
        <v>42204.0</v>
      </c>
      <c r="F673" s="55" t="s">
        <v>15</v>
      </c>
      <c r="G673" s="16" t="s">
        <v>16</v>
      </c>
      <c r="H673" s="16" t="s">
        <v>1000</v>
      </c>
      <c r="I673" s="16" t="s">
        <v>58</v>
      </c>
      <c r="J673" s="55" t="s">
        <v>742</v>
      </c>
      <c r="K673" s="20"/>
      <c r="N673" s="4"/>
      <c r="O673" s="4"/>
    </row>
    <row r="674">
      <c r="A674" s="7">
        <v>673.0</v>
      </c>
      <c r="B674" s="20">
        <v>3148947.0</v>
      </c>
      <c r="C674" s="16" t="s">
        <v>728</v>
      </c>
      <c r="D674" s="41">
        <v>42191.0</v>
      </c>
      <c r="E674" s="49">
        <v>42204.0</v>
      </c>
      <c r="F674" s="55" t="s">
        <v>15</v>
      </c>
      <c r="G674" s="20" t="s">
        <v>57</v>
      </c>
      <c r="H674" s="20" t="s">
        <v>1001</v>
      </c>
      <c r="I674" s="20" t="s">
        <v>576</v>
      </c>
      <c r="J674" s="20" t="s">
        <v>576</v>
      </c>
      <c r="K674" s="20"/>
      <c r="N674" s="4"/>
      <c r="O674" s="4"/>
    </row>
    <row r="675">
      <c r="A675" s="7">
        <v>674.0</v>
      </c>
      <c r="B675" s="16">
        <v>3149033.0</v>
      </c>
      <c r="C675" s="16" t="s">
        <v>152</v>
      </c>
      <c r="D675" s="41">
        <v>42191.0</v>
      </c>
      <c r="E675" s="41">
        <v>42204.0</v>
      </c>
      <c r="F675" s="55" t="s">
        <v>15</v>
      </c>
      <c r="G675" s="16" t="s">
        <v>57</v>
      </c>
      <c r="H675" s="16" t="s">
        <v>1002</v>
      </c>
      <c r="I675" s="16" t="s">
        <v>58</v>
      </c>
      <c r="J675" s="16" t="s">
        <v>639</v>
      </c>
      <c r="K675" s="20"/>
      <c r="N675" s="4"/>
      <c r="O675" s="4"/>
    </row>
    <row r="676">
      <c r="A676" s="7">
        <v>675.0</v>
      </c>
      <c r="B676" s="16">
        <v>3149055.0</v>
      </c>
      <c r="C676" s="16" t="s">
        <v>745</v>
      </c>
      <c r="D676" s="41">
        <v>42191.0</v>
      </c>
      <c r="E676" s="41">
        <v>42198.0</v>
      </c>
      <c r="F676" s="55" t="s">
        <v>15</v>
      </c>
      <c r="G676" s="16" t="s">
        <v>16</v>
      </c>
      <c r="H676" s="16" t="s">
        <v>1003</v>
      </c>
      <c r="I676" s="16" t="s">
        <v>63</v>
      </c>
      <c r="J676" s="16" t="s">
        <v>639</v>
      </c>
      <c r="K676" s="20"/>
      <c r="N676" s="4"/>
      <c r="O676" s="4"/>
    </row>
    <row r="677">
      <c r="A677" s="7">
        <v>676.0</v>
      </c>
      <c r="B677" s="16">
        <v>3149100.0</v>
      </c>
      <c r="C677" s="16" t="s">
        <v>105</v>
      </c>
      <c r="D677" s="41">
        <v>42191.0</v>
      </c>
      <c r="E677" s="41">
        <v>42198.0</v>
      </c>
      <c r="F677" s="55" t="s">
        <v>15</v>
      </c>
      <c r="G677" s="16" t="s">
        <v>16</v>
      </c>
      <c r="H677" s="16" t="s">
        <v>1004</v>
      </c>
      <c r="I677" s="16" t="s">
        <v>58</v>
      </c>
      <c r="J677" s="16" t="s">
        <v>639</v>
      </c>
      <c r="K677" s="20"/>
      <c r="N677" s="4"/>
      <c r="O677" s="4"/>
    </row>
    <row r="678" ht="30.0" customHeight="1">
      <c r="A678" s="7">
        <v>677.0</v>
      </c>
      <c r="B678" s="16">
        <v>3149594.0</v>
      </c>
      <c r="C678" s="16" t="s">
        <v>247</v>
      </c>
      <c r="D678" s="41">
        <v>42191.0</v>
      </c>
      <c r="E678" s="41">
        <v>42204.0</v>
      </c>
      <c r="F678" s="55" t="s">
        <v>15</v>
      </c>
      <c r="G678" s="16" t="s">
        <v>16</v>
      </c>
      <c r="H678" s="16" t="s">
        <v>1005</v>
      </c>
      <c r="I678" s="16" t="s">
        <v>63</v>
      </c>
      <c r="J678" s="55" t="s">
        <v>177</v>
      </c>
      <c r="K678" s="20"/>
      <c r="N678" s="4"/>
      <c r="O678" s="4"/>
    </row>
    <row r="679" ht="30.0" customHeight="1">
      <c r="A679" s="7">
        <v>678.0</v>
      </c>
      <c r="B679" s="16">
        <v>3149601.0</v>
      </c>
      <c r="C679" s="16" t="s">
        <v>247</v>
      </c>
      <c r="D679" s="41">
        <v>42191.0</v>
      </c>
      <c r="E679" s="41">
        <v>42204.0</v>
      </c>
      <c r="F679" s="55" t="s">
        <v>15</v>
      </c>
      <c r="G679" s="16" t="s">
        <v>16</v>
      </c>
      <c r="H679" s="16" t="s">
        <v>1006</v>
      </c>
      <c r="I679" s="16" t="s">
        <v>63</v>
      </c>
      <c r="J679" s="55" t="s">
        <v>177</v>
      </c>
      <c r="K679" s="20"/>
      <c r="N679" s="4"/>
      <c r="O679" s="4"/>
    </row>
    <row r="680" ht="30.0" customHeight="1">
      <c r="A680" s="7">
        <v>679.0</v>
      </c>
      <c r="B680" s="16">
        <v>3149608.0</v>
      </c>
      <c r="C680" s="16" t="s">
        <v>56</v>
      </c>
      <c r="D680" s="41">
        <v>42191.0</v>
      </c>
      <c r="E680" s="41">
        <v>42204.0</v>
      </c>
      <c r="F680" s="55" t="s">
        <v>15</v>
      </c>
      <c r="G680" s="16" t="s">
        <v>16</v>
      </c>
      <c r="H680" s="16" t="s">
        <v>1007</v>
      </c>
      <c r="I680" s="16" t="s">
        <v>63</v>
      </c>
      <c r="J680" s="55" t="s">
        <v>177</v>
      </c>
      <c r="K680" s="20"/>
      <c r="N680" s="4"/>
      <c r="O680" s="4"/>
    </row>
    <row r="681" ht="30.0" customHeight="1">
      <c r="A681" s="7">
        <v>680.0</v>
      </c>
      <c r="B681" s="16">
        <v>3149618.0</v>
      </c>
      <c r="C681" s="16" t="s">
        <v>107</v>
      </c>
      <c r="D681" s="41">
        <v>42191.0</v>
      </c>
      <c r="E681" s="41">
        <v>42204.0</v>
      </c>
      <c r="F681" s="55" t="s">
        <v>15</v>
      </c>
      <c r="G681" s="16" t="s">
        <v>16</v>
      </c>
      <c r="H681" s="16" t="s">
        <v>1008</v>
      </c>
      <c r="I681" s="16" t="s">
        <v>63</v>
      </c>
      <c r="J681" s="55" t="s">
        <v>177</v>
      </c>
      <c r="K681" s="20"/>
      <c r="N681" s="4"/>
      <c r="O681" s="4"/>
    </row>
    <row r="682" ht="30.0" customHeight="1">
      <c r="A682" s="7">
        <v>681.0</v>
      </c>
      <c r="B682" s="16">
        <v>3149625.0</v>
      </c>
      <c r="C682" s="16" t="s">
        <v>152</v>
      </c>
      <c r="D682" s="41">
        <v>42191.0</v>
      </c>
      <c r="E682" s="41">
        <v>42204.0</v>
      </c>
      <c r="F682" s="55" t="s">
        <v>15</v>
      </c>
      <c r="G682" s="16" t="s">
        <v>16</v>
      </c>
      <c r="H682" s="16" t="s">
        <v>1009</v>
      </c>
      <c r="I682" s="16" t="s">
        <v>63</v>
      </c>
      <c r="J682" s="55" t="s">
        <v>177</v>
      </c>
      <c r="K682" s="20"/>
      <c r="N682" s="4"/>
      <c r="O682" s="4"/>
    </row>
    <row r="683" ht="30.0" customHeight="1">
      <c r="A683" s="7">
        <v>682.0</v>
      </c>
      <c r="B683" s="16">
        <v>3149630.0</v>
      </c>
      <c r="C683" s="16" t="s">
        <v>318</v>
      </c>
      <c r="D683" s="41">
        <v>42191.0</v>
      </c>
      <c r="E683" s="41">
        <v>42204.0</v>
      </c>
      <c r="F683" s="55" t="s">
        <v>15</v>
      </c>
      <c r="G683" s="16" t="s">
        <v>16</v>
      </c>
      <c r="H683" s="16" t="s">
        <v>1010</v>
      </c>
      <c r="I683" s="16" t="s">
        <v>63</v>
      </c>
      <c r="J683" s="55" t="s">
        <v>177</v>
      </c>
      <c r="K683" s="20"/>
      <c r="N683" s="4"/>
      <c r="O683" s="4"/>
    </row>
    <row r="684" ht="30.0" customHeight="1">
      <c r="A684" s="7">
        <v>683.0</v>
      </c>
      <c r="B684" s="16">
        <v>3149637.0</v>
      </c>
      <c r="C684" s="107" t="s">
        <v>213</v>
      </c>
      <c r="D684" s="41">
        <v>42191.0</v>
      </c>
      <c r="E684" s="41">
        <v>42204.0</v>
      </c>
      <c r="F684" s="55" t="s">
        <v>15</v>
      </c>
      <c r="G684" s="16" t="s">
        <v>16</v>
      </c>
      <c r="H684" s="16" t="s">
        <v>1011</v>
      </c>
      <c r="I684" s="16" t="s">
        <v>63</v>
      </c>
      <c r="J684" s="55" t="s">
        <v>177</v>
      </c>
      <c r="K684" s="20"/>
      <c r="N684" s="4"/>
      <c r="O684" s="4"/>
    </row>
    <row r="685" ht="30.0" customHeight="1">
      <c r="A685" s="7">
        <v>684.0</v>
      </c>
      <c r="B685" s="16">
        <v>3149641.0</v>
      </c>
      <c r="C685" s="16" t="s">
        <v>867</v>
      </c>
      <c r="D685" s="41">
        <v>42191.0</v>
      </c>
      <c r="E685" s="41">
        <v>42204.0</v>
      </c>
      <c r="F685" s="55" t="s">
        <v>15</v>
      </c>
      <c r="G685" s="16" t="s">
        <v>16</v>
      </c>
      <c r="H685" s="16" t="s">
        <v>1012</v>
      </c>
      <c r="I685" s="16" t="s">
        <v>63</v>
      </c>
      <c r="J685" s="55" t="s">
        <v>177</v>
      </c>
      <c r="K685" s="20"/>
      <c r="N685" s="4"/>
      <c r="O685" s="4"/>
    </row>
    <row r="686" ht="30.0" customHeight="1">
      <c r="A686" s="7">
        <v>685.0</v>
      </c>
      <c r="B686" s="16">
        <v>3149645.0</v>
      </c>
      <c r="C686" s="16" t="s">
        <v>867</v>
      </c>
      <c r="D686" s="41">
        <v>42191.0</v>
      </c>
      <c r="E686" s="41">
        <v>42204.0</v>
      </c>
      <c r="F686" s="55" t="s">
        <v>15</v>
      </c>
      <c r="G686" s="16" t="s">
        <v>16</v>
      </c>
      <c r="H686" s="16" t="s">
        <v>1013</v>
      </c>
      <c r="I686" s="16" t="s">
        <v>63</v>
      </c>
      <c r="J686" s="55" t="s">
        <v>177</v>
      </c>
      <c r="K686" s="20"/>
      <c r="N686" s="4"/>
      <c r="O686" s="4"/>
    </row>
    <row r="687" ht="30.0" customHeight="1">
      <c r="A687" s="7">
        <v>686.0</v>
      </c>
      <c r="B687" s="16">
        <v>3149652.0</v>
      </c>
      <c r="C687" s="107" t="s">
        <v>213</v>
      </c>
      <c r="D687" s="41">
        <v>42191.0</v>
      </c>
      <c r="E687" s="41">
        <v>42204.0</v>
      </c>
      <c r="F687" s="55" t="s">
        <v>15</v>
      </c>
      <c r="G687" s="16" t="s">
        <v>16</v>
      </c>
      <c r="H687" s="16" t="s">
        <v>1014</v>
      </c>
      <c r="I687" s="16" t="s">
        <v>63</v>
      </c>
      <c r="J687" s="55" t="s">
        <v>177</v>
      </c>
      <c r="K687" s="20"/>
      <c r="N687" s="4"/>
      <c r="O687" s="4"/>
    </row>
    <row r="688" ht="30.0" customHeight="1">
      <c r="A688" s="7">
        <v>687.0</v>
      </c>
      <c r="B688" s="16">
        <v>3149660.0</v>
      </c>
      <c r="C688" s="16" t="s">
        <v>105</v>
      </c>
      <c r="D688" s="41">
        <v>42191.0</v>
      </c>
      <c r="E688" s="41">
        <v>42204.0</v>
      </c>
      <c r="F688" s="55" t="s">
        <v>15</v>
      </c>
      <c r="G688" s="16" t="s">
        <v>16</v>
      </c>
      <c r="H688" s="16" t="s">
        <v>1015</v>
      </c>
      <c r="I688" s="16" t="s">
        <v>63</v>
      </c>
      <c r="J688" s="55" t="s">
        <v>177</v>
      </c>
      <c r="K688" s="20"/>
      <c r="N688" s="4"/>
      <c r="O688" s="4"/>
    </row>
    <row r="689" ht="30.0" customHeight="1">
      <c r="A689" s="7">
        <v>689.0</v>
      </c>
      <c r="B689" s="85" t="str">
        <f>HYPERLINK("http://www.secretariadeambiente.gov.co/forest/usutareas.do?group_system_actual=3&amp;codTraEsc=18585923&amp;_a=0.9306269633959812","3151495")</f>
        <v>3151495</v>
      </c>
      <c r="C689" s="16" t="s">
        <v>152</v>
      </c>
      <c r="D689" s="41">
        <v>42193.0</v>
      </c>
      <c r="E689" s="41">
        <v>42205.0</v>
      </c>
      <c r="F689" s="55" t="s">
        <v>15</v>
      </c>
      <c r="G689" s="16" t="s">
        <v>16</v>
      </c>
      <c r="H689" s="16" t="s">
        <v>1016</v>
      </c>
      <c r="I689" s="16" t="s">
        <v>63</v>
      </c>
      <c r="J689" s="55" t="s">
        <v>177</v>
      </c>
      <c r="K689" s="36"/>
      <c r="N689" s="4"/>
      <c r="O689" s="4"/>
    </row>
    <row r="690">
      <c r="A690" s="7">
        <v>690.0</v>
      </c>
      <c r="B690" s="85" t="str">
        <f>HYPERLINK("http://www.secretariadeambiente.gov.co/forest/usutareas.do?group_system_actual=3&amp;codTraEsc=18585953&amp;_a=0.14133969140586644","3151572")</f>
        <v>3151572</v>
      </c>
      <c r="C690" s="16" t="s">
        <v>105</v>
      </c>
      <c r="D690" s="41">
        <v>42193.0</v>
      </c>
      <c r="E690" s="41">
        <v>42207.0</v>
      </c>
      <c r="F690" s="55" t="s">
        <v>15</v>
      </c>
      <c r="G690" s="16" t="s">
        <v>16</v>
      </c>
      <c r="H690" s="16" t="s">
        <v>1017</v>
      </c>
      <c r="I690" s="16" t="s">
        <v>63</v>
      </c>
      <c r="J690" s="55" t="s">
        <v>639</v>
      </c>
      <c r="K690" s="36"/>
      <c r="N690" s="4"/>
      <c r="O690" s="4"/>
    </row>
    <row r="691" ht="30.0" customHeight="1">
      <c r="A691" s="7">
        <v>691.0</v>
      </c>
      <c r="B691" s="16">
        <v>3152084.0</v>
      </c>
      <c r="C691" s="16" t="s">
        <v>106</v>
      </c>
      <c r="D691" s="41">
        <v>42193.0</v>
      </c>
      <c r="E691" s="41">
        <v>42207.0</v>
      </c>
      <c r="F691" s="55" t="s">
        <v>15</v>
      </c>
      <c r="G691" s="16" t="s">
        <v>16</v>
      </c>
      <c r="H691" s="16" t="s">
        <v>1018</v>
      </c>
      <c r="I691" s="16" t="s">
        <v>576</v>
      </c>
      <c r="J691" s="55" t="s">
        <v>177</v>
      </c>
      <c r="K691" s="36"/>
      <c r="N691" s="4"/>
      <c r="O691" s="4"/>
    </row>
    <row r="692" ht="75.0" customHeight="1">
      <c r="A692" s="7">
        <v>692.0</v>
      </c>
      <c r="B692" s="16">
        <v>3152703.0</v>
      </c>
      <c r="C692" s="16" t="s">
        <v>56</v>
      </c>
      <c r="D692" s="41">
        <v>42193.0</v>
      </c>
      <c r="E692" s="41">
        <v>42207.0</v>
      </c>
      <c r="F692" s="55" t="s">
        <v>15</v>
      </c>
      <c r="G692" s="16" t="s">
        <v>16</v>
      </c>
      <c r="H692" s="16" t="s">
        <v>1019</v>
      </c>
      <c r="I692" s="16" t="s">
        <v>63</v>
      </c>
      <c r="J692" s="55" t="s">
        <v>1020</v>
      </c>
      <c r="K692" s="36"/>
      <c r="N692" s="4"/>
      <c r="O692" s="4"/>
    </row>
    <row r="693">
      <c r="A693" s="7">
        <v>693.0</v>
      </c>
      <c r="B693" s="16">
        <v>3152859.0</v>
      </c>
      <c r="C693" s="16" t="s">
        <v>1021</v>
      </c>
      <c r="D693" s="41">
        <v>42193.0</v>
      </c>
      <c r="E693" s="41">
        <v>42206.0</v>
      </c>
      <c r="F693" s="55" t="s">
        <v>15</v>
      </c>
      <c r="G693" s="16" t="s">
        <v>16</v>
      </c>
      <c r="H693" s="16" t="s">
        <v>1022</v>
      </c>
      <c r="I693" s="16" t="s">
        <v>576</v>
      </c>
      <c r="J693" s="16" t="s">
        <v>576</v>
      </c>
      <c r="K693" s="36"/>
      <c r="N693" s="4"/>
      <c r="O693" s="4"/>
    </row>
    <row r="694">
      <c r="A694" s="7">
        <v>694.0</v>
      </c>
      <c r="B694" s="16">
        <v>3152997.0</v>
      </c>
      <c r="C694" s="16" t="s">
        <v>222</v>
      </c>
      <c r="D694" s="41">
        <v>42193.0</v>
      </c>
      <c r="E694" s="41">
        <v>42206.0</v>
      </c>
      <c r="F694" s="55" t="s">
        <v>15</v>
      </c>
      <c r="G694" s="16" t="s">
        <v>57</v>
      </c>
      <c r="H694" s="16" t="s">
        <v>1023</v>
      </c>
      <c r="I694" s="16" t="s">
        <v>58</v>
      </c>
      <c r="J694" s="55" t="s">
        <v>878</v>
      </c>
      <c r="K694" s="36"/>
      <c r="N694" s="4"/>
      <c r="O694" s="4"/>
    </row>
    <row r="695">
      <c r="A695" s="7">
        <v>695.0</v>
      </c>
      <c r="B695" s="16">
        <v>3154021.0</v>
      </c>
      <c r="C695" s="16" t="s">
        <v>106</v>
      </c>
      <c r="D695" s="41">
        <v>42193.0</v>
      </c>
      <c r="E695" s="41">
        <v>42206.0</v>
      </c>
      <c r="F695" s="55" t="s">
        <v>15</v>
      </c>
      <c r="G695" s="16" t="s">
        <v>57</v>
      </c>
      <c r="H695" s="16" t="s">
        <v>1024</v>
      </c>
      <c r="I695" s="16" t="s">
        <v>576</v>
      </c>
      <c r="J695" s="16" t="s">
        <v>576</v>
      </c>
      <c r="K695" s="36"/>
      <c r="N695" s="4"/>
      <c r="O695" s="4"/>
    </row>
    <row r="696">
      <c r="A696" s="7">
        <v>696.0</v>
      </c>
      <c r="B696" s="55">
        <v>3153390.0</v>
      </c>
      <c r="C696" s="16" t="s">
        <v>1021</v>
      </c>
      <c r="D696" s="41">
        <v>42193.0</v>
      </c>
      <c r="E696" s="41">
        <v>42206.0</v>
      </c>
      <c r="F696" s="55" t="s">
        <v>15</v>
      </c>
      <c r="G696" s="16" t="s">
        <v>16</v>
      </c>
      <c r="H696" s="16" t="s">
        <v>1030</v>
      </c>
      <c r="I696" s="16" t="s">
        <v>576</v>
      </c>
      <c r="J696" s="16" t="s">
        <v>576</v>
      </c>
      <c r="K696" s="36"/>
      <c r="N696" s="4"/>
      <c r="O696" s="4"/>
    </row>
    <row r="697">
      <c r="A697" s="7">
        <v>697.0</v>
      </c>
      <c r="B697" s="16">
        <v>3153683.0</v>
      </c>
      <c r="C697" s="16" t="s">
        <v>841</v>
      </c>
      <c r="D697" s="41">
        <v>42193.0</v>
      </c>
      <c r="E697" s="41">
        <v>42207.0</v>
      </c>
      <c r="F697" s="55" t="s">
        <v>15</v>
      </c>
      <c r="G697" s="16" t="s">
        <v>16</v>
      </c>
      <c r="H697" s="16" t="s">
        <v>1031</v>
      </c>
      <c r="I697" s="16" t="s">
        <v>63</v>
      </c>
      <c r="J697" s="16" t="s">
        <v>909</v>
      </c>
      <c r="K697" s="20"/>
      <c r="N697" s="4"/>
      <c r="O697" s="4"/>
    </row>
    <row r="698">
      <c r="A698" s="7">
        <v>698.0</v>
      </c>
      <c r="B698" s="16">
        <v>3153690.0</v>
      </c>
      <c r="C698" s="16" t="s">
        <v>841</v>
      </c>
      <c r="D698" s="41">
        <v>42193.0</v>
      </c>
      <c r="E698" s="41">
        <v>42207.0</v>
      </c>
      <c r="F698" s="55" t="s">
        <v>15</v>
      </c>
      <c r="G698" s="16" t="s">
        <v>16</v>
      </c>
      <c r="H698" s="16" t="s">
        <v>1033</v>
      </c>
      <c r="I698" s="16" t="s">
        <v>63</v>
      </c>
      <c r="J698" s="16" t="s">
        <v>909</v>
      </c>
      <c r="K698" s="20"/>
      <c r="N698" s="4"/>
      <c r="O698" s="4"/>
    </row>
    <row r="699">
      <c r="A699" s="7">
        <v>699.0</v>
      </c>
      <c r="B699" s="82">
        <v>3154022.0</v>
      </c>
      <c r="C699" s="16" t="s">
        <v>841</v>
      </c>
      <c r="D699" s="41">
        <v>42193.0</v>
      </c>
      <c r="E699" s="41">
        <v>42195.0</v>
      </c>
      <c r="F699" s="55" t="s">
        <v>15</v>
      </c>
      <c r="G699" s="16" t="s">
        <v>1034</v>
      </c>
      <c r="H699" s="16" t="s">
        <v>1035</v>
      </c>
      <c r="I699" s="16" t="s">
        <v>576</v>
      </c>
      <c r="J699" s="16" t="s">
        <v>576</v>
      </c>
      <c r="K699" s="16"/>
      <c r="N699" s="4"/>
      <c r="O699" s="4"/>
    </row>
    <row r="700" ht="30.0" customHeight="1">
      <c r="A700" s="7">
        <v>700.0</v>
      </c>
      <c r="B700" s="16">
        <v>3153855.0</v>
      </c>
      <c r="C700" s="16" t="s">
        <v>222</v>
      </c>
      <c r="D700" s="41">
        <v>42194.0</v>
      </c>
      <c r="E700" s="41">
        <v>42201.0</v>
      </c>
      <c r="F700" s="55" t="s">
        <v>15</v>
      </c>
      <c r="G700" s="16" t="s">
        <v>16</v>
      </c>
      <c r="H700" s="16" t="s">
        <v>1036</v>
      </c>
      <c r="I700" s="16" t="s">
        <v>63</v>
      </c>
      <c r="J700" s="55" t="s">
        <v>177</v>
      </c>
      <c r="K700" s="16"/>
      <c r="N700" s="4"/>
      <c r="O700" s="4"/>
    </row>
    <row r="701">
      <c r="A701" s="7">
        <v>701.0</v>
      </c>
      <c r="B701" s="16">
        <v>3154206.0</v>
      </c>
      <c r="C701" s="16" t="s">
        <v>152</v>
      </c>
      <c r="D701" s="41">
        <v>42194.0</v>
      </c>
      <c r="E701" s="41">
        <v>42208.0</v>
      </c>
      <c r="F701" s="55" t="s">
        <v>15</v>
      </c>
      <c r="G701" s="16" t="s">
        <v>16</v>
      </c>
      <c r="H701" s="16" t="s">
        <v>1037</v>
      </c>
      <c r="I701" s="16" t="s">
        <v>63</v>
      </c>
      <c r="J701" s="16" t="s">
        <v>639</v>
      </c>
      <c r="K701" s="36"/>
      <c r="N701" s="4"/>
      <c r="O701" s="4"/>
    </row>
    <row r="702">
      <c r="A702" s="7">
        <v>702.0</v>
      </c>
      <c r="B702" s="16">
        <v>3155180.0</v>
      </c>
      <c r="C702" s="16" t="s">
        <v>1021</v>
      </c>
      <c r="D702" s="41">
        <v>42194.0</v>
      </c>
      <c r="E702" s="41">
        <v>42208.0</v>
      </c>
      <c r="F702" s="55" t="s">
        <v>15</v>
      </c>
      <c r="G702" s="16" t="s">
        <v>16</v>
      </c>
      <c r="H702" s="16" t="s">
        <v>1038</v>
      </c>
      <c r="I702" s="16" t="s">
        <v>576</v>
      </c>
      <c r="J702" s="16" t="s">
        <v>576</v>
      </c>
      <c r="K702" s="36"/>
      <c r="N702" s="4"/>
      <c r="O702" s="4"/>
    </row>
    <row r="703">
      <c r="A703" s="7">
        <v>703.0</v>
      </c>
      <c r="B703" s="16">
        <v>3155184.0</v>
      </c>
      <c r="C703" s="16" t="s">
        <v>1021</v>
      </c>
      <c r="D703" s="41">
        <v>42194.0</v>
      </c>
      <c r="E703" s="41">
        <v>42208.0</v>
      </c>
      <c r="F703" s="55" t="s">
        <v>15</v>
      </c>
      <c r="G703" s="16" t="s">
        <v>16</v>
      </c>
      <c r="H703" s="16" t="s">
        <v>1039</v>
      </c>
      <c r="I703" s="16" t="s">
        <v>576</v>
      </c>
      <c r="J703" s="16" t="s">
        <v>576</v>
      </c>
      <c r="K703" s="36"/>
      <c r="N703" s="4"/>
      <c r="O703" s="4"/>
    </row>
    <row r="704">
      <c r="A704" s="7">
        <v>704.0</v>
      </c>
      <c r="B704" s="16">
        <v>3155582.0</v>
      </c>
      <c r="C704" s="16" t="s">
        <v>56</v>
      </c>
      <c r="D704" s="41">
        <v>42194.0</v>
      </c>
      <c r="E704" s="41">
        <v>42202.0</v>
      </c>
      <c r="F704" s="55" t="s">
        <v>15</v>
      </c>
      <c r="G704" s="16" t="s">
        <v>143</v>
      </c>
      <c r="H704" s="16" t="s">
        <v>1040</v>
      </c>
      <c r="I704" s="16" t="s">
        <v>576</v>
      </c>
      <c r="J704" s="16" t="s">
        <v>576</v>
      </c>
      <c r="K704" s="36"/>
      <c r="N704" s="4"/>
      <c r="O704" s="4"/>
    </row>
    <row r="705">
      <c r="A705" s="7">
        <v>705.0</v>
      </c>
      <c r="B705" s="82">
        <v>3155576.0</v>
      </c>
      <c r="C705" s="16" t="s">
        <v>1021</v>
      </c>
      <c r="D705" s="41">
        <v>42194.0</v>
      </c>
      <c r="E705" s="41">
        <v>42198.0</v>
      </c>
      <c r="F705" s="55" t="s">
        <v>15</v>
      </c>
      <c r="G705" s="16" t="s">
        <v>143</v>
      </c>
      <c r="H705" s="16" t="s">
        <v>1041</v>
      </c>
      <c r="I705" s="16" t="s">
        <v>576</v>
      </c>
      <c r="J705" s="16" t="s">
        <v>576</v>
      </c>
      <c r="K705" s="84"/>
      <c r="N705" s="4"/>
      <c r="O705" s="4"/>
    </row>
    <row r="706" ht="30.0" customHeight="1">
      <c r="A706" s="7">
        <v>706.0</v>
      </c>
      <c r="B706" s="16">
        <v>3155686.0</v>
      </c>
      <c r="C706" s="16" t="s">
        <v>106</v>
      </c>
      <c r="D706" s="41">
        <v>42195.0</v>
      </c>
      <c r="E706" s="41">
        <v>42210.0</v>
      </c>
      <c r="F706" s="55" t="s">
        <v>15</v>
      </c>
      <c r="G706" s="16" t="s">
        <v>16</v>
      </c>
      <c r="H706" s="16" t="s">
        <v>1042</v>
      </c>
      <c r="I706" s="16" t="s">
        <v>63</v>
      </c>
      <c r="J706" s="55" t="s">
        <v>177</v>
      </c>
      <c r="K706" s="20"/>
      <c r="N706" s="4"/>
      <c r="O706" s="4"/>
    </row>
    <row r="707">
      <c r="A707" s="7">
        <v>707.0</v>
      </c>
      <c r="B707" s="16">
        <v>3155802.0</v>
      </c>
      <c r="C707" s="16" t="s">
        <v>841</v>
      </c>
      <c r="D707" s="41">
        <v>42195.0</v>
      </c>
      <c r="E707" s="41">
        <v>42210.0</v>
      </c>
      <c r="F707" s="55" t="s">
        <v>15</v>
      </c>
      <c r="G707" s="16" t="s">
        <v>16</v>
      </c>
      <c r="H707" s="16" t="s">
        <v>1043</v>
      </c>
      <c r="I707" s="16" t="s">
        <v>576</v>
      </c>
      <c r="J707" s="16" t="s">
        <v>576</v>
      </c>
      <c r="K707" s="20"/>
      <c r="N707" s="4"/>
      <c r="O707" s="4"/>
    </row>
    <row r="708">
      <c r="A708" s="7">
        <v>708.0</v>
      </c>
      <c r="B708" s="16">
        <v>3155895.0</v>
      </c>
      <c r="C708" s="16" t="s">
        <v>841</v>
      </c>
      <c r="D708" s="41">
        <v>42195.0</v>
      </c>
      <c r="E708" s="41">
        <v>42210.0</v>
      </c>
      <c r="F708" s="55" t="s">
        <v>15</v>
      </c>
      <c r="G708" s="16" t="s">
        <v>16</v>
      </c>
      <c r="H708" s="16" t="s">
        <v>1046</v>
      </c>
      <c r="I708" s="16" t="s">
        <v>576</v>
      </c>
      <c r="J708" s="16" t="s">
        <v>576</v>
      </c>
      <c r="K708" s="20"/>
      <c r="N708" s="4"/>
      <c r="O708" s="4"/>
    </row>
    <row r="709">
      <c r="A709" s="7">
        <v>709.0</v>
      </c>
      <c r="B709" s="16">
        <v>3155962.0</v>
      </c>
      <c r="C709" s="16" t="s">
        <v>870</v>
      </c>
      <c r="D709" s="41">
        <v>42195.0</v>
      </c>
      <c r="E709" s="41">
        <v>42202.0</v>
      </c>
      <c r="F709" s="55" t="s">
        <v>15</v>
      </c>
      <c r="G709" s="16" t="s">
        <v>16</v>
      </c>
      <c r="H709" s="16" t="s">
        <v>1047</v>
      </c>
      <c r="I709" s="16" t="s">
        <v>576</v>
      </c>
      <c r="J709" s="16" t="s">
        <v>576</v>
      </c>
      <c r="K709" s="20"/>
      <c r="N709" s="4"/>
      <c r="O709" s="4"/>
    </row>
    <row r="710">
      <c r="A710" s="7">
        <v>710.0</v>
      </c>
      <c r="B710" s="16">
        <v>3156184.0</v>
      </c>
      <c r="C710" s="16" t="s">
        <v>106</v>
      </c>
      <c r="D710" s="41">
        <v>42195.0</v>
      </c>
      <c r="E710" s="41">
        <v>42202.0</v>
      </c>
      <c r="F710" s="55" t="s">
        <v>15</v>
      </c>
      <c r="G710" s="16" t="s">
        <v>16</v>
      </c>
      <c r="H710" s="16" t="s">
        <v>1049</v>
      </c>
      <c r="I710" s="16" t="s">
        <v>63</v>
      </c>
      <c r="J710" s="55" t="s">
        <v>639</v>
      </c>
      <c r="K710" s="20"/>
      <c r="N710" s="4"/>
      <c r="O710" s="4"/>
    </row>
    <row r="711">
      <c r="A711" s="7">
        <v>711.0</v>
      </c>
      <c r="B711" s="16">
        <v>3157163.0</v>
      </c>
      <c r="C711" s="16" t="s">
        <v>318</v>
      </c>
      <c r="D711" s="41">
        <v>42195.0</v>
      </c>
      <c r="E711" s="41">
        <v>42210.0</v>
      </c>
      <c r="F711" s="55" t="s">
        <v>15</v>
      </c>
      <c r="G711" s="16" t="s">
        <v>16</v>
      </c>
      <c r="H711" s="16" t="s">
        <v>1051</v>
      </c>
      <c r="I711" s="16" t="s">
        <v>58</v>
      </c>
      <c r="J711" s="16" t="s">
        <v>639</v>
      </c>
      <c r="K711" s="20"/>
      <c r="N711" s="4"/>
      <c r="O711" s="4"/>
    </row>
    <row r="712" ht="45.0" customHeight="1">
      <c r="A712" s="7">
        <v>712.0</v>
      </c>
      <c r="B712" s="16">
        <v>3155612.0</v>
      </c>
      <c r="C712" s="16" t="s">
        <v>68</v>
      </c>
      <c r="D712" s="41">
        <v>42195.0</v>
      </c>
      <c r="E712" s="41">
        <v>42201.0</v>
      </c>
      <c r="F712" s="55" t="s">
        <v>997</v>
      </c>
      <c r="G712" s="16" t="s">
        <v>1052</v>
      </c>
      <c r="H712" s="55" t="s">
        <v>1053</v>
      </c>
      <c r="I712" s="16" t="s">
        <v>576</v>
      </c>
      <c r="J712" s="16" t="s">
        <v>576</v>
      </c>
      <c r="K712" s="36"/>
      <c r="N712" s="4"/>
      <c r="O712" s="4"/>
    </row>
    <row r="713" ht="30.0" customHeight="1">
      <c r="A713" s="7">
        <v>713.0</v>
      </c>
      <c r="B713" s="16">
        <v>3156952.0</v>
      </c>
      <c r="C713" s="16" t="s">
        <v>213</v>
      </c>
      <c r="D713" s="41">
        <v>42198.0</v>
      </c>
      <c r="E713" s="41">
        <v>42211.0</v>
      </c>
      <c r="F713" s="55" t="s">
        <v>15</v>
      </c>
      <c r="G713" s="16" t="s">
        <v>30</v>
      </c>
      <c r="H713" s="16" t="s">
        <v>1055</v>
      </c>
      <c r="I713" s="16" t="s">
        <v>58</v>
      </c>
      <c r="J713" s="55" t="s">
        <v>59</v>
      </c>
      <c r="K713" s="36"/>
      <c r="N713" s="4"/>
      <c r="O713" s="4"/>
    </row>
    <row r="714">
      <c r="A714" s="7">
        <v>714.0</v>
      </c>
      <c r="B714" s="16">
        <v>3157023.0</v>
      </c>
      <c r="C714" s="16" t="s">
        <v>106</v>
      </c>
      <c r="D714" s="41">
        <v>42198.0</v>
      </c>
      <c r="E714" s="41">
        <v>42211.0</v>
      </c>
      <c r="F714" s="55" t="s">
        <v>15</v>
      </c>
      <c r="G714" s="16" t="s">
        <v>30</v>
      </c>
      <c r="H714" s="16" t="s">
        <v>1056</v>
      </c>
      <c r="I714" s="16" t="s">
        <v>58</v>
      </c>
      <c r="J714" s="16" t="s">
        <v>639</v>
      </c>
      <c r="K714" s="36"/>
      <c r="N714" s="4"/>
      <c r="O714" s="4"/>
    </row>
    <row r="715">
      <c r="A715" s="7">
        <v>715.0</v>
      </c>
      <c r="B715" s="16">
        <v>3157114.0</v>
      </c>
      <c r="C715" s="16" t="s">
        <v>106</v>
      </c>
      <c r="D715" s="41">
        <v>42198.0</v>
      </c>
      <c r="E715" s="41">
        <v>42211.0</v>
      </c>
      <c r="F715" s="55" t="s">
        <v>15</v>
      </c>
      <c r="G715" s="16" t="s">
        <v>30</v>
      </c>
      <c r="H715" s="16" t="s">
        <v>1058</v>
      </c>
      <c r="I715" s="16" t="s">
        <v>58</v>
      </c>
      <c r="J715" s="16" t="s">
        <v>639</v>
      </c>
      <c r="K715" s="36"/>
      <c r="N715" s="4"/>
      <c r="O715" s="4"/>
    </row>
    <row r="716">
      <c r="A716" s="7">
        <v>716.0</v>
      </c>
      <c r="B716" s="16">
        <v>3157592.0</v>
      </c>
      <c r="C716" s="16" t="s">
        <v>107</v>
      </c>
      <c r="D716" s="41">
        <v>42198.0</v>
      </c>
      <c r="E716" s="41">
        <v>42205.0</v>
      </c>
      <c r="F716" s="55" t="s">
        <v>15</v>
      </c>
      <c r="G716" s="16" t="s">
        <v>907</v>
      </c>
      <c r="H716" s="16" t="s">
        <v>1060</v>
      </c>
      <c r="I716" s="16" t="s">
        <v>63</v>
      </c>
      <c r="J716" s="16" t="s">
        <v>639</v>
      </c>
      <c r="K716" s="36"/>
      <c r="N716" s="4"/>
      <c r="O716" s="4"/>
    </row>
    <row r="717">
      <c r="A717" s="7">
        <v>717.0</v>
      </c>
      <c r="B717" s="16">
        <v>3157961.0</v>
      </c>
      <c r="C717" s="16" t="s">
        <v>745</v>
      </c>
      <c r="D717" s="41">
        <v>42198.0</v>
      </c>
      <c r="E717" s="41">
        <v>42212.0</v>
      </c>
      <c r="F717" s="55" t="s">
        <v>15</v>
      </c>
      <c r="G717" s="16" t="s">
        <v>907</v>
      </c>
      <c r="H717" s="16" t="s">
        <v>1062</v>
      </c>
      <c r="I717" s="16" t="s">
        <v>63</v>
      </c>
      <c r="J717" s="16" t="s">
        <v>639</v>
      </c>
      <c r="K717" s="36"/>
      <c r="N717" s="4"/>
      <c r="O717" s="4"/>
    </row>
    <row r="718" ht="45.0" customHeight="1">
      <c r="A718" s="7">
        <v>718.0</v>
      </c>
      <c r="B718" s="45">
        <v>3158016.0</v>
      </c>
      <c r="C718" s="20" t="s">
        <v>23</v>
      </c>
      <c r="D718" s="41">
        <v>42198.0</v>
      </c>
      <c r="E718" s="41">
        <v>42198.0</v>
      </c>
      <c r="F718" s="7" t="s">
        <v>997</v>
      </c>
      <c r="G718" s="20" t="s">
        <v>1052</v>
      </c>
      <c r="H718" s="7" t="s">
        <v>997</v>
      </c>
      <c r="I718" s="20" t="s">
        <v>576</v>
      </c>
      <c r="J718" s="20" t="s">
        <v>576</v>
      </c>
      <c r="K718" s="20">
        <v>3158021.0</v>
      </c>
      <c r="N718" s="4"/>
      <c r="O718" s="4"/>
    </row>
    <row r="719">
      <c r="A719" s="7">
        <v>719.0</v>
      </c>
      <c r="B719" s="82">
        <v>3158552.0</v>
      </c>
      <c r="C719" s="16" t="s">
        <v>105</v>
      </c>
      <c r="D719" s="41">
        <v>42199.0</v>
      </c>
      <c r="E719" s="41">
        <v>42212.0</v>
      </c>
      <c r="F719" s="55" t="s">
        <v>15</v>
      </c>
      <c r="G719" s="16" t="s">
        <v>907</v>
      </c>
      <c r="H719" s="16" t="s">
        <v>1064</v>
      </c>
      <c r="I719" s="16" t="s">
        <v>63</v>
      </c>
      <c r="J719" s="16" t="s">
        <v>639</v>
      </c>
      <c r="K719" s="36"/>
      <c r="N719" s="4"/>
      <c r="O719" s="4"/>
    </row>
    <row r="720" ht="30.0" customHeight="1">
      <c r="A720" s="7">
        <v>720.0</v>
      </c>
      <c r="B720" s="82">
        <v>3158602.0</v>
      </c>
      <c r="C720" s="16" t="s">
        <v>78</v>
      </c>
      <c r="D720" s="41">
        <v>42199.0</v>
      </c>
      <c r="E720" s="41">
        <v>42212.0</v>
      </c>
      <c r="F720" s="55" t="s">
        <v>15</v>
      </c>
      <c r="G720" s="16" t="s">
        <v>907</v>
      </c>
      <c r="H720" s="16" t="s">
        <v>1065</v>
      </c>
      <c r="I720" s="16" t="s">
        <v>576</v>
      </c>
      <c r="J720" s="55" t="s">
        <v>84</v>
      </c>
      <c r="K720" s="36"/>
      <c r="N720" s="4"/>
      <c r="O720" s="4"/>
    </row>
    <row r="721">
      <c r="A721" s="7">
        <v>721.0</v>
      </c>
      <c r="B721" s="82">
        <v>3159079.0</v>
      </c>
      <c r="C721" s="16" t="s">
        <v>152</v>
      </c>
      <c r="D721" s="41">
        <v>42199.0</v>
      </c>
      <c r="E721" s="41">
        <v>42212.0</v>
      </c>
      <c r="F721" s="55" t="s">
        <v>15</v>
      </c>
      <c r="G721" s="16" t="s">
        <v>30</v>
      </c>
      <c r="H721" s="16" t="s">
        <v>1066</v>
      </c>
      <c r="I721" s="77"/>
      <c r="J721" s="77"/>
      <c r="K721" s="36"/>
      <c r="N721" s="4"/>
      <c r="O721" s="4"/>
    </row>
    <row r="722" ht="30.0" customHeight="1">
      <c r="A722" s="7">
        <v>722.0</v>
      </c>
      <c r="B722" s="82">
        <v>3159389.0</v>
      </c>
      <c r="C722" s="16" t="s">
        <v>222</v>
      </c>
      <c r="D722" s="41">
        <v>42199.0</v>
      </c>
      <c r="E722" s="41">
        <v>42207.0</v>
      </c>
      <c r="F722" s="55" t="s">
        <v>15</v>
      </c>
      <c r="G722" s="16" t="s">
        <v>907</v>
      </c>
      <c r="H722" s="16" t="s">
        <v>1067</v>
      </c>
      <c r="I722" s="16" t="s">
        <v>63</v>
      </c>
      <c r="J722" s="55" t="s">
        <v>177</v>
      </c>
      <c r="K722" s="36"/>
      <c r="N722" s="4"/>
      <c r="O722" s="4"/>
    </row>
    <row r="723">
      <c r="A723" s="7">
        <v>723.0</v>
      </c>
      <c r="B723" s="82">
        <v>3160155.0</v>
      </c>
      <c r="C723" s="16" t="s">
        <v>213</v>
      </c>
      <c r="D723" s="41">
        <v>42199.0</v>
      </c>
      <c r="E723" s="41">
        <v>42211.0</v>
      </c>
      <c r="F723" s="55" t="s">
        <v>15</v>
      </c>
      <c r="G723" s="16" t="s">
        <v>907</v>
      </c>
      <c r="H723" s="16" t="s">
        <v>1069</v>
      </c>
      <c r="I723" s="16" t="s">
        <v>576</v>
      </c>
      <c r="J723" s="16" t="s">
        <v>576</v>
      </c>
      <c r="K723" s="36"/>
      <c r="N723" s="4"/>
      <c r="O723" s="4"/>
    </row>
    <row r="724" ht="30.0" customHeight="1">
      <c r="A724" s="7">
        <v>724.0</v>
      </c>
      <c r="B724" s="82">
        <v>3159850.0</v>
      </c>
      <c r="C724" s="16" t="s">
        <v>56</v>
      </c>
      <c r="D724" s="41">
        <v>42199.0</v>
      </c>
      <c r="E724" s="41">
        <v>42212.0</v>
      </c>
      <c r="F724" s="55" t="s">
        <v>15</v>
      </c>
      <c r="G724" s="16" t="s">
        <v>57</v>
      </c>
      <c r="H724" s="16" t="s">
        <v>1071</v>
      </c>
      <c r="I724" s="16" t="s">
        <v>58</v>
      </c>
      <c r="J724" s="55" t="s">
        <v>59</v>
      </c>
      <c r="K724" s="36"/>
      <c r="N724" s="4"/>
      <c r="O724" s="4"/>
    </row>
    <row r="725" ht="30.0" customHeight="1">
      <c r="A725" s="7">
        <v>725.0</v>
      </c>
      <c r="B725" s="82">
        <v>3160105.0</v>
      </c>
      <c r="C725" s="16" t="s">
        <v>222</v>
      </c>
      <c r="D725" s="41">
        <v>42200.0</v>
      </c>
      <c r="E725" s="41">
        <v>42208.0</v>
      </c>
      <c r="F725" s="55" t="s">
        <v>15</v>
      </c>
      <c r="G725" s="16" t="s">
        <v>907</v>
      </c>
      <c r="H725" s="16" t="s">
        <v>1072</v>
      </c>
      <c r="I725" s="16" t="s">
        <v>63</v>
      </c>
      <c r="J725" s="55" t="s">
        <v>1073</v>
      </c>
      <c r="K725" s="36"/>
      <c r="N725" s="4"/>
      <c r="O725" s="4"/>
    </row>
    <row r="726" ht="30.0" customHeight="1">
      <c r="A726" s="7">
        <v>726.0</v>
      </c>
      <c r="B726" s="82">
        <v>3160174.0</v>
      </c>
      <c r="C726" s="16" t="s">
        <v>745</v>
      </c>
      <c r="D726" s="41">
        <v>42200.0</v>
      </c>
      <c r="E726" s="41">
        <v>42213.0</v>
      </c>
      <c r="F726" s="55" t="s">
        <v>15</v>
      </c>
      <c r="G726" s="16" t="s">
        <v>57</v>
      </c>
      <c r="H726" s="16" t="s">
        <v>1074</v>
      </c>
      <c r="I726" s="16" t="s">
        <v>58</v>
      </c>
      <c r="J726" s="55" t="s">
        <v>59</v>
      </c>
      <c r="K726" s="36"/>
      <c r="N726" s="4"/>
      <c r="O726" s="4"/>
    </row>
    <row r="727">
      <c r="A727" s="7">
        <v>727.0</v>
      </c>
      <c r="B727" s="82">
        <v>3161588.0</v>
      </c>
      <c r="C727" s="16" t="s">
        <v>318</v>
      </c>
      <c r="D727" s="41">
        <v>42200.0</v>
      </c>
      <c r="E727" s="41">
        <v>42213.0</v>
      </c>
      <c r="F727" s="55" t="s">
        <v>15</v>
      </c>
      <c r="G727" s="16" t="s">
        <v>57</v>
      </c>
      <c r="H727" s="16" t="s">
        <v>1075</v>
      </c>
      <c r="I727" s="16" t="s">
        <v>576</v>
      </c>
      <c r="J727" s="16" t="s">
        <v>576</v>
      </c>
      <c r="K727" s="36"/>
      <c r="N727" s="4"/>
      <c r="O727" s="4"/>
    </row>
    <row r="728">
      <c r="A728" s="7">
        <v>728.0</v>
      </c>
      <c r="B728" s="82">
        <v>3160383.0</v>
      </c>
      <c r="C728" s="16" t="s">
        <v>867</v>
      </c>
      <c r="D728" s="41">
        <v>42200.0</v>
      </c>
      <c r="E728" s="41">
        <v>42212.0</v>
      </c>
      <c r="F728" s="55" t="s">
        <v>15</v>
      </c>
      <c r="G728" s="16" t="s">
        <v>907</v>
      </c>
      <c r="H728" s="16" t="s">
        <v>1076</v>
      </c>
      <c r="I728" s="16" t="s">
        <v>58</v>
      </c>
      <c r="J728" s="16" t="s">
        <v>639</v>
      </c>
      <c r="K728" s="36"/>
      <c r="N728" s="4"/>
      <c r="O728" s="4"/>
    </row>
    <row r="729" ht="30.0" customHeight="1">
      <c r="A729" s="7">
        <v>729.0</v>
      </c>
      <c r="B729" s="82">
        <v>3161593.0</v>
      </c>
      <c r="C729" s="16" t="s">
        <v>728</v>
      </c>
      <c r="D729" s="41">
        <v>42200.0</v>
      </c>
      <c r="E729" s="41">
        <v>42213.0</v>
      </c>
      <c r="F729" s="55" t="s">
        <v>15</v>
      </c>
      <c r="G729" s="16" t="s">
        <v>57</v>
      </c>
      <c r="H729" s="16" t="s">
        <v>1078</v>
      </c>
      <c r="I729" s="16" t="s">
        <v>58</v>
      </c>
      <c r="J729" s="55" t="s">
        <v>59</v>
      </c>
      <c r="K729" s="36"/>
      <c r="N729" s="4"/>
      <c r="O729" s="4"/>
    </row>
    <row r="730">
      <c r="A730" s="7">
        <v>730.0</v>
      </c>
      <c r="B730" s="82">
        <v>3161597.0</v>
      </c>
      <c r="C730" s="16" t="s">
        <v>105</v>
      </c>
      <c r="D730" s="41">
        <v>42200.0</v>
      </c>
      <c r="E730" s="41">
        <v>42213.0</v>
      </c>
      <c r="F730" s="55" t="s">
        <v>15</v>
      </c>
      <c r="G730" s="16" t="s">
        <v>57</v>
      </c>
      <c r="H730" s="16" t="s">
        <v>1079</v>
      </c>
      <c r="I730" s="16" t="s">
        <v>58</v>
      </c>
      <c r="J730" s="16" t="s">
        <v>639</v>
      </c>
      <c r="K730" s="36"/>
      <c r="N730" s="4"/>
      <c r="O730" s="4"/>
    </row>
    <row r="731">
      <c r="A731" s="7">
        <v>731.0</v>
      </c>
      <c r="B731" s="82">
        <v>3161564.0</v>
      </c>
      <c r="C731" s="16" t="s">
        <v>745</v>
      </c>
      <c r="D731" s="41">
        <v>42201.0</v>
      </c>
      <c r="E731" s="41">
        <v>42214.0</v>
      </c>
      <c r="F731" s="55" t="s">
        <v>15</v>
      </c>
      <c r="G731" s="16" t="s">
        <v>907</v>
      </c>
      <c r="H731" s="16" t="s">
        <v>1080</v>
      </c>
      <c r="I731" s="16" t="s">
        <v>63</v>
      </c>
      <c r="J731" s="16" t="s">
        <v>639</v>
      </c>
      <c r="K731" s="36"/>
      <c r="N731" s="4"/>
      <c r="O731" s="4"/>
    </row>
    <row r="732" ht="30.0" customHeight="1">
      <c r="A732" s="7">
        <v>732.0</v>
      </c>
      <c r="B732" s="82">
        <v>3161587.0</v>
      </c>
      <c r="C732" s="16" t="s">
        <v>152</v>
      </c>
      <c r="D732" s="41">
        <v>42201.0</v>
      </c>
      <c r="E732" s="41">
        <v>42214.0</v>
      </c>
      <c r="F732" s="55" t="s">
        <v>15</v>
      </c>
      <c r="G732" s="16" t="s">
        <v>57</v>
      </c>
      <c r="H732" s="16" t="s">
        <v>1082</v>
      </c>
      <c r="I732" s="16" t="s">
        <v>58</v>
      </c>
      <c r="J732" s="55" t="s">
        <v>59</v>
      </c>
      <c r="K732" s="36"/>
      <c r="N732" s="4"/>
      <c r="O732" s="4"/>
    </row>
    <row r="733" ht="30.0" customHeight="1">
      <c r="A733" s="7">
        <v>733.0</v>
      </c>
      <c r="B733" s="82">
        <v>3161594.0</v>
      </c>
      <c r="C733" s="16" t="s">
        <v>318</v>
      </c>
      <c r="D733" s="41">
        <v>42201.0</v>
      </c>
      <c r="E733" s="41">
        <v>42214.0</v>
      </c>
      <c r="F733" s="55" t="s">
        <v>15</v>
      </c>
      <c r="G733" s="16" t="s">
        <v>57</v>
      </c>
      <c r="H733" s="16" t="s">
        <v>1083</v>
      </c>
      <c r="I733" s="16" t="s">
        <v>58</v>
      </c>
      <c r="J733" s="55" t="s">
        <v>59</v>
      </c>
      <c r="K733" s="36"/>
      <c r="N733" s="4"/>
      <c r="O733" s="4"/>
    </row>
    <row r="734">
      <c r="A734" s="7">
        <v>734.0</v>
      </c>
      <c r="B734" s="82">
        <v>3162119.0</v>
      </c>
      <c r="C734" s="16" t="s">
        <v>106</v>
      </c>
      <c r="D734" s="41">
        <v>42201.0</v>
      </c>
      <c r="E734" s="41">
        <v>42209.0</v>
      </c>
      <c r="F734" s="55" t="s">
        <v>15</v>
      </c>
      <c r="G734" s="16" t="s">
        <v>16</v>
      </c>
      <c r="H734" s="16" t="s">
        <v>1084</v>
      </c>
      <c r="I734" s="16" t="s">
        <v>63</v>
      </c>
      <c r="J734" s="16" t="s">
        <v>639</v>
      </c>
      <c r="K734" s="36"/>
      <c r="N734" s="4"/>
      <c r="O734" s="4"/>
    </row>
    <row r="735">
      <c r="A735" s="7">
        <v>735.0</v>
      </c>
      <c r="B735" s="82">
        <v>3163043.0</v>
      </c>
      <c r="C735" s="16" t="s">
        <v>105</v>
      </c>
      <c r="D735" s="41">
        <v>42201.0</v>
      </c>
      <c r="E735" s="41">
        <v>42214.0</v>
      </c>
      <c r="F735" s="55" t="s">
        <v>15</v>
      </c>
      <c r="G735" s="16" t="s">
        <v>57</v>
      </c>
      <c r="H735" s="16" t="s">
        <v>1085</v>
      </c>
      <c r="I735" s="16" t="s">
        <v>58</v>
      </c>
      <c r="J735" s="16" t="s">
        <v>639</v>
      </c>
      <c r="K735" s="36"/>
      <c r="N735" s="4"/>
      <c r="O735" s="4"/>
    </row>
    <row r="736">
      <c r="A736" s="7">
        <v>736.0</v>
      </c>
      <c r="B736" s="82">
        <v>3163113.0</v>
      </c>
      <c r="C736" s="16" t="s">
        <v>841</v>
      </c>
      <c r="D736" s="160">
        <v>42201.0</v>
      </c>
      <c r="E736" s="41">
        <v>42214.0</v>
      </c>
      <c r="F736" s="55" t="s">
        <v>15</v>
      </c>
      <c r="G736" s="16" t="s">
        <v>16</v>
      </c>
      <c r="H736" s="111" t="s">
        <v>1086</v>
      </c>
      <c r="I736" s="16" t="s">
        <v>576</v>
      </c>
      <c r="J736" s="16" t="s">
        <v>576</v>
      </c>
      <c r="K736" s="161"/>
      <c r="N736" s="4"/>
      <c r="O736" s="4"/>
    </row>
    <row r="737">
      <c r="A737" s="7">
        <v>737.0</v>
      </c>
      <c r="B737" s="82">
        <v>3161828.0</v>
      </c>
      <c r="C737" s="16" t="s">
        <v>284</v>
      </c>
      <c r="D737" s="160">
        <v>42215.0</v>
      </c>
      <c r="E737" s="41">
        <v>42208.0</v>
      </c>
      <c r="F737" s="55" t="s">
        <v>15</v>
      </c>
      <c r="G737" s="16" t="s">
        <v>143</v>
      </c>
      <c r="H737" s="16" t="s">
        <v>1087</v>
      </c>
      <c r="I737" s="16" t="s">
        <v>576</v>
      </c>
      <c r="J737" s="16" t="s">
        <v>576</v>
      </c>
      <c r="K737" s="20"/>
      <c r="N737" s="4"/>
      <c r="O737" s="4"/>
    </row>
    <row r="738">
      <c r="A738" s="7">
        <v>738.0</v>
      </c>
      <c r="B738" s="82">
        <v>3162143.0</v>
      </c>
      <c r="C738" s="16" t="s">
        <v>36</v>
      </c>
      <c r="D738" s="41">
        <v>42201.0</v>
      </c>
      <c r="E738" s="16" t="s">
        <v>1088</v>
      </c>
      <c r="F738" s="55" t="s">
        <v>15</v>
      </c>
      <c r="G738" s="16" t="s">
        <v>182</v>
      </c>
      <c r="H738" s="16" t="s">
        <v>1089</v>
      </c>
      <c r="I738" s="16" t="s">
        <v>576</v>
      </c>
      <c r="J738" s="16" t="s">
        <v>576</v>
      </c>
      <c r="K738" s="20"/>
      <c r="N738" s="4"/>
      <c r="O738" s="4"/>
    </row>
    <row r="739">
      <c r="A739" s="7">
        <v>739.0</v>
      </c>
      <c r="B739" s="82">
        <v>3163967.0</v>
      </c>
      <c r="C739" s="16" t="s">
        <v>105</v>
      </c>
      <c r="D739" s="41">
        <v>42202.0</v>
      </c>
      <c r="E739" s="41">
        <v>42217.0</v>
      </c>
      <c r="F739" s="55" t="s">
        <v>15</v>
      </c>
      <c r="G739" s="16" t="s">
        <v>57</v>
      </c>
      <c r="H739" s="16" t="s">
        <v>1090</v>
      </c>
      <c r="I739" s="16" t="s">
        <v>58</v>
      </c>
      <c r="J739" s="16" t="s">
        <v>639</v>
      </c>
      <c r="K739" s="36"/>
      <c r="N739" s="4"/>
      <c r="O739" s="4"/>
    </row>
    <row r="740" ht="42.0" customHeight="1">
      <c r="A740" s="55">
        <v>740.0</v>
      </c>
      <c r="B740" s="82">
        <v>3165051.0</v>
      </c>
      <c r="C740" s="16" t="s">
        <v>758</v>
      </c>
      <c r="D740" s="41">
        <v>42206.0</v>
      </c>
      <c r="E740" s="41">
        <v>42219.0</v>
      </c>
      <c r="F740" s="55" t="s">
        <v>15</v>
      </c>
      <c r="G740" s="16" t="s">
        <v>16</v>
      </c>
      <c r="H740" s="16" t="s">
        <v>1092</v>
      </c>
      <c r="I740" s="16" t="s">
        <v>58</v>
      </c>
      <c r="J740" s="55" t="s">
        <v>1093</v>
      </c>
      <c r="K740" s="36"/>
      <c r="N740" s="4"/>
      <c r="O740" s="4"/>
    </row>
    <row r="741">
      <c r="A741" s="7">
        <v>741.0</v>
      </c>
      <c r="B741" s="82">
        <v>3165565.0</v>
      </c>
      <c r="C741" s="16" t="s">
        <v>867</v>
      </c>
      <c r="D741" s="41">
        <v>42207.0</v>
      </c>
      <c r="E741" s="41">
        <v>42217.0</v>
      </c>
      <c r="F741" s="55" t="s">
        <v>15</v>
      </c>
      <c r="G741" s="16" t="s">
        <v>57</v>
      </c>
      <c r="H741" s="16" t="s">
        <v>1094</v>
      </c>
      <c r="I741" s="16" t="s">
        <v>58</v>
      </c>
      <c r="J741" s="16" t="s">
        <v>639</v>
      </c>
      <c r="K741" s="36"/>
      <c r="N741" s="4"/>
      <c r="O741" s="4"/>
    </row>
    <row r="742" ht="45.0" customHeight="1">
      <c r="A742" s="7">
        <v>742.0</v>
      </c>
      <c r="B742" s="82">
        <v>3165723.0</v>
      </c>
      <c r="C742" s="16" t="s">
        <v>247</v>
      </c>
      <c r="D742" s="41">
        <v>42207.0</v>
      </c>
      <c r="E742" s="41">
        <v>42213.0</v>
      </c>
      <c r="F742" s="55" t="s">
        <v>15</v>
      </c>
      <c r="G742" s="16" t="s">
        <v>16</v>
      </c>
      <c r="H742" s="16" t="s">
        <v>1095</v>
      </c>
      <c r="I742" s="16" t="s">
        <v>63</v>
      </c>
      <c r="J742" s="55" t="s">
        <v>995</v>
      </c>
      <c r="K742" s="36"/>
      <c r="N742" s="4"/>
      <c r="O742" s="4"/>
    </row>
    <row r="743">
      <c r="A743" s="7">
        <v>743.0</v>
      </c>
      <c r="B743" s="82">
        <v>3166525.0</v>
      </c>
      <c r="C743" s="16" t="s">
        <v>107</v>
      </c>
      <c r="D743" s="41">
        <v>42207.0</v>
      </c>
      <c r="E743" s="41">
        <v>42218.0</v>
      </c>
      <c r="F743" s="55" t="s">
        <v>15</v>
      </c>
      <c r="G743" s="16" t="s">
        <v>57</v>
      </c>
      <c r="H743" s="16" t="s">
        <v>1096</v>
      </c>
      <c r="I743" s="16" t="s">
        <v>58</v>
      </c>
      <c r="J743" s="16" t="s">
        <v>639</v>
      </c>
      <c r="K743" s="36"/>
      <c r="N743" s="4"/>
      <c r="O743" s="4"/>
    </row>
    <row r="744">
      <c r="A744" s="55">
        <v>744.0</v>
      </c>
      <c r="B744" s="82">
        <v>3166491.0</v>
      </c>
      <c r="C744" s="16" t="s">
        <v>105</v>
      </c>
      <c r="D744" s="41">
        <v>42207.0</v>
      </c>
      <c r="E744" s="41">
        <v>42219.0</v>
      </c>
      <c r="F744" s="55" t="s">
        <v>15</v>
      </c>
      <c r="G744" s="16" t="s">
        <v>16</v>
      </c>
      <c r="H744" s="16" t="s">
        <v>1097</v>
      </c>
      <c r="I744" s="16" t="s">
        <v>63</v>
      </c>
      <c r="J744" s="16" t="s">
        <v>639</v>
      </c>
      <c r="K744" s="36"/>
      <c r="N744" s="4"/>
      <c r="O744" s="4"/>
    </row>
    <row r="745" ht="30.0" customHeight="1">
      <c r="A745" s="7">
        <v>745.0</v>
      </c>
      <c r="B745" s="82">
        <v>3166866.0</v>
      </c>
      <c r="C745" s="16" t="s">
        <v>56</v>
      </c>
      <c r="D745" s="41">
        <v>42207.0</v>
      </c>
      <c r="E745" s="41">
        <v>42219.0</v>
      </c>
      <c r="F745" s="55" t="s">
        <v>15</v>
      </c>
      <c r="G745" s="16" t="s">
        <v>57</v>
      </c>
      <c r="H745" s="16" t="s">
        <v>1099</v>
      </c>
      <c r="I745" s="16" t="s">
        <v>58</v>
      </c>
      <c r="J745" s="55" t="s">
        <v>59</v>
      </c>
      <c r="K745" s="36"/>
      <c r="N745" s="4"/>
      <c r="O745" s="4"/>
    </row>
    <row r="746">
      <c r="A746" s="7">
        <v>746.0</v>
      </c>
      <c r="B746" s="82">
        <v>3167033.0</v>
      </c>
      <c r="C746" s="16" t="s">
        <v>152</v>
      </c>
      <c r="D746" s="41">
        <v>42207.0</v>
      </c>
      <c r="E746" s="41">
        <v>42219.0</v>
      </c>
      <c r="F746" s="55" t="s">
        <v>15</v>
      </c>
      <c r="G746" s="16" t="s">
        <v>57</v>
      </c>
      <c r="H746" s="16" t="s">
        <v>1101</v>
      </c>
      <c r="I746" s="16" t="s">
        <v>58</v>
      </c>
      <c r="J746" s="16" t="s">
        <v>639</v>
      </c>
      <c r="K746" s="36"/>
      <c r="N746" s="4"/>
      <c r="O746" s="4"/>
    </row>
    <row r="747">
      <c r="A747" s="7">
        <v>747.0</v>
      </c>
      <c r="B747" s="82">
        <v>3167084.0</v>
      </c>
      <c r="C747" s="16" t="s">
        <v>36</v>
      </c>
      <c r="D747" s="41">
        <v>42207.0</v>
      </c>
      <c r="E747" s="41">
        <v>42219.0</v>
      </c>
      <c r="F747" s="55" t="s">
        <v>15</v>
      </c>
      <c r="G747" s="16" t="s">
        <v>16</v>
      </c>
      <c r="H747" s="16" t="s">
        <v>1102</v>
      </c>
      <c r="I747" s="16" t="s">
        <v>576</v>
      </c>
      <c r="J747" s="16" t="s">
        <v>576</v>
      </c>
      <c r="K747" s="36"/>
      <c r="N747" s="4"/>
      <c r="O747" s="4"/>
    </row>
    <row r="748" ht="45.0" customHeight="1">
      <c r="A748" s="7">
        <v>748.0</v>
      </c>
      <c r="B748" s="82">
        <v>3167224.0</v>
      </c>
      <c r="C748" s="16" t="s">
        <v>728</v>
      </c>
      <c r="D748" s="41">
        <v>42207.0</v>
      </c>
      <c r="E748" s="41">
        <v>42214.0</v>
      </c>
      <c r="F748" s="55" t="s">
        <v>15</v>
      </c>
      <c r="G748" s="16" t="s">
        <v>16</v>
      </c>
      <c r="H748" s="16" t="s">
        <v>1103</v>
      </c>
      <c r="I748" s="16" t="s">
        <v>63</v>
      </c>
      <c r="J748" s="55" t="s">
        <v>995</v>
      </c>
      <c r="K748" s="36"/>
      <c r="N748" s="4"/>
      <c r="O748" s="4"/>
    </row>
    <row r="749">
      <c r="A749" s="7">
        <v>749.0</v>
      </c>
      <c r="B749" s="82">
        <v>3167577.0</v>
      </c>
      <c r="C749" s="16" t="s">
        <v>107</v>
      </c>
      <c r="D749" s="41">
        <v>42207.0</v>
      </c>
      <c r="E749" s="41">
        <v>42219.0</v>
      </c>
      <c r="F749" s="55" t="s">
        <v>15</v>
      </c>
      <c r="G749" s="16" t="s">
        <v>16</v>
      </c>
      <c r="H749" s="16" t="s">
        <v>1104</v>
      </c>
      <c r="I749" s="16" t="s">
        <v>58</v>
      </c>
      <c r="J749" s="16" t="s">
        <v>639</v>
      </c>
      <c r="K749" s="36"/>
      <c r="N749" s="4"/>
      <c r="O749" s="4"/>
    </row>
    <row r="750">
      <c r="A750" s="7">
        <v>750.0</v>
      </c>
      <c r="B750" s="82">
        <v>3167582.0</v>
      </c>
      <c r="C750" s="16" t="s">
        <v>247</v>
      </c>
      <c r="D750" s="41">
        <v>42207.0</v>
      </c>
      <c r="E750" s="41">
        <v>42219.0</v>
      </c>
      <c r="F750" s="55" t="s">
        <v>15</v>
      </c>
      <c r="G750" s="16" t="s">
        <v>16</v>
      </c>
      <c r="H750" s="16" t="s">
        <v>1105</v>
      </c>
      <c r="I750" s="16" t="s">
        <v>58</v>
      </c>
      <c r="J750" s="16" t="s">
        <v>639</v>
      </c>
      <c r="K750" s="36"/>
      <c r="N750" s="4"/>
      <c r="O750" s="4"/>
    </row>
    <row r="751">
      <c r="A751" s="7">
        <v>751.0</v>
      </c>
      <c r="B751" s="82">
        <v>3167207.0</v>
      </c>
      <c r="C751" s="16" t="s">
        <v>867</v>
      </c>
      <c r="D751" s="41">
        <v>42207.0</v>
      </c>
      <c r="E751" s="41">
        <v>42218.0</v>
      </c>
      <c r="F751" s="55" t="s">
        <v>15</v>
      </c>
      <c r="G751" s="16" t="s">
        <v>16</v>
      </c>
      <c r="H751" s="16" t="s">
        <v>1107</v>
      </c>
      <c r="I751" s="16" t="s">
        <v>58</v>
      </c>
      <c r="J751" s="16" t="s">
        <v>639</v>
      </c>
      <c r="K751" s="36"/>
      <c r="N751" s="4"/>
      <c r="O751" s="4"/>
    </row>
    <row r="752">
      <c r="A752" s="7">
        <v>753.0</v>
      </c>
      <c r="B752" s="82">
        <v>3168501.0</v>
      </c>
      <c r="C752" s="16" t="s">
        <v>841</v>
      </c>
      <c r="D752" s="41">
        <v>42208.0</v>
      </c>
      <c r="E752" s="41">
        <v>42224.0</v>
      </c>
      <c r="F752" s="55" t="s">
        <v>15</v>
      </c>
      <c r="G752" s="16" t="s">
        <v>16</v>
      </c>
      <c r="H752" s="16" t="s">
        <v>1109</v>
      </c>
      <c r="I752" s="16" t="s">
        <v>63</v>
      </c>
      <c r="J752" s="16" t="s">
        <v>140</v>
      </c>
      <c r="K752" s="36"/>
      <c r="N752" s="4"/>
      <c r="O752" s="4"/>
    </row>
    <row r="753" ht="45.0" customHeight="1">
      <c r="A753" s="7">
        <v>754.0</v>
      </c>
      <c r="B753" s="82">
        <v>3168585.0</v>
      </c>
      <c r="C753" s="16" t="s">
        <v>841</v>
      </c>
      <c r="D753" s="41">
        <v>42208.0</v>
      </c>
      <c r="E753" s="41">
        <v>42224.0</v>
      </c>
      <c r="F753" s="55" t="s">
        <v>15</v>
      </c>
      <c r="G753" s="16" t="s">
        <v>16</v>
      </c>
      <c r="H753" s="16" t="s">
        <v>1111</v>
      </c>
      <c r="I753" s="16" t="s">
        <v>63</v>
      </c>
      <c r="J753" s="55" t="s">
        <v>995</v>
      </c>
      <c r="K753" s="36"/>
      <c r="N753" s="4"/>
      <c r="O753" s="4"/>
    </row>
    <row r="754">
      <c r="A754" s="7">
        <v>755.0</v>
      </c>
      <c r="B754" s="82">
        <v>3168589.0</v>
      </c>
      <c r="C754" s="16" t="s">
        <v>106</v>
      </c>
      <c r="D754" s="41">
        <v>42208.0</v>
      </c>
      <c r="E754" s="41">
        <v>42224.0</v>
      </c>
      <c r="F754" s="55" t="s">
        <v>15</v>
      </c>
      <c r="G754" s="16" t="s">
        <v>16</v>
      </c>
      <c r="H754" s="16" t="s">
        <v>1112</v>
      </c>
      <c r="I754" s="16" t="s">
        <v>63</v>
      </c>
      <c r="J754" s="16" t="s">
        <v>639</v>
      </c>
      <c r="K754" s="36"/>
      <c r="N754" s="4"/>
      <c r="O754" s="4"/>
    </row>
    <row r="755" ht="45.0" customHeight="1">
      <c r="A755" s="7">
        <v>756.0</v>
      </c>
      <c r="B755" s="82">
        <v>3168590.0</v>
      </c>
      <c r="C755" s="16" t="s">
        <v>841</v>
      </c>
      <c r="D755" s="41">
        <v>42208.0</v>
      </c>
      <c r="E755" s="41">
        <v>42224.0</v>
      </c>
      <c r="F755" s="55" t="s">
        <v>15</v>
      </c>
      <c r="G755" s="16" t="s">
        <v>16</v>
      </c>
      <c r="H755" s="16" t="s">
        <v>1113</v>
      </c>
      <c r="I755" s="16" t="s">
        <v>63</v>
      </c>
      <c r="J755" s="55" t="s">
        <v>995</v>
      </c>
      <c r="K755" s="36"/>
      <c r="N755" s="4"/>
      <c r="O755" s="4"/>
    </row>
    <row r="756" ht="45.0" customHeight="1">
      <c r="A756" s="7">
        <v>757.0</v>
      </c>
      <c r="B756" s="82">
        <v>3168621.0</v>
      </c>
      <c r="C756" s="16" t="s">
        <v>841</v>
      </c>
      <c r="D756" s="41">
        <v>42208.0</v>
      </c>
      <c r="E756" s="41">
        <v>42224.0</v>
      </c>
      <c r="F756" s="55" t="s">
        <v>15</v>
      </c>
      <c r="G756" s="16" t="s">
        <v>16</v>
      </c>
      <c r="H756" s="16" t="s">
        <v>1114</v>
      </c>
      <c r="I756" s="16" t="s">
        <v>63</v>
      </c>
      <c r="J756" s="55" t="s">
        <v>995</v>
      </c>
      <c r="K756" s="36"/>
      <c r="N756" s="4"/>
      <c r="O756" s="4"/>
    </row>
    <row r="757" ht="45.0" customHeight="1">
      <c r="A757" s="7">
        <v>758.0</v>
      </c>
      <c r="B757" s="82">
        <v>3168624.0</v>
      </c>
      <c r="C757" s="16" t="s">
        <v>841</v>
      </c>
      <c r="D757" s="41">
        <v>42208.0</v>
      </c>
      <c r="E757" s="41">
        <v>42224.0</v>
      </c>
      <c r="F757" s="55" t="s">
        <v>15</v>
      </c>
      <c r="G757" s="16" t="s">
        <v>16</v>
      </c>
      <c r="H757" s="16" t="s">
        <v>1115</v>
      </c>
      <c r="I757" s="16" t="s">
        <v>63</v>
      </c>
      <c r="J757" s="55" t="s">
        <v>995</v>
      </c>
      <c r="K757" s="36"/>
      <c r="N757" s="4"/>
      <c r="O757" s="4"/>
    </row>
    <row r="758" ht="45.0" customHeight="1">
      <c r="A758" s="7">
        <v>759.0</v>
      </c>
      <c r="B758" s="82">
        <v>3168629.0</v>
      </c>
      <c r="C758" s="16" t="s">
        <v>841</v>
      </c>
      <c r="D758" s="41">
        <v>42208.0</v>
      </c>
      <c r="E758" s="41">
        <v>42224.0</v>
      </c>
      <c r="F758" s="55" t="s">
        <v>15</v>
      </c>
      <c r="G758" s="16" t="s">
        <v>16</v>
      </c>
      <c r="H758" s="16" t="s">
        <v>1116</v>
      </c>
      <c r="I758" s="16" t="s">
        <v>63</v>
      </c>
      <c r="J758" s="55" t="s">
        <v>995</v>
      </c>
      <c r="K758" s="36"/>
      <c r="N758" s="4"/>
      <c r="O758" s="4"/>
    </row>
    <row r="759" ht="45.0" customHeight="1">
      <c r="A759" s="7">
        <v>760.0</v>
      </c>
      <c r="B759" s="82">
        <v>3168633.0</v>
      </c>
      <c r="C759" s="16" t="s">
        <v>841</v>
      </c>
      <c r="D759" s="41">
        <v>42208.0</v>
      </c>
      <c r="E759" s="41">
        <v>42224.0</v>
      </c>
      <c r="F759" s="55" t="s">
        <v>15</v>
      </c>
      <c r="G759" s="16" t="s">
        <v>16</v>
      </c>
      <c r="H759" s="16" t="s">
        <v>1117</v>
      </c>
      <c r="I759" s="16" t="s">
        <v>63</v>
      </c>
      <c r="J759" s="55" t="s">
        <v>995</v>
      </c>
      <c r="K759" s="36"/>
      <c r="N759" s="4"/>
      <c r="O759" s="4"/>
    </row>
    <row r="760" ht="45.0" customHeight="1">
      <c r="A760" s="7">
        <v>761.0</v>
      </c>
      <c r="B760" s="82">
        <v>3168636.0</v>
      </c>
      <c r="C760" s="16" t="s">
        <v>841</v>
      </c>
      <c r="D760" s="41">
        <v>42208.0</v>
      </c>
      <c r="E760" s="41">
        <v>42224.0</v>
      </c>
      <c r="F760" s="55" t="s">
        <v>15</v>
      </c>
      <c r="G760" s="16" t="s">
        <v>16</v>
      </c>
      <c r="H760" s="16" t="s">
        <v>1118</v>
      </c>
      <c r="I760" s="16" t="s">
        <v>63</v>
      </c>
      <c r="J760" s="55" t="s">
        <v>995</v>
      </c>
      <c r="K760" s="36"/>
      <c r="N760" s="4"/>
      <c r="O760" s="4"/>
    </row>
    <row r="761" ht="45.0" customHeight="1">
      <c r="A761" s="7">
        <v>762.0</v>
      </c>
      <c r="B761" s="82">
        <v>3168642.0</v>
      </c>
      <c r="C761" s="16" t="s">
        <v>841</v>
      </c>
      <c r="D761" s="41">
        <v>42208.0</v>
      </c>
      <c r="E761" s="41">
        <v>42224.0</v>
      </c>
      <c r="F761" s="55" t="s">
        <v>15</v>
      </c>
      <c r="G761" s="16" t="s">
        <v>16</v>
      </c>
      <c r="H761" s="16" t="s">
        <v>1119</v>
      </c>
      <c r="I761" s="16" t="s">
        <v>63</v>
      </c>
      <c r="J761" s="55" t="s">
        <v>995</v>
      </c>
      <c r="K761" s="36"/>
      <c r="N761" s="4"/>
      <c r="O761" s="4"/>
    </row>
    <row r="762">
      <c r="A762" s="7">
        <v>763.0</v>
      </c>
      <c r="B762" s="82">
        <v>3169313.0</v>
      </c>
      <c r="C762" s="16" t="s">
        <v>152</v>
      </c>
      <c r="D762" s="41">
        <v>42208.0</v>
      </c>
      <c r="E762" s="41">
        <v>42224.0</v>
      </c>
      <c r="F762" s="55" t="s">
        <v>15</v>
      </c>
      <c r="G762" s="16" t="s">
        <v>16</v>
      </c>
      <c r="H762" s="16" t="s">
        <v>1120</v>
      </c>
      <c r="I762" s="16" t="s">
        <v>58</v>
      </c>
      <c r="J762" s="16" t="s">
        <v>639</v>
      </c>
      <c r="K762" s="36"/>
      <c r="N762" s="4"/>
      <c r="O762" s="4"/>
    </row>
    <row r="763">
      <c r="A763" s="7">
        <v>764.0</v>
      </c>
      <c r="B763" s="16">
        <v>3169585.0</v>
      </c>
      <c r="C763" s="16" t="s">
        <v>841</v>
      </c>
      <c r="D763" s="41">
        <v>42209.0</v>
      </c>
      <c r="E763" s="41">
        <v>42225.0</v>
      </c>
      <c r="F763" s="55" t="s">
        <v>15</v>
      </c>
      <c r="G763" s="16" t="s">
        <v>16</v>
      </c>
      <c r="H763" s="16" t="s">
        <v>1121</v>
      </c>
      <c r="I763" s="16" t="s">
        <v>576</v>
      </c>
      <c r="J763" s="16" t="s">
        <v>576</v>
      </c>
      <c r="K763" s="20"/>
      <c r="N763" s="4"/>
      <c r="O763" s="4"/>
    </row>
    <row r="764">
      <c r="A764" s="7">
        <v>765.0</v>
      </c>
      <c r="B764" s="16">
        <v>3169609.0</v>
      </c>
      <c r="C764" s="16" t="s">
        <v>152</v>
      </c>
      <c r="D764" s="41">
        <v>42209.0</v>
      </c>
      <c r="E764" s="41">
        <v>42225.0</v>
      </c>
      <c r="F764" s="55" t="s">
        <v>15</v>
      </c>
      <c r="G764" s="16" t="s">
        <v>57</v>
      </c>
      <c r="H764" s="16" t="s">
        <v>1122</v>
      </c>
      <c r="I764" s="16" t="s">
        <v>58</v>
      </c>
      <c r="J764" s="16" t="s">
        <v>639</v>
      </c>
      <c r="K764" s="20"/>
      <c r="N764" s="4"/>
      <c r="O764" s="4"/>
    </row>
    <row r="765">
      <c r="A765" s="7">
        <v>766.0</v>
      </c>
      <c r="B765" s="16">
        <v>3169700.0</v>
      </c>
      <c r="C765" s="16" t="s">
        <v>841</v>
      </c>
      <c r="D765" s="41">
        <v>42209.0</v>
      </c>
      <c r="E765" s="41">
        <v>42225.0</v>
      </c>
      <c r="F765" s="55" t="s">
        <v>15</v>
      </c>
      <c r="G765" s="16" t="s">
        <v>16</v>
      </c>
      <c r="H765" s="16" t="s">
        <v>1123</v>
      </c>
      <c r="I765" s="16" t="s">
        <v>576</v>
      </c>
      <c r="J765" s="16" t="s">
        <v>576</v>
      </c>
      <c r="K765" s="20"/>
      <c r="N765" s="4"/>
      <c r="O765" s="4"/>
    </row>
    <row r="766">
      <c r="A766" s="7">
        <v>767.0</v>
      </c>
      <c r="B766" s="16">
        <v>3169755.0</v>
      </c>
      <c r="C766" s="16" t="s">
        <v>867</v>
      </c>
      <c r="D766" s="41">
        <v>42209.0</v>
      </c>
      <c r="E766" s="41">
        <v>42224.0</v>
      </c>
      <c r="F766" s="55" t="s">
        <v>15</v>
      </c>
      <c r="G766" s="16" t="s">
        <v>57</v>
      </c>
      <c r="H766" s="16" t="s">
        <v>1124</v>
      </c>
      <c r="I766" s="16" t="s">
        <v>58</v>
      </c>
      <c r="J766" s="16" t="s">
        <v>639</v>
      </c>
      <c r="K766" s="36"/>
      <c r="N766" s="4"/>
      <c r="O766" s="4"/>
    </row>
    <row r="767" ht="22.5" customHeight="1">
      <c r="A767" s="7">
        <v>768.0</v>
      </c>
      <c r="B767" s="16">
        <v>3169802.0</v>
      </c>
      <c r="C767" s="16" t="s">
        <v>106</v>
      </c>
      <c r="D767" s="41">
        <v>42209.0</v>
      </c>
      <c r="E767" s="41">
        <v>42225.0</v>
      </c>
      <c r="F767" s="55" t="s">
        <v>15</v>
      </c>
      <c r="G767" s="16" t="s">
        <v>57</v>
      </c>
      <c r="H767" s="16" t="s">
        <v>1125</v>
      </c>
      <c r="I767" s="16" t="s">
        <v>58</v>
      </c>
      <c r="J767" s="16" t="s">
        <v>639</v>
      </c>
      <c r="K767" s="36"/>
      <c r="N767" s="4"/>
      <c r="O767" s="4"/>
    </row>
    <row r="768">
      <c r="A768" s="7">
        <v>769.0</v>
      </c>
      <c r="B768" s="16">
        <v>3170236.0</v>
      </c>
      <c r="C768" s="16" t="s">
        <v>318</v>
      </c>
      <c r="D768" s="41">
        <v>42209.0</v>
      </c>
      <c r="E768" s="41">
        <v>42225.0</v>
      </c>
      <c r="F768" s="55" t="s">
        <v>15</v>
      </c>
      <c r="G768" s="16" t="s">
        <v>57</v>
      </c>
      <c r="H768" s="16" t="s">
        <v>1126</v>
      </c>
      <c r="I768" s="16" t="s">
        <v>58</v>
      </c>
      <c r="J768" s="16" t="s">
        <v>639</v>
      </c>
      <c r="K768" s="36"/>
      <c r="N768" s="4"/>
      <c r="O768" s="4"/>
    </row>
    <row r="769">
      <c r="A769" s="7">
        <v>770.0</v>
      </c>
      <c r="B769" s="16">
        <v>3170250.0</v>
      </c>
      <c r="C769" s="16" t="s">
        <v>318</v>
      </c>
      <c r="D769" s="41">
        <v>42209.0</v>
      </c>
      <c r="E769" s="41">
        <v>42225.0</v>
      </c>
      <c r="F769" s="55" t="s">
        <v>15</v>
      </c>
      <c r="G769" s="16" t="s">
        <v>57</v>
      </c>
      <c r="H769" s="16" t="s">
        <v>1127</v>
      </c>
      <c r="I769" s="16" t="s">
        <v>58</v>
      </c>
      <c r="J769" s="16" t="s">
        <v>639</v>
      </c>
      <c r="K769" s="36"/>
      <c r="N769" s="4"/>
      <c r="O769" s="4"/>
    </row>
    <row r="770" ht="30.0" customHeight="1">
      <c r="A770" s="7">
        <v>771.0</v>
      </c>
      <c r="B770" s="16">
        <v>3171929.0</v>
      </c>
      <c r="C770" s="16" t="s">
        <v>106</v>
      </c>
      <c r="D770" s="41">
        <v>42212.0</v>
      </c>
      <c r="E770" s="41">
        <v>42218.0</v>
      </c>
      <c r="F770" s="55" t="s">
        <v>15</v>
      </c>
      <c r="G770" s="16" t="s">
        <v>143</v>
      </c>
      <c r="H770" s="16" t="s">
        <v>1128</v>
      </c>
      <c r="I770" s="16" t="s">
        <v>58</v>
      </c>
      <c r="J770" s="55" t="s">
        <v>59</v>
      </c>
      <c r="K770" s="36"/>
      <c r="N770" s="4"/>
      <c r="O770" s="4"/>
    </row>
    <row r="771">
      <c r="A771" s="7">
        <v>772.0</v>
      </c>
      <c r="B771" s="16">
        <v>3170981.0</v>
      </c>
      <c r="C771" s="16" t="s">
        <v>56</v>
      </c>
      <c r="D771" s="41">
        <v>42212.0</v>
      </c>
      <c r="E771" s="41">
        <v>42226.0</v>
      </c>
      <c r="F771" s="55" t="s">
        <v>15</v>
      </c>
      <c r="G771" s="16" t="s">
        <v>57</v>
      </c>
      <c r="H771" s="16" t="s">
        <v>1129</v>
      </c>
      <c r="I771" s="16" t="s">
        <v>58</v>
      </c>
      <c r="J771" s="16" t="s">
        <v>639</v>
      </c>
      <c r="K771" s="36"/>
      <c r="N771" s="4"/>
      <c r="O771" s="4"/>
    </row>
    <row r="772">
      <c r="A772" s="7">
        <v>773.0</v>
      </c>
      <c r="B772" s="16">
        <v>3171279.0</v>
      </c>
      <c r="C772" s="16" t="s">
        <v>728</v>
      </c>
      <c r="D772" s="41">
        <v>42212.0</v>
      </c>
      <c r="E772" s="41">
        <v>42226.0</v>
      </c>
      <c r="F772" s="55" t="s">
        <v>15</v>
      </c>
      <c r="G772" s="16" t="s">
        <v>57</v>
      </c>
      <c r="H772" s="16" t="s">
        <v>1130</v>
      </c>
      <c r="I772" s="16" t="s">
        <v>58</v>
      </c>
      <c r="J772" s="16" t="s">
        <v>639</v>
      </c>
      <c r="K772" s="36"/>
      <c r="N772" s="4"/>
      <c r="O772" s="4"/>
    </row>
    <row r="773">
      <c r="A773" s="7">
        <v>774.0</v>
      </c>
      <c r="B773" s="16">
        <v>3171300.0</v>
      </c>
      <c r="C773" s="16" t="s">
        <v>105</v>
      </c>
      <c r="D773" s="41">
        <v>42212.0</v>
      </c>
      <c r="E773" s="41">
        <v>42226.0</v>
      </c>
      <c r="F773" s="55" t="s">
        <v>15</v>
      </c>
      <c r="G773" s="16" t="s">
        <v>57</v>
      </c>
      <c r="H773" s="16" t="s">
        <v>1131</v>
      </c>
      <c r="I773" s="16" t="s">
        <v>58</v>
      </c>
      <c r="J773" s="16" t="s">
        <v>639</v>
      </c>
      <c r="K773" s="36"/>
      <c r="N773" s="4"/>
      <c r="O773" s="4"/>
    </row>
    <row r="774">
      <c r="A774" s="7">
        <v>775.0</v>
      </c>
      <c r="B774" s="16">
        <v>3171509.0</v>
      </c>
      <c r="C774" s="16" t="s">
        <v>152</v>
      </c>
      <c r="D774" s="41">
        <v>42212.0</v>
      </c>
      <c r="E774" s="41">
        <v>42226.0</v>
      </c>
      <c r="F774" s="55" t="s">
        <v>15</v>
      </c>
      <c r="G774" s="16" t="s">
        <v>57</v>
      </c>
      <c r="H774" s="16" t="s">
        <v>1132</v>
      </c>
      <c r="I774" s="16" t="s">
        <v>58</v>
      </c>
      <c r="J774" s="16" t="s">
        <v>639</v>
      </c>
      <c r="K774" s="36"/>
      <c r="N774" s="4"/>
      <c r="O774" s="4"/>
    </row>
    <row r="775">
      <c r="A775" s="7">
        <v>776.0</v>
      </c>
      <c r="B775" s="16">
        <v>3172598.0</v>
      </c>
      <c r="C775" s="16" t="s">
        <v>728</v>
      </c>
      <c r="D775" s="41">
        <v>42213.0</v>
      </c>
      <c r="E775" s="41">
        <v>42219.0</v>
      </c>
      <c r="F775" s="55" t="s">
        <v>15</v>
      </c>
      <c r="G775" s="16" t="s">
        <v>57</v>
      </c>
      <c r="H775" s="16" t="s">
        <v>1134</v>
      </c>
      <c r="I775" s="16" t="s">
        <v>58</v>
      </c>
      <c r="J775" s="16" t="s">
        <v>639</v>
      </c>
      <c r="K775" s="36"/>
      <c r="N775" s="4"/>
      <c r="O775" s="4"/>
    </row>
    <row r="776">
      <c r="A776" s="20">
        <v>777.0</v>
      </c>
      <c r="B776" s="16">
        <v>3175152.0</v>
      </c>
      <c r="C776" s="16" t="s">
        <v>215</v>
      </c>
      <c r="D776" s="41">
        <v>42214.0</v>
      </c>
      <c r="E776" s="41">
        <v>42215.0</v>
      </c>
      <c r="F776" s="16" t="s">
        <v>15</v>
      </c>
      <c r="G776" s="16" t="s">
        <v>24</v>
      </c>
      <c r="H776" s="16" t="s">
        <v>15</v>
      </c>
      <c r="I776" s="16" t="s">
        <v>576</v>
      </c>
      <c r="J776" s="16" t="s">
        <v>576</v>
      </c>
      <c r="K776" s="20"/>
      <c r="N776" s="4"/>
      <c r="O776" s="4"/>
    </row>
    <row r="777">
      <c r="A777" s="7">
        <v>778.0</v>
      </c>
      <c r="B777" s="16">
        <v>3176013.0</v>
      </c>
      <c r="C777" s="16" t="s">
        <v>107</v>
      </c>
      <c r="D777" s="41">
        <v>42214.0</v>
      </c>
      <c r="E777" s="41">
        <v>42220.0</v>
      </c>
      <c r="F777" s="16" t="s">
        <v>15</v>
      </c>
      <c r="G777" s="16" t="s">
        <v>24</v>
      </c>
      <c r="H777" s="16" t="s">
        <v>1136</v>
      </c>
      <c r="I777" s="16" t="s">
        <v>576</v>
      </c>
      <c r="J777" s="16" t="s">
        <v>576</v>
      </c>
      <c r="K777" s="36"/>
      <c r="N777" s="4"/>
      <c r="O777" s="4"/>
    </row>
    <row r="778">
      <c r="A778" s="20">
        <v>779.0</v>
      </c>
      <c r="B778" s="16">
        <v>3173052.0</v>
      </c>
      <c r="C778" s="16" t="s">
        <v>152</v>
      </c>
      <c r="D778" s="41">
        <v>42214.0</v>
      </c>
      <c r="E778" s="41">
        <v>42227.0</v>
      </c>
      <c r="F778" s="16" t="s">
        <v>15</v>
      </c>
      <c r="G778" s="16" t="s">
        <v>57</v>
      </c>
      <c r="H778" s="16" t="s">
        <v>1137</v>
      </c>
      <c r="I778" s="16" t="s">
        <v>58</v>
      </c>
      <c r="J778" s="16" t="s">
        <v>590</v>
      </c>
      <c r="K778" s="36"/>
      <c r="N778" s="4"/>
      <c r="O778" s="4"/>
    </row>
    <row r="779" ht="49.5" customHeight="1">
      <c r="A779" s="7">
        <v>780.0</v>
      </c>
      <c r="B779" s="16">
        <v>3176095.0</v>
      </c>
      <c r="C779" s="16" t="s">
        <v>867</v>
      </c>
      <c r="D779" s="41">
        <v>42214.0</v>
      </c>
      <c r="E779" s="41">
        <v>42227.0</v>
      </c>
      <c r="F779" s="16" t="s">
        <v>15</v>
      </c>
      <c r="G779" s="16" t="s">
        <v>57</v>
      </c>
      <c r="H779" s="16" t="s">
        <v>1138</v>
      </c>
      <c r="I779" s="16" t="s">
        <v>58</v>
      </c>
      <c r="J779" s="16" t="s">
        <v>639</v>
      </c>
      <c r="K779" s="36"/>
      <c r="N779" s="4"/>
      <c r="O779" s="4"/>
    </row>
    <row r="780">
      <c r="A780" s="20">
        <v>781.0</v>
      </c>
      <c r="B780" s="16">
        <v>3174873.0</v>
      </c>
      <c r="C780" s="16" t="s">
        <v>841</v>
      </c>
      <c r="D780" s="41">
        <v>42215.0</v>
      </c>
      <c r="E780" s="41">
        <v>42221.0</v>
      </c>
      <c r="F780" s="16" t="s">
        <v>15</v>
      </c>
      <c r="G780" s="16" t="s">
        <v>16</v>
      </c>
      <c r="H780" s="16" t="s">
        <v>1139</v>
      </c>
      <c r="I780" s="16" t="s">
        <v>576</v>
      </c>
      <c r="J780" s="16" t="s">
        <v>576</v>
      </c>
      <c r="K780" s="36"/>
      <c r="N780" s="4"/>
      <c r="O780" s="4"/>
    </row>
    <row r="781">
      <c r="A781" s="7">
        <v>782.0</v>
      </c>
      <c r="B781" s="16">
        <v>3174809.0</v>
      </c>
      <c r="C781" s="16" t="s">
        <v>56</v>
      </c>
      <c r="D781" s="41">
        <v>42215.0</v>
      </c>
      <c r="E781" s="41">
        <v>42221.0</v>
      </c>
      <c r="F781" s="16" t="s">
        <v>15</v>
      </c>
      <c r="G781" s="16" t="s">
        <v>16</v>
      </c>
      <c r="H781" s="16" t="s">
        <v>1140</v>
      </c>
      <c r="I781" s="16" t="s">
        <v>576</v>
      </c>
      <c r="J781" s="16" t="s">
        <v>576</v>
      </c>
      <c r="K781" s="36"/>
      <c r="N781" s="4"/>
      <c r="O781" s="4"/>
    </row>
    <row r="782" ht="51.75" customHeight="1">
      <c r="A782" s="20">
        <v>783.0</v>
      </c>
      <c r="B782" s="16">
        <v>3174607.0</v>
      </c>
      <c r="C782" s="16" t="s">
        <v>56</v>
      </c>
      <c r="D782" s="41">
        <v>42216.0</v>
      </c>
      <c r="E782" s="41">
        <v>42228.0</v>
      </c>
      <c r="F782" s="16" t="s">
        <v>15</v>
      </c>
      <c r="G782" s="16" t="s">
        <v>16</v>
      </c>
      <c r="H782" s="16" t="s">
        <v>1141</v>
      </c>
      <c r="I782" s="16" t="s">
        <v>576</v>
      </c>
      <c r="J782" s="16" t="s">
        <v>576</v>
      </c>
      <c r="K782" s="36"/>
      <c r="N782" s="4"/>
      <c r="O782" s="4"/>
    </row>
    <row r="783">
      <c r="A783" s="7">
        <v>784.0</v>
      </c>
      <c r="B783" s="16">
        <v>3174855.0</v>
      </c>
      <c r="C783" s="16" t="s">
        <v>213</v>
      </c>
      <c r="D783" s="41">
        <v>42216.0</v>
      </c>
      <c r="E783" s="41">
        <v>42228.0</v>
      </c>
      <c r="F783" s="16" t="s">
        <v>15</v>
      </c>
      <c r="G783" s="16" t="s">
        <v>57</v>
      </c>
      <c r="H783" s="16" t="s">
        <v>1142</v>
      </c>
      <c r="I783" s="16" t="s">
        <v>58</v>
      </c>
      <c r="J783" s="16" t="s">
        <v>639</v>
      </c>
      <c r="K783" s="36"/>
      <c r="N783" s="4"/>
      <c r="O783" s="4"/>
    </row>
    <row r="784" ht="45.0" customHeight="1">
      <c r="A784" s="20">
        <v>785.0</v>
      </c>
      <c r="B784" s="16">
        <v>3176248.0</v>
      </c>
      <c r="C784" s="16" t="s">
        <v>728</v>
      </c>
      <c r="D784" s="41">
        <v>42216.0</v>
      </c>
      <c r="E784" s="41">
        <v>42230.0</v>
      </c>
      <c r="F784" s="16" t="s">
        <v>15</v>
      </c>
      <c r="G784" s="16" t="s">
        <v>16</v>
      </c>
      <c r="H784" s="16" t="s">
        <v>1143</v>
      </c>
      <c r="I784" s="16" t="s">
        <v>63</v>
      </c>
      <c r="J784" s="55" t="s">
        <v>1144</v>
      </c>
      <c r="K784" s="36"/>
      <c r="N784" s="4"/>
      <c r="O784" s="4"/>
    </row>
    <row r="785">
      <c r="A785" s="7">
        <v>786.0</v>
      </c>
      <c r="B785" s="16">
        <v>3176301.0</v>
      </c>
      <c r="C785" s="16" t="s">
        <v>107</v>
      </c>
      <c r="D785" s="41">
        <v>42216.0</v>
      </c>
      <c r="E785" s="41">
        <v>42232.0</v>
      </c>
      <c r="F785" s="16" t="s">
        <v>15</v>
      </c>
      <c r="G785" s="16" t="s">
        <v>57</v>
      </c>
      <c r="H785" s="16" t="s">
        <v>1145</v>
      </c>
      <c r="I785" s="16" t="s">
        <v>576</v>
      </c>
      <c r="J785" s="16" t="s">
        <v>576</v>
      </c>
      <c r="K785" s="36"/>
      <c r="N785" s="4"/>
      <c r="O785" s="4"/>
    </row>
    <row r="786" ht="30.0" customHeight="1">
      <c r="A786" s="20">
        <v>787.0</v>
      </c>
      <c r="B786" s="16">
        <v>3176935.0</v>
      </c>
      <c r="C786" s="16" t="s">
        <v>867</v>
      </c>
      <c r="D786" s="41">
        <v>42216.0</v>
      </c>
      <c r="E786" s="41">
        <v>42232.0</v>
      </c>
      <c r="F786" s="16" t="s">
        <v>15</v>
      </c>
      <c r="G786" s="16" t="s">
        <v>16</v>
      </c>
      <c r="H786" s="16" t="s">
        <v>1146</v>
      </c>
      <c r="I786" s="16" t="s">
        <v>63</v>
      </c>
      <c r="J786" s="55" t="s">
        <v>177</v>
      </c>
      <c r="K786" s="36"/>
      <c r="N786" s="4"/>
      <c r="O786" s="4"/>
    </row>
    <row r="787">
      <c r="A787" s="7">
        <v>788.0</v>
      </c>
      <c r="B787" s="20">
        <v>3178668.0</v>
      </c>
      <c r="C787" s="20" t="s">
        <v>56</v>
      </c>
      <c r="D787" s="41">
        <v>42216.0</v>
      </c>
      <c r="E787" s="49">
        <v>42233.0</v>
      </c>
      <c r="F787" s="16" t="s">
        <v>15</v>
      </c>
      <c r="G787" s="20" t="s">
        <v>57</v>
      </c>
      <c r="H787" s="20" t="s">
        <v>1147</v>
      </c>
      <c r="I787" s="16" t="s">
        <v>58</v>
      </c>
      <c r="J787" s="20" t="s">
        <v>639</v>
      </c>
      <c r="K787" s="36"/>
      <c r="N787" s="4"/>
      <c r="O787" s="4"/>
    </row>
    <row r="788">
      <c r="A788" s="20">
        <v>789.0</v>
      </c>
      <c r="B788" s="16">
        <v>3179697.0</v>
      </c>
      <c r="C788" s="16" t="s">
        <v>689</v>
      </c>
      <c r="D788" s="41">
        <v>42219.0</v>
      </c>
      <c r="E788" s="41">
        <v>42234.0</v>
      </c>
      <c r="F788" s="16" t="s">
        <v>15</v>
      </c>
      <c r="G788" s="16" t="s">
        <v>57</v>
      </c>
      <c r="H788" s="16" t="s">
        <v>1148</v>
      </c>
      <c r="I788" s="16" t="s">
        <v>58</v>
      </c>
      <c r="J788" s="16" t="s">
        <v>1149</v>
      </c>
      <c r="K788" s="36"/>
      <c r="N788" s="4"/>
      <c r="O788" s="4"/>
    </row>
    <row r="789" ht="45.0" customHeight="1">
      <c r="A789" s="7">
        <v>790.0</v>
      </c>
      <c r="B789" s="16">
        <v>3177824.0</v>
      </c>
      <c r="C789" s="16" t="s">
        <v>728</v>
      </c>
      <c r="D789" s="41">
        <v>42219.0</v>
      </c>
      <c r="E789" s="41">
        <v>42234.0</v>
      </c>
      <c r="F789" s="16" t="s">
        <v>15</v>
      </c>
      <c r="G789" s="16" t="s">
        <v>57</v>
      </c>
      <c r="H789" s="16" t="s">
        <v>1151</v>
      </c>
      <c r="I789" s="16" t="s">
        <v>58</v>
      </c>
      <c r="J789" s="55" t="s">
        <v>1152</v>
      </c>
      <c r="K789" s="36"/>
      <c r="N789" s="4"/>
      <c r="O789" s="4"/>
    </row>
    <row r="790">
      <c r="A790" s="20">
        <v>791.0</v>
      </c>
      <c r="B790" s="16">
        <v>3181827.0</v>
      </c>
      <c r="C790" s="16" t="s">
        <v>728</v>
      </c>
      <c r="D790" s="41">
        <v>42220.0</v>
      </c>
      <c r="E790" s="41">
        <v>42197.0</v>
      </c>
      <c r="F790" s="16" t="s">
        <v>15</v>
      </c>
      <c r="G790" s="16" t="s">
        <v>182</v>
      </c>
      <c r="H790" s="16" t="s">
        <v>1153</v>
      </c>
      <c r="I790" s="16" t="s">
        <v>576</v>
      </c>
      <c r="J790" s="16" t="s">
        <v>576</v>
      </c>
      <c r="K790" s="36"/>
      <c r="N790" s="4"/>
      <c r="O790" s="4"/>
    </row>
    <row r="791">
      <c r="A791" s="7">
        <v>792.0</v>
      </c>
      <c r="B791" s="16">
        <v>3181483.0</v>
      </c>
      <c r="C791" s="16" t="s">
        <v>867</v>
      </c>
      <c r="D791" s="41">
        <v>42220.0</v>
      </c>
      <c r="E791" s="41">
        <v>42234.0</v>
      </c>
      <c r="F791" s="16" t="s">
        <v>15</v>
      </c>
      <c r="G791" s="16" t="s">
        <v>57</v>
      </c>
      <c r="H791" s="16" t="s">
        <v>1154</v>
      </c>
      <c r="I791" s="16" t="s">
        <v>58</v>
      </c>
      <c r="J791" s="16" t="s">
        <v>639</v>
      </c>
      <c r="K791" s="20"/>
      <c r="N791" s="4"/>
      <c r="O791" s="4"/>
    </row>
    <row r="792" ht="75.0" customHeight="1">
      <c r="A792" s="20">
        <v>793.0</v>
      </c>
      <c r="B792" s="20">
        <v>3181604.0</v>
      </c>
      <c r="C792" s="20" t="s">
        <v>728</v>
      </c>
      <c r="D792" s="41">
        <v>42220.0</v>
      </c>
      <c r="E792" s="49">
        <v>42235.0</v>
      </c>
      <c r="F792" s="16" t="s">
        <v>15</v>
      </c>
      <c r="G792" s="20" t="s">
        <v>57</v>
      </c>
      <c r="H792" s="20" t="s">
        <v>1156</v>
      </c>
      <c r="I792" s="16" t="s">
        <v>58</v>
      </c>
      <c r="J792" s="7" t="s">
        <v>1157</v>
      </c>
      <c r="K792" s="20"/>
      <c r="N792" s="4"/>
      <c r="O792" s="4"/>
    </row>
    <row r="793">
      <c r="A793" s="7">
        <v>794.0</v>
      </c>
      <c r="B793" s="16">
        <v>3181716.0</v>
      </c>
      <c r="C793" s="16" t="s">
        <v>745</v>
      </c>
      <c r="D793" s="41">
        <v>42220.0</v>
      </c>
      <c r="E793" s="41">
        <v>42235.0</v>
      </c>
      <c r="F793" s="16" t="s">
        <v>15</v>
      </c>
      <c r="G793" s="16" t="s">
        <v>57</v>
      </c>
      <c r="H793" s="16" t="s">
        <v>1158</v>
      </c>
      <c r="I793" s="16" t="s">
        <v>58</v>
      </c>
      <c r="J793" s="16" t="s">
        <v>639</v>
      </c>
      <c r="K793" s="20"/>
      <c r="N793" s="4"/>
      <c r="O793" s="4"/>
    </row>
    <row r="794">
      <c r="A794" s="20">
        <v>795.0</v>
      </c>
      <c r="B794" s="16">
        <v>3181977.0</v>
      </c>
      <c r="C794" s="16" t="s">
        <v>107</v>
      </c>
      <c r="D794" s="41">
        <v>42220.0</v>
      </c>
      <c r="E794" s="41">
        <v>42235.0</v>
      </c>
      <c r="F794" s="16" t="s">
        <v>15</v>
      </c>
      <c r="G794" s="16" t="s">
        <v>57</v>
      </c>
      <c r="H794" s="16" t="s">
        <v>1160</v>
      </c>
      <c r="I794" s="16" t="s">
        <v>58</v>
      </c>
      <c r="J794" s="16" t="s">
        <v>639</v>
      </c>
      <c r="K794" s="20"/>
      <c r="N794" s="4"/>
      <c r="O794" s="4"/>
    </row>
    <row r="795" ht="60.0" customHeight="1">
      <c r="A795" s="7">
        <v>796.0</v>
      </c>
      <c r="B795" s="16">
        <v>3181989.0</v>
      </c>
      <c r="C795" s="16" t="s">
        <v>56</v>
      </c>
      <c r="D795" s="41">
        <v>42220.0</v>
      </c>
      <c r="E795" s="41">
        <v>42235.0</v>
      </c>
      <c r="F795" s="16" t="s">
        <v>15</v>
      </c>
      <c r="G795" s="16" t="s">
        <v>57</v>
      </c>
      <c r="H795" s="16" t="s">
        <v>1162</v>
      </c>
      <c r="I795" s="16" t="s">
        <v>58</v>
      </c>
      <c r="J795" s="55" t="s">
        <v>1163</v>
      </c>
      <c r="K795" s="20"/>
      <c r="N795" s="4"/>
      <c r="O795" s="4"/>
    </row>
    <row r="796">
      <c r="A796" s="20">
        <v>797.0</v>
      </c>
      <c r="B796" s="16">
        <v>3182011.0</v>
      </c>
      <c r="C796" s="16" t="s">
        <v>107</v>
      </c>
      <c r="D796" s="41">
        <v>42220.0</v>
      </c>
      <c r="E796" s="41">
        <v>42235.0</v>
      </c>
      <c r="F796" s="16" t="s">
        <v>15</v>
      </c>
      <c r="G796" s="16" t="s">
        <v>57</v>
      </c>
      <c r="H796" s="16" t="s">
        <v>1164</v>
      </c>
      <c r="I796" s="16" t="s">
        <v>58</v>
      </c>
      <c r="J796" s="16" t="s">
        <v>639</v>
      </c>
      <c r="K796" s="20"/>
      <c r="N796" s="4"/>
      <c r="O796" s="4"/>
    </row>
    <row r="797">
      <c r="A797" s="7">
        <v>798.0</v>
      </c>
      <c r="B797" s="16">
        <v>3182039.0</v>
      </c>
      <c r="C797" s="16" t="s">
        <v>36</v>
      </c>
      <c r="D797" s="41">
        <v>42220.0</v>
      </c>
      <c r="E797" s="41">
        <v>42229.0</v>
      </c>
      <c r="F797" s="55" t="s">
        <v>15</v>
      </c>
      <c r="G797" s="16" t="s">
        <v>16</v>
      </c>
      <c r="H797" s="16" t="s">
        <v>1165</v>
      </c>
      <c r="I797" s="16" t="s">
        <v>576</v>
      </c>
      <c r="J797" s="16" t="s">
        <v>576</v>
      </c>
      <c r="K797" s="20"/>
      <c r="N797" s="4"/>
      <c r="O797" s="4"/>
    </row>
    <row r="798">
      <c r="A798" s="20">
        <v>799.0</v>
      </c>
      <c r="B798" s="16">
        <v>3182045.0</v>
      </c>
      <c r="C798" s="16" t="s">
        <v>213</v>
      </c>
      <c r="D798" s="41">
        <v>42220.0</v>
      </c>
      <c r="E798" s="41">
        <v>42235.0</v>
      </c>
      <c r="F798" s="55" t="s">
        <v>15</v>
      </c>
      <c r="G798" s="16" t="s">
        <v>16</v>
      </c>
      <c r="H798" s="16" t="s">
        <v>1166</v>
      </c>
      <c r="I798" s="16" t="s">
        <v>58</v>
      </c>
      <c r="J798" s="16" t="s">
        <v>639</v>
      </c>
      <c r="K798" s="20"/>
      <c r="N798" s="4"/>
      <c r="O798" s="4"/>
    </row>
    <row r="799">
      <c r="A799" s="7">
        <v>800.0</v>
      </c>
      <c r="B799" s="16">
        <v>3182078.0</v>
      </c>
      <c r="C799" s="16" t="s">
        <v>107</v>
      </c>
      <c r="D799" s="41">
        <v>42220.0</v>
      </c>
      <c r="E799" s="41">
        <v>42235.0</v>
      </c>
      <c r="F799" s="55" t="s">
        <v>15</v>
      </c>
      <c r="G799" s="16" t="s">
        <v>16</v>
      </c>
      <c r="H799" s="16" t="s">
        <v>1167</v>
      </c>
      <c r="I799" s="16" t="s">
        <v>58</v>
      </c>
      <c r="J799" s="16" t="s">
        <v>639</v>
      </c>
      <c r="K799" s="36"/>
      <c r="N799" s="4"/>
      <c r="O799" s="4"/>
    </row>
    <row r="800" ht="30.0" customHeight="1">
      <c r="A800" s="20">
        <v>801.0</v>
      </c>
      <c r="B800" s="16">
        <v>3182373.0</v>
      </c>
      <c r="C800" s="16" t="s">
        <v>56</v>
      </c>
      <c r="D800" s="41">
        <v>42220.0</v>
      </c>
      <c r="E800" s="41">
        <v>42235.0</v>
      </c>
      <c r="F800" s="16" t="s">
        <v>15</v>
      </c>
      <c r="G800" s="16" t="s">
        <v>57</v>
      </c>
      <c r="H800" s="16" t="s">
        <v>1168</v>
      </c>
      <c r="I800" s="16" t="s">
        <v>58</v>
      </c>
      <c r="J800" s="55" t="s">
        <v>59</v>
      </c>
      <c r="K800" s="36"/>
      <c r="N800" s="4"/>
      <c r="O800" s="4"/>
    </row>
    <row r="801">
      <c r="A801" s="7">
        <v>802.0</v>
      </c>
      <c r="B801" s="16">
        <v>3182405.0</v>
      </c>
      <c r="C801" s="16" t="s">
        <v>728</v>
      </c>
      <c r="D801" s="41">
        <v>42220.0</v>
      </c>
      <c r="E801" s="41">
        <v>42229.0</v>
      </c>
      <c r="F801" s="16" t="s">
        <v>15</v>
      </c>
      <c r="G801" s="16" t="s">
        <v>16</v>
      </c>
      <c r="H801" s="16" t="s">
        <v>1170</v>
      </c>
      <c r="I801" s="16" t="s">
        <v>576</v>
      </c>
      <c r="J801" s="16" t="s">
        <v>576</v>
      </c>
      <c r="K801" s="36"/>
      <c r="N801" s="4"/>
      <c r="O801" s="4"/>
    </row>
    <row r="802">
      <c r="A802" s="20">
        <v>803.0</v>
      </c>
      <c r="B802" s="16">
        <v>3184746.0</v>
      </c>
      <c r="C802" s="16" t="s">
        <v>728</v>
      </c>
      <c r="D802" s="41">
        <v>42221.0</v>
      </c>
      <c r="E802" s="41">
        <v>42233.0</v>
      </c>
      <c r="F802" s="16" t="s">
        <v>15</v>
      </c>
      <c r="G802" s="16" t="s">
        <v>197</v>
      </c>
      <c r="H802" s="16" t="s">
        <v>1171</v>
      </c>
      <c r="I802" s="16" t="s">
        <v>576</v>
      </c>
      <c r="J802" s="16" t="s">
        <v>576</v>
      </c>
      <c r="K802" s="20">
        <v>3191843.0</v>
      </c>
      <c r="N802" s="4"/>
      <c r="O802" s="4"/>
    </row>
    <row r="803">
      <c r="A803" s="20">
        <v>804.0</v>
      </c>
      <c r="B803" s="16">
        <v>3183203.0</v>
      </c>
      <c r="C803" s="16" t="s">
        <v>213</v>
      </c>
      <c r="D803" s="41">
        <v>42221.0</v>
      </c>
      <c r="E803" s="41">
        <v>42237.0</v>
      </c>
      <c r="F803" s="16" t="s">
        <v>15</v>
      </c>
      <c r="G803" s="16" t="s">
        <v>57</v>
      </c>
      <c r="H803" s="16" t="s">
        <v>1172</v>
      </c>
      <c r="I803" s="16" t="s">
        <v>58</v>
      </c>
      <c r="J803" s="16" t="s">
        <v>639</v>
      </c>
      <c r="K803" s="36"/>
      <c r="N803" s="4"/>
      <c r="O803" s="4"/>
    </row>
    <row r="804">
      <c r="A804" s="20">
        <v>805.0</v>
      </c>
      <c r="B804" s="16">
        <v>3183205.0</v>
      </c>
      <c r="C804" s="16" t="s">
        <v>867</v>
      </c>
      <c r="D804" s="41">
        <v>42221.0</v>
      </c>
      <c r="E804" s="41">
        <v>42237.0</v>
      </c>
      <c r="F804" s="16" t="s">
        <v>15</v>
      </c>
      <c r="G804" s="16" t="s">
        <v>57</v>
      </c>
      <c r="H804" s="16" t="s">
        <v>1174</v>
      </c>
      <c r="I804" s="16" t="s">
        <v>58</v>
      </c>
      <c r="J804" s="16" t="s">
        <v>639</v>
      </c>
      <c r="K804" s="36"/>
      <c r="N804" s="4"/>
      <c r="O804" s="4"/>
    </row>
    <row r="805">
      <c r="A805" s="20">
        <v>806.0</v>
      </c>
      <c r="B805" s="16">
        <v>3183401.0</v>
      </c>
      <c r="C805" s="16" t="s">
        <v>841</v>
      </c>
      <c r="D805" s="41">
        <v>42221.0</v>
      </c>
      <c r="E805" s="41">
        <v>42238.0</v>
      </c>
      <c r="F805" s="16" t="s">
        <v>15</v>
      </c>
      <c r="G805" s="16" t="s">
        <v>16</v>
      </c>
      <c r="H805" s="16" t="s">
        <v>1175</v>
      </c>
      <c r="I805" s="16" t="s">
        <v>576</v>
      </c>
      <c r="J805" s="16" t="s">
        <v>576</v>
      </c>
      <c r="K805" s="36"/>
      <c r="N805" s="4"/>
      <c r="O805" s="4"/>
    </row>
    <row r="806" ht="30.0" customHeight="1">
      <c r="A806" s="20">
        <v>807.0</v>
      </c>
      <c r="B806" s="16">
        <v>3183453.0</v>
      </c>
      <c r="C806" s="16" t="s">
        <v>213</v>
      </c>
      <c r="D806" s="41">
        <v>42221.0</v>
      </c>
      <c r="E806" s="41">
        <v>42237.0</v>
      </c>
      <c r="F806" s="55" t="s">
        <v>15</v>
      </c>
      <c r="G806" s="16" t="s">
        <v>57</v>
      </c>
      <c r="H806" s="16" t="s">
        <v>1176</v>
      </c>
      <c r="I806" s="16" t="s">
        <v>58</v>
      </c>
      <c r="J806" s="55" t="s">
        <v>59</v>
      </c>
      <c r="K806" s="36"/>
      <c r="N806" s="4"/>
      <c r="O806" s="4"/>
    </row>
    <row r="807">
      <c r="A807" s="20">
        <v>808.0</v>
      </c>
      <c r="B807" s="16">
        <v>3183612.0</v>
      </c>
      <c r="C807" s="16" t="s">
        <v>56</v>
      </c>
      <c r="D807" s="41">
        <v>42221.0</v>
      </c>
      <c r="E807" s="41">
        <v>42238.0</v>
      </c>
      <c r="F807" s="55" t="s">
        <v>15</v>
      </c>
      <c r="G807" s="16" t="s">
        <v>16</v>
      </c>
      <c r="H807" s="16" t="s">
        <v>1177</v>
      </c>
      <c r="I807" s="16" t="s">
        <v>63</v>
      </c>
      <c r="J807" s="16" t="s">
        <v>712</v>
      </c>
      <c r="K807" s="36"/>
      <c r="N807" s="4"/>
      <c r="O807" s="4"/>
    </row>
    <row r="808" ht="21.0" customHeight="1">
      <c r="A808" s="20">
        <v>809.0</v>
      </c>
      <c r="B808" s="16">
        <v>3182648.0</v>
      </c>
      <c r="C808" s="16" t="s">
        <v>284</v>
      </c>
      <c r="D808" s="41">
        <v>42221.0</v>
      </c>
      <c r="E808" s="41">
        <v>42229.0</v>
      </c>
      <c r="F808" s="55" t="s">
        <v>15</v>
      </c>
      <c r="G808" s="16" t="s">
        <v>24</v>
      </c>
      <c r="H808" s="16" t="s">
        <v>1178</v>
      </c>
      <c r="I808" s="16" t="s">
        <v>576</v>
      </c>
      <c r="J808" s="16" t="s">
        <v>576</v>
      </c>
      <c r="K808" s="36"/>
      <c r="N808" s="4"/>
      <c r="O808" s="4"/>
    </row>
    <row r="809">
      <c r="A809" s="20">
        <v>810.0</v>
      </c>
      <c r="B809" s="16">
        <v>3186715.0</v>
      </c>
      <c r="C809" s="16" t="s">
        <v>106</v>
      </c>
      <c r="D809" s="41">
        <v>42226.0</v>
      </c>
      <c r="E809" s="41">
        <v>42232.0</v>
      </c>
      <c r="F809" s="55" t="s">
        <v>15</v>
      </c>
      <c r="G809" s="16" t="s">
        <v>197</v>
      </c>
      <c r="H809" s="16" t="s">
        <v>1179</v>
      </c>
      <c r="I809" s="16" t="s">
        <v>576</v>
      </c>
      <c r="J809" s="16" t="s">
        <v>576</v>
      </c>
      <c r="K809" s="16" t="s">
        <v>1180</v>
      </c>
      <c r="N809" s="4"/>
      <c r="O809" s="4"/>
    </row>
    <row r="810">
      <c r="A810" s="20">
        <v>811.0</v>
      </c>
      <c r="B810" s="16">
        <v>3184695.0</v>
      </c>
      <c r="C810" s="16" t="s">
        <v>841</v>
      </c>
      <c r="D810" s="41">
        <v>42226.0</v>
      </c>
      <c r="E810" s="41">
        <v>42233.0</v>
      </c>
      <c r="F810" s="55" t="s">
        <v>15</v>
      </c>
      <c r="G810" s="16" t="s">
        <v>143</v>
      </c>
      <c r="H810" s="16" t="s">
        <v>1181</v>
      </c>
      <c r="I810" s="16" t="s">
        <v>576</v>
      </c>
      <c r="J810" s="16" t="s">
        <v>576</v>
      </c>
      <c r="K810" s="77"/>
      <c r="N810" s="4"/>
      <c r="O810" s="4"/>
    </row>
    <row r="811" ht="30.0" customHeight="1">
      <c r="A811" s="20">
        <v>812.0</v>
      </c>
      <c r="B811" s="82">
        <v>3185252.0</v>
      </c>
      <c r="C811" s="16" t="s">
        <v>841</v>
      </c>
      <c r="D811" s="41">
        <v>42226.0</v>
      </c>
      <c r="E811" s="41">
        <v>42233.0</v>
      </c>
      <c r="F811" s="55" t="s">
        <v>15</v>
      </c>
      <c r="G811" s="16" t="s">
        <v>16</v>
      </c>
      <c r="H811" s="16" t="s">
        <v>1184</v>
      </c>
      <c r="I811" s="16" t="s">
        <v>63</v>
      </c>
      <c r="J811" s="55" t="s">
        <v>1185</v>
      </c>
      <c r="K811" s="77"/>
      <c r="N811" s="4"/>
      <c r="O811" s="4"/>
    </row>
    <row r="812">
      <c r="A812" s="20">
        <v>813.0</v>
      </c>
      <c r="B812" s="82">
        <v>3187219.0</v>
      </c>
      <c r="C812" s="16" t="s">
        <v>867</v>
      </c>
      <c r="D812" s="41">
        <v>42226.0</v>
      </c>
      <c r="E812" s="41">
        <v>42238.0</v>
      </c>
      <c r="F812" s="55" t="s">
        <v>15</v>
      </c>
      <c r="G812" s="16" t="s">
        <v>57</v>
      </c>
      <c r="H812" s="16" t="s">
        <v>1186</v>
      </c>
      <c r="I812" s="16" t="s">
        <v>58</v>
      </c>
      <c r="J812" s="16" t="s">
        <v>639</v>
      </c>
      <c r="K812" s="36"/>
      <c r="N812" s="4"/>
      <c r="O812" s="4"/>
    </row>
    <row r="813">
      <c r="A813" s="20">
        <v>814.0</v>
      </c>
      <c r="B813" s="82">
        <v>3185520.0</v>
      </c>
      <c r="C813" s="16" t="s">
        <v>867</v>
      </c>
      <c r="D813" s="41">
        <v>42226.0</v>
      </c>
      <c r="E813" s="41">
        <v>42238.0</v>
      </c>
      <c r="F813" s="55" t="s">
        <v>15</v>
      </c>
      <c r="G813" s="16" t="s">
        <v>57</v>
      </c>
      <c r="H813" s="16" t="s">
        <v>1187</v>
      </c>
      <c r="I813" s="16" t="s">
        <v>58</v>
      </c>
      <c r="J813" s="16" t="s">
        <v>639</v>
      </c>
      <c r="K813" s="36"/>
      <c r="N813" s="4"/>
      <c r="O813" s="4"/>
    </row>
    <row r="814">
      <c r="A814" s="16">
        <v>815.0</v>
      </c>
      <c r="B814" s="82">
        <v>3185546.0</v>
      </c>
      <c r="C814" s="16" t="s">
        <v>152</v>
      </c>
      <c r="D814" s="41">
        <v>42226.0</v>
      </c>
      <c r="E814" s="41">
        <v>42239.0</v>
      </c>
      <c r="F814" s="55" t="s">
        <v>15</v>
      </c>
      <c r="G814" s="16" t="s">
        <v>57</v>
      </c>
      <c r="H814" s="16" t="s">
        <v>1189</v>
      </c>
      <c r="I814" s="16" t="s">
        <v>58</v>
      </c>
      <c r="J814" s="16" t="s">
        <v>639</v>
      </c>
      <c r="K814" s="36"/>
      <c r="N814" s="4"/>
      <c r="O814" s="4"/>
    </row>
    <row r="815">
      <c r="A815" s="20">
        <v>816.0</v>
      </c>
      <c r="B815" s="82">
        <v>3185658.0</v>
      </c>
      <c r="C815" s="16" t="s">
        <v>318</v>
      </c>
      <c r="D815" s="41">
        <v>42226.0</v>
      </c>
      <c r="E815" s="41">
        <v>42234.0</v>
      </c>
      <c r="F815" s="55" t="s">
        <v>15</v>
      </c>
      <c r="G815" s="16" t="s">
        <v>16</v>
      </c>
      <c r="H815" s="16" t="s">
        <v>1191</v>
      </c>
      <c r="I815" s="16" t="s">
        <v>576</v>
      </c>
      <c r="J815" s="16" t="s">
        <v>631</v>
      </c>
      <c r="K815" s="36"/>
      <c r="N815" s="4"/>
      <c r="O815" s="4"/>
    </row>
    <row r="816">
      <c r="A816" s="20">
        <v>817.0</v>
      </c>
      <c r="B816" s="82">
        <v>3185705.0</v>
      </c>
      <c r="C816" s="16" t="s">
        <v>152</v>
      </c>
      <c r="D816" s="41">
        <v>42226.0</v>
      </c>
      <c r="E816" s="41">
        <v>42239.0</v>
      </c>
      <c r="F816" s="55" t="s">
        <v>15</v>
      </c>
      <c r="G816" s="16" t="s">
        <v>16</v>
      </c>
      <c r="H816" s="16" t="s">
        <v>1192</v>
      </c>
      <c r="I816" s="16" t="s">
        <v>58</v>
      </c>
      <c r="J816" s="16" t="s">
        <v>639</v>
      </c>
      <c r="K816" s="36"/>
      <c r="N816" s="4"/>
      <c r="O816" s="4"/>
    </row>
    <row r="817">
      <c r="A817" s="20">
        <v>818.0</v>
      </c>
      <c r="B817" s="16">
        <v>3188606.0</v>
      </c>
      <c r="C817" s="16" t="s">
        <v>222</v>
      </c>
      <c r="D817" s="41">
        <v>42227.0</v>
      </c>
      <c r="E817" s="41">
        <v>42229.0</v>
      </c>
      <c r="F817" s="55" t="s">
        <v>15</v>
      </c>
      <c r="G817" s="16" t="s">
        <v>182</v>
      </c>
      <c r="H817" s="16" t="s">
        <v>1193</v>
      </c>
      <c r="I817" s="16" t="s">
        <v>576</v>
      </c>
      <c r="J817" s="16" t="s">
        <v>576</v>
      </c>
      <c r="K817" s="36"/>
      <c r="N817" s="4"/>
      <c r="O817" s="4"/>
    </row>
    <row r="818">
      <c r="A818" s="20">
        <v>819.0</v>
      </c>
      <c r="B818" s="82">
        <v>3186935.0</v>
      </c>
      <c r="C818" s="16" t="s">
        <v>841</v>
      </c>
      <c r="D818" s="41">
        <v>42227.0</v>
      </c>
      <c r="E818" s="41">
        <v>42235.0</v>
      </c>
      <c r="F818" s="55" t="s">
        <v>15</v>
      </c>
      <c r="G818" s="16" t="s">
        <v>143</v>
      </c>
      <c r="H818" s="16" t="s">
        <v>1194</v>
      </c>
      <c r="I818" s="16" t="s">
        <v>576</v>
      </c>
      <c r="J818" s="16" t="s">
        <v>576</v>
      </c>
      <c r="K818" s="20"/>
      <c r="N818" s="4"/>
      <c r="O818" s="4"/>
    </row>
    <row r="819">
      <c r="A819" s="20">
        <v>820.0</v>
      </c>
      <c r="B819" s="16">
        <v>3186471.0</v>
      </c>
      <c r="C819" s="16" t="s">
        <v>841</v>
      </c>
      <c r="D819" s="41">
        <v>42227.0</v>
      </c>
      <c r="E819" s="41">
        <v>42240.0</v>
      </c>
      <c r="F819" s="55" t="s">
        <v>15</v>
      </c>
      <c r="G819" s="16" t="s">
        <v>16</v>
      </c>
      <c r="H819" s="16" t="s">
        <v>1195</v>
      </c>
      <c r="I819" s="16" t="s">
        <v>576</v>
      </c>
      <c r="J819" s="16" t="s">
        <v>576</v>
      </c>
      <c r="K819" s="20"/>
      <c r="N819" s="4"/>
      <c r="O819" s="4"/>
    </row>
    <row r="820" ht="30.0" customHeight="1">
      <c r="A820" s="20">
        <v>821.0</v>
      </c>
      <c r="B820" s="16">
        <v>3186651.0</v>
      </c>
      <c r="C820" s="16" t="s">
        <v>56</v>
      </c>
      <c r="D820" s="41">
        <v>42227.0</v>
      </c>
      <c r="E820" s="41">
        <v>42240.0</v>
      </c>
      <c r="F820" s="55" t="s">
        <v>15</v>
      </c>
      <c r="G820" s="16" t="s">
        <v>57</v>
      </c>
      <c r="H820" s="16" t="s">
        <v>1196</v>
      </c>
      <c r="I820" s="16" t="s">
        <v>58</v>
      </c>
      <c r="J820" s="55" t="s">
        <v>59</v>
      </c>
      <c r="K820" s="20"/>
      <c r="N820" s="4"/>
      <c r="O820" s="4"/>
    </row>
    <row r="821" ht="30.0" customHeight="1">
      <c r="A821" s="20">
        <v>822.0</v>
      </c>
      <c r="B821" s="16">
        <v>3186661.0</v>
      </c>
      <c r="C821" s="16" t="s">
        <v>56</v>
      </c>
      <c r="D821" s="41">
        <v>42227.0</v>
      </c>
      <c r="E821" s="41">
        <v>42240.0</v>
      </c>
      <c r="F821" s="55" t="s">
        <v>15</v>
      </c>
      <c r="G821" s="16" t="s">
        <v>57</v>
      </c>
      <c r="H821" s="16" t="s">
        <v>1197</v>
      </c>
      <c r="I821" s="16" t="s">
        <v>58</v>
      </c>
      <c r="J821" s="55" t="s">
        <v>59</v>
      </c>
      <c r="K821" s="20"/>
      <c r="N821" s="4"/>
      <c r="O821" s="4"/>
    </row>
    <row r="822" ht="30.0" customHeight="1">
      <c r="A822" s="20">
        <v>823.0</v>
      </c>
      <c r="B822" s="55">
        <v>3186674.0</v>
      </c>
      <c r="C822" s="16" t="s">
        <v>56</v>
      </c>
      <c r="D822" s="41">
        <v>42227.0</v>
      </c>
      <c r="E822" s="41">
        <v>42240.0</v>
      </c>
      <c r="F822" s="55" t="s">
        <v>15</v>
      </c>
      <c r="G822" s="16" t="s">
        <v>57</v>
      </c>
      <c r="H822" s="16" t="s">
        <v>1198</v>
      </c>
      <c r="I822" s="16" t="s">
        <v>58</v>
      </c>
      <c r="J822" s="55" t="s">
        <v>59</v>
      </c>
      <c r="K822" s="20"/>
      <c r="N822" s="4"/>
      <c r="O822" s="4"/>
    </row>
    <row r="823">
      <c r="A823" s="20">
        <v>824.0</v>
      </c>
      <c r="B823" s="16">
        <v>3187089.0</v>
      </c>
      <c r="C823" s="16" t="s">
        <v>107</v>
      </c>
      <c r="D823" s="41">
        <v>42227.0</v>
      </c>
      <c r="E823" s="41">
        <v>42240.0</v>
      </c>
      <c r="F823" s="55" t="s">
        <v>15</v>
      </c>
      <c r="G823" s="16" t="s">
        <v>57</v>
      </c>
      <c r="H823" s="16" t="s">
        <v>1199</v>
      </c>
      <c r="I823" s="16" t="s">
        <v>58</v>
      </c>
      <c r="J823" s="16" t="s">
        <v>712</v>
      </c>
      <c r="K823" s="20"/>
      <c r="N823" s="4"/>
      <c r="O823" s="4"/>
    </row>
    <row r="824">
      <c r="A824" s="20">
        <v>825.0</v>
      </c>
      <c r="B824" s="16">
        <v>3187462.0</v>
      </c>
      <c r="C824" s="16" t="s">
        <v>106</v>
      </c>
      <c r="D824" s="41">
        <v>42227.0</v>
      </c>
      <c r="E824" s="41">
        <v>42240.0</v>
      </c>
      <c r="F824" s="55" t="s">
        <v>15</v>
      </c>
      <c r="G824" s="16" t="s">
        <v>57</v>
      </c>
      <c r="H824" s="16" t="s">
        <v>1200</v>
      </c>
      <c r="I824" s="16" t="s">
        <v>58</v>
      </c>
      <c r="J824" s="16"/>
      <c r="K824" s="20"/>
      <c r="N824" s="4"/>
      <c r="O824" s="4"/>
    </row>
    <row r="825">
      <c r="A825" s="20">
        <v>826.0</v>
      </c>
      <c r="B825" s="16">
        <v>3187646.0</v>
      </c>
      <c r="C825" s="16" t="s">
        <v>728</v>
      </c>
      <c r="D825" s="41">
        <v>42227.0</v>
      </c>
      <c r="E825" s="41">
        <v>42240.0</v>
      </c>
      <c r="F825" s="55" t="s">
        <v>15</v>
      </c>
      <c r="G825" s="16" t="s">
        <v>16</v>
      </c>
      <c r="H825" s="16" t="s">
        <v>1201</v>
      </c>
      <c r="I825" s="16" t="s">
        <v>58</v>
      </c>
      <c r="J825" s="16" t="s">
        <v>639</v>
      </c>
      <c r="K825" s="20"/>
      <c r="N825" s="4"/>
      <c r="O825" s="4"/>
    </row>
    <row r="826">
      <c r="A826" s="20">
        <v>827.0</v>
      </c>
      <c r="B826" s="16">
        <v>3187948.0</v>
      </c>
      <c r="C826" s="16" t="s">
        <v>152</v>
      </c>
      <c r="D826" s="41">
        <v>42227.0</v>
      </c>
      <c r="E826" s="41">
        <v>42234.0</v>
      </c>
      <c r="F826" s="55" t="s">
        <v>15</v>
      </c>
      <c r="G826" s="16" t="s">
        <v>16</v>
      </c>
      <c r="H826" s="16" t="s">
        <v>1202</v>
      </c>
      <c r="I826" s="16" t="s">
        <v>63</v>
      </c>
      <c r="J826" s="16" t="s">
        <v>639</v>
      </c>
      <c r="K826" s="20"/>
      <c r="N826" s="4"/>
      <c r="O826" s="4"/>
    </row>
    <row r="827">
      <c r="A827" s="20">
        <v>828.0</v>
      </c>
      <c r="B827" s="16">
        <v>3188513.0</v>
      </c>
      <c r="C827" s="16" t="s">
        <v>841</v>
      </c>
      <c r="D827" s="41">
        <v>42228.0</v>
      </c>
      <c r="E827" s="41">
        <v>42236.0</v>
      </c>
      <c r="F827" s="55" t="s">
        <v>15</v>
      </c>
      <c r="G827" s="16" t="s">
        <v>143</v>
      </c>
      <c r="H827" s="16" t="s">
        <v>1203</v>
      </c>
      <c r="I827" s="16" t="s">
        <v>576</v>
      </c>
      <c r="J827" s="16" t="s">
        <v>576</v>
      </c>
      <c r="K827" s="36"/>
      <c r="N827" s="4"/>
      <c r="O827" s="4"/>
    </row>
    <row r="828">
      <c r="A828" s="20">
        <v>829.0</v>
      </c>
      <c r="B828" s="16">
        <v>3190093.0</v>
      </c>
      <c r="C828" s="16" t="s">
        <v>745</v>
      </c>
      <c r="D828" s="41">
        <v>42228.0</v>
      </c>
      <c r="E828" s="41">
        <v>42241.0</v>
      </c>
      <c r="F828" s="55" t="s">
        <v>15</v>
      </c>
      <c r="G828" s="16" t="s">
        <v>57</v>
      </c>
      <c r="H828" s="16" t="s">
        <v>1204</v>
      </c>
      <c r="I828" s="16" t="s">
        <v>58</v>
      </c>
      <c r="J828" s="16" t="s">
        <v>712</v>
      </c>
      <c r="K828" s="36"/>
      <c r="N828" s="4"/>
      <c r="O828" s="4"/>
    </row>
    <row r="829">
      <c r="A829" s="20">
        <v>830.0</v>
      </c>
      <c r="B829" s="16">
        <v>3188488.0</v>
      </c>
      <c r="C829" s="16" t="s">
        <v>745</v>
      </c>
      <c r="D829" s="41">
        <v>42228.0</v>
      </c>
      <c r="E829" s="41">
        <v>42241.0</v>
      </c>
      <c r="F829" s="55" t="s">
        <v>15</v>
      </c>
      <c r="G829" s="16" t="s">
        <v>57</v>
      </c>
      <c r="H829" s="16" t="s">
        <v>1205</v>
      </c>
      <c r="I829" s="16" t="s">
        <v>58</v>
      </c>
      <c r="J829" s="16" t="s">
        <v>712</v>
      </c>
      <c r="K829" s="36"/>
      <c r="N829" s="4"/>
      <c r="O829" s="4"/>
    </row>
    <row r="830">
      <c r="A830" s="20">
        <v>831.0</v>
      </c>
      <c r="B830" s="16">
        <v>3188496.0</v>
      </c>
      <c r="C830" s="16" t="s">
        <v>213</v>
      </c>
      <c r="D830" s="41">
        <v>42228.0</v>
      </c>
      <c r="E830" s="41">
        <v>42240.0</v>
      </c>
      <c r="F830" s="55" t="s">
        <v>15</v>
      </c>
      <c r="G830" s="16" t="s">
        <v>57</v>
      </c>
      <c r="H830" s="16" t="s">
        <v>1206</v>
      </c>
      <c r="I830" s="16" t="s">
        <v>58</v>
      </c>
      <c r="J830" s="16" t="s">
        <v>712</v>
      </c>
      <c r="K830" s="36"/>
      <c r="N830" s="4"/>
      <c r="O830" s="4"/>
    </row>
    <row r="831">
      <c r="A831" s="169">
        <v>832.0</v>
      </c>
      <c r="B831" s="16">
        <v>3189511.0</v>
      </c>
      <c r="C831" s="16" t="s">
        <v>106</v>
      </c>
      <c r="D831" s="160">
        <v>42228.0</v>
      </c>
      <c r="E831" s="41">
        <v>42241.0</v>
      </c>
      <c r="F831" s="55" t="s">
        <v>15</v>
      </c>
      <c r="G831" s="16" t="s">
        <v>57</v>
      </c>
      <c r="H831" s="16" t="s">
        <v>1207</v>
      </c>
      <c r="I831" s="16" t="s">
        <v>58</v>
      </c>
      <c r="J831" s="16" t="s">
        <v>712</v>
      </c>
      <c r="K831" s="161"/>
      <c r="N831" s="4"/>
      <c r="O831" s="4"/>
    </row>
    <row r="832" ht="30.0" customHeight="1">
      <c r="A832" s="20">
        <v>833.0</v>
      </c>
      <c r="B832" s="16">
        <v>3189632.0</v>
      </c>
      <c r="C832" s="16" t="s">
        <v>745</v>
      </c>
      <c r="D832" s="41">
        <v>42228.0</v>
      </c>
      <c r="E832" s="41">
        <v>42241.0</v>
      </c>
      <c r="F832" s="55" t="s">
        <v>15</v>
      </c>
      <c r="G832" s="16" t="s">
        <v>57</v>
      </c>
      <c r="H832" s="16" t="s">
        <v>1209</v>
      </c>
      <c r="I832" s="16" t="s">
        <v>58</v>
      </c>
      <c r="J832" s="55" t="s">
        <v>1210</v>
      </c>
      <c r="K832" s="36"/>
      <c r="N832" s="4"/>
      <c r="O832" s="4"/>
    </row>
    <row r="833" ht="45.0" customHeight="1">
      <c r="A833" s="20">
        <v>834.0</v>
      </c>
      <c r="B833" s="16">
        <v>3189814.0</v>
      </c>
      <c r="C833" s="16" t="s">
        <v>841</v>
      </c>
      <c r="D833" s="41">
        <v>42228.0</v>
      </c>
      <c r="E833" s="41">
        <v>42241.0</v>
      </c>
      <c r="F833" s="55" t="s">
        <v>15</v>
      </c>
      <c r="G833" s="16" t="s">
        <v>57</v>
      </c>
      <c r="H833" s="16" t="s">
        <v>1212</v>
      </c>
      <c r="I833" s="16" t="s">
        <v>63</v>
      </c>
      <c r="J833" s="55" t="s">
        <v>1093</v>
      </c>
      <c r="K833" s="36"/>
      <c r="N833" s="4"/>
      <c r="O833" s="4"/>
    </row>
    <row r="834">
      <c r="A834" s="20">
        <v>835.0</v>
      </c>
      <c r="B834" s="16">
        <v>3190193.0</v>
      </c>
      <c r="C834" s="16" t="s">
        <v>841</v>
      </c>
      <c r="D834" s="41">
        <v>42229.0</v>
      </c>
      <c r="E834" s="41">
        <v>42237.0</v>
      </c>
      <c r="F834" s="55" t="s">
        <v>15</v>
      </c>
      <c r="G834" s="16" t="s">
        <v>143</v>
      </c>
      <c r="H834" s="16" t="s">
        <v>1213</v>
      </c>
      <c r="I834" s="16" t="s">
        <v>576</v>
      </c>
      <c r="J834" s="16" t="s">
        <v>576</v>
      </c>
      <c r="K834" s="36"/>
      <c r="N834" s="4"/>
      <c r="O834" s="4"/>
    </row>
    <row r="835" ht="45.0" customHeight="1">
      <c r="A835" s="20">
        <v>836.0</v>
      </c>
      <c r="B835" s="16">
        <v>3191138.0</v>
      </c>
      <c r="C835" s="16" t="s">
        <v>745</v>
      </c>
      <c r="D835" s="41">
        <v>42230.0</v>
      </c>
      <c r="E835" s="41">
        <v>42237.0</v>
      </c>
      <c r="F835" s="55" t="s">
        <v>15</v>
      </c>
      <c r="G835" s="16" t="s">
        <v>16</v>
      </c>
      <c r="H835" s="16" t="s">
        <v>1214</v>
      </c>
      <c r="I835" s="16" t="s">
        <v>63</v>
      </c>
      <c r="J835" s="55" t="s">
        <v>1144</v>
      </c>
      <c r="K835" s="36"/>
      <c r="N835" s="4"/>
      <c r="O835" s="4"/>
    </row>
    <row r="836" ht="45.0" customHeight="1">
      <c r="A836" s="20">
        <v>837.0</v>
      </c>
      <c r="B836" s="16">
        <v>3191254.0</v>
      </c>
      <c r="C836" s="16" t="s">
        <v>318</v>
      </c>
      <c r="D836" s="41">
        <v>42230.0</v>
      </c>
      <c r="E836" s="41">
        <v>42237.0</v>
      </c>
      <c r="F836" s="55" t="s">
        <v>15</v>
      </c>
      <c r="G836" s="16" t="s">
        <v>16</v>
      </c>
      <c r="H836" s="16" t="s">
        <v>1215</v>
      </c>
      <c r="I836" s="16" t="s">
        <v>63</v>
      </c>
      <c r="J836" s="55" t="s">
        <v>1216</v>
      </c>
      <c r="K836" s="36"/>
      <c r="N836" s="4"/>
      <c r="O836" s="4"/>
    </row>
    <row r="837" ht="45.0" customHeight="1">
      <c r="A837" s="20">
        <v>838.0</v>
      </c>
      <c r="B837" s="16">
        <v>3192274.0</v>
      </c>
      <c r="C837" s="16" t="s">
        <v>318</v>
      </c>
      <c r="D837" s="41">
        <v>42230.0</v>
      </c>
      <c r="E837" s="41">
        <v>42238.0</v>
      </c>
      <c r="F837" s="55" t="s">
        <v>15</v>
      </c>
      <c r="G837" s="16" t="s">
        <v>16</v>
      </c>
      <c r="H837" s="16" t="s">
        <v>1217</v>
      </c>
      <c r="I837" s="16" t="s">
        <v>576</v>
      </c>
      <c r="J837" s="55" t="s">
        <v>1218</v>
      </c>
      <c r="K837" s="36"/>
      <c r="N837" s="4"/>
      <c r="O837" s="4"/>
    </row>
    <row r="838">
      <c r="A838" s="20">
        <v>839.0</v>
      </c>
      <c r="B838" s="16">
        <v>3192292.0</v>
      </c>
      <c r="C838" s="16" t="s">
        <v>213</v>
      </c>
      <c r="D838" s="41">
        <v>42230.0</v>
      </c>
      <c r="E838" s="41">
        <v>42243.0</v>
      </c>
      <c r="F838" s="55" t="s">
        <v>15</v>
      </c>
      <c r="G838" s="16" t="s">
        <v>57</v>
      </c>
      <c r="H838" s="16" t="s">
        <v>1219</v>
      </c>
      <c r="I838" s="16" t="s">
        <v>58</v>
      </c>
      <c r="J838" s="16" t="s">
        <v>712</v>
      </c>
      <c r="K838" s="36"/>
      <c r="N838" s="4"/>
      <c r="O838" s="4"/>
    </row>
    <row r="839">
      <c r="A839" s="20">
        <v>840.0</v>
      </c>
      <c r="B839" s="16">
        <v>3192555.0</v>
      </c>
      <c r="C839" s="16" t="s">
        <v>106</v>
      </c>
      <c r="D839" s="41">
        <v>42230.0</v>
      </c>
      <c r="E839" s="41">
        <v>42244.0</v>
      </c>
      <c r="F839" s="55" t="s">
        <v>15</v>
      </c>
      <c r="G839" s="16" t="s">
        <v>57</v>
      </c>
      <c r="H839" s="16" t="s">
        <v>1220</v>
      </c>
      <c r="I839" s="16" t="s">
        <v>58</v>
      </c>
      <c r="J839" s="16" t="s">
        <v>712</v>
      </c>
      <c r="K839" s="36"/>
      <c r="N839" s="4"/>
      <c r="O839" s="4"/>
    </row>
    <row r="840">
      <c r="A840" s="20">
        <v>841.0</v>
      </c>
      <c r="B840" s="16">
        <v>3193628.0</v>
      </c>
      <c r="C840" s="16" t="s">
        <v>728</v>
      </c>
      <c r="D840" s="41">
        <v>42234.0</v>
      </c>
      <c r="E840" s="41">
        <v>42245.0</v>
      </c>
      <c r="F840" s="55" t="s">
        <v>15</v>
      </c>
      <c r="G840" s="16" t="s">
        <v>57</v>
      </c>
      <c r="H840" s="16" t="s">
        <v>1222</v>
      </c>
      <c r="I840" s="16" t="s">
        <v>58</v>
      </c>
      <c r="J840" s="16" t="s">
        <v>712</v>
      </c>
      <c r="K840" s="36"/>
      <c r="N840" s="4"/>
      <c r="O840" s="4"/>
    </row>
    <row r="841" ht="45.0" customHeight="1">
      <c r="A841" s="20">
        <v>842.0</v>
      </c>
      <c r="B841" s="16">
        <v>3193770.0</v>
      </c>
      <c r="C841" s="16" t="s">
        <v>841</v>
      </c>
      <c r="D841" s="41">
        <v>42235.0</v>
      </c>
      <c r="E841" s="41">
        <v>42248.0</v>
      </c>
      <c r="F841" s="55" t="s">
        <v>15</v>
      </c>
      <c r="G841" s="16" t="s">
        <v>16</v>
      </c>
      <c r="H841" s="16" t="s">
        <v>1223</v>
      </c>
      <c r="I841" s="16" t="s">
        <v>63</v>
      </c>
      <c r="J841" s="55" t="s">
        <v>1144</v>
      </c>
      <c r="K841" s="20"/>
      <c r="N841" s="4"/>
      <c r="O841" s="4"/>
    </row>
    <row r="842">
      <c r="A842" s="20">
        <v>843.0</v>
      </c>
      <c r="B842" s="16">
        <v>3197401.0</v>
      </c>
      <c r="C842" s="16" t="s">
        <v>222</v>
      </c>
      <c r="D842" s="41">
        <v>42235.0</v>
      </c>
      <c r="E842" s="41">
        <v>42246.0</v>
      </c>
      <c r="F842" s="55" t="s">
        <v>15</v>
      </c>
      <c r="G842" s="16" t="s">
        <v>57</v>
      </c>
      <c r="H842" s="16" t="s">
        <v>1224</v>
      </c>
      <c r="I842" s="16" t="s">
        <v>58</v>
      </c>
      <c r="J842" s="16" t="s">
        <v>712</v>
      </c>
      <c r="K842" s="20"/>
      <c r="N842" s="4"/>
      <c r="O842" s="4"/>
    </row>
    <row r="843">
      <c r="A843" s="20">
        <v>844.0</v>
      </c>
      <c r="B843" s="16">
        <v>3196211.0</v>
      </c>
      <c r="C843" s="16" t="s">
        <v>841</v>
      </c>
      <c r="D843" s="41">
        <v>42235.0</v>
      </c>
      <c r="E843" s="41">
        <v>42241.0</v>
      </c>
      <c r="F843" s="55" t="s">
        <v>15</v>
      </c>
      <c r="G843" s="16" t="s">
        <v>282</v>
      </c>
      <c r="H843" s="55" t="s">
        <v>15</v>
      </c>
      <c r="I843" s="16" t="s">
        <v>576</v>
      </c>
      <c r="J843" s="16" t="s">
        <v>576</v>
      </c>
      <c r="K843" s="36"/>
      <c r="N843" s="4"/>
      <c r="O843" s="4"/>
    </row>
    <row r="844">
      <c r="A844" s="20">
        <v>845.0</v>
      </c>
      <c r="B844" s="55">
        <v>3195961.0</v>
      </c>
      <c r="C844" s="55" t="s">
        <v>213</v>
      </c>
      <c r="D844" s="55">
        <v>42235.0</v>
      </c>
      <c r="E844" s="55">
        <v>42245.0</v>
      </c>
      <c r="F844" s="55" t="s">
        <v>15</v>
      </c>
      <c r="G844" s="55" t="s">
        <v>57</v>
      </c>
      <c r="H844" s="55" t="s">
        <v>1228</v>
      </c>
      <c r="I844" s="55" t="s">
        <v>58</v>
      </c>
      <c r="J844" s="55" t="s">
        <v>712</v>
      </c>
      <c r="K844" s="36"/>
      <c r="N844" s="4"/>
      <c r="O844" s="4"/>
    </row>
    <row r="845" ht="45.0" customHeight="1">
      <c r="A845" s="20">
        <v>846.0</v>
      </c>
      <c r="B845" s="55">
        <v>3196331.0</v>
      </c>
      <c r="C845" s="55" t="s">
        <v>213</v>
      </c>
      <c r="D845" s="55">
        <v>42236.0</v>
      </c>
      <c r="E845" s="55">
        <v>42245.0</v>
      </c>
      <c r="F845" s="55" t="s">
        <v>15</v>
      </c>
      <c r="G845" s="55" t="s">
        <v>16</v>
      </c>
      <c r="H845" s="55" t="s">
        <v>1229</v>
      </c>
      <c r="I845" s="55" t="s">
        <v>58</v>
      </c>
      <c r="J845" s="55" t="s">
        <v>1144</v>
      </c>
      <c r="K845" s="36"/>
      <c r="N845" s="4"/>
      <c r="O845" s="4"/>
    </row>
    <row r="846">
      <c r="A846" s="20">
        <v>847.0</v>
      </c>
      <c r="B846" s="16">
        <v>3196643.0</v>
      </c>
      <c r="C846" s="16" t="s">
        <v>56</v>
      </c>
      <c r="D846" s="41">
        <v>42236.0</v>
      </c>
      <c r="E846" s="41">
        <v>42246.0</v>
      </c>
      <c r="F846" s="55" t="s">
        <v>15</v>
      </c>
      <c r="G846" s="16" t="s">
        <v>16</v>
      </c>
      <c r="H846" s="16" t="s">
        <v>1230</v>
      </c>
      <c r="I846" s="16" t="s">
        <v>576</v>
      </c>
      <c r="J846" s="16" t="s">
        <v>576</v>
      </c>
      <c r="K846" s="36"/>
      <c r="N846" s="4"/>
      <c r="O846" s="4"/>
    </row>
    <row r="847">
      <c r="A847" s="20">
        <v>848.0</v>
      </c>
      <c r="B847" s="16">
        <v>3198624.0</v>
      </c>
      <c r="C847" s="16" t="s">
        <v>106</v>
      </c>
      <c r="D847" s="41">
        <v>42236.0</v>
      </c>
      <c r="E847" s="41">
        <v>42243.0</v>
      </c>
      <c r="F847" s="55" t="s">
        <v>15</v>
      </c>
      <c r="G847" s="16" t="s">
        <v>197</v>
      </c>
      <c r="H847" s="16" t="s">
        <v>1232</v>
      </c>
      <c r="I847" s="16" t="s">
        <v>576</v>
      </c>
      <c r="J847" s="16" t="s">
        <v>576</v>
      </c>
      <c r="K847" s="16">
        <v>3209259.0</v>
      </c>
      <c r="N847" s="4"/>
      <c r="O847" s="4"/>
    </row>
    <row r="848">
      <c r="A848" s="20">
        <v>849.0</v>
      </c>
      <c r="B848" s="16">
        <v>3198842.0</v>
      </c>
      <c r="C848" s="16" t="s">
        <v>56</v>
      </c>
      <c r="D848" s="41">
        <v>42236.0</v>
      </c>
      <c r="E848" s="41">
        <v>42244.0</v>
      </c>
      <c r="F848" s="55" t="s">
        <v>15</v>
      </c>
      <c r="G848" s="16" t="s">
        <v>197</v>
      </c>
      <c r="H848" s="16" t="s">
        <v>1234</v>
      </c>
      <c r="I848" s="16" t="s">
        <v>576</v>
      </c>
      <c r="J848" s="16" t="s">
        <v>576</v>
      </c>
      <c r="K848" s="16">
        <v>3205351.0</v>
      </c>
      <c r="N848" s="4"/>
      <c r="O848" s="4"/>
    </row>
    <row r="849">
      <c r="A849" s="20">
        <v>850.0</v>
      </c>
      <c r="B849" s="16">
        <v>3196382.0</v>
      </c>
      <c r="C849" s="16" t="s">
        <v>841</v>
      </c>
      <c r="D849" s="41">
        <v>42236.0</v>
      </c>
      <c r="E849" s="41">
        <v>42244.0</v>
      </c>
      <c r="F849" s="55" t="s">
        <v>15</v>
      </c>
      <c r="G849" s="16" t="s">
        <v>254</v>
      </c>
      <c r="H849" s="16" t="s">
        <v>1235</v>
      </c>
      <c r="I849" s="16" t="s">
        <v>576</v>
      </c>
      <c r="J849" s="16" t="s">
        <v>576</v>
      </c>
      <c r="K849" s="36"/>
      <c r="N849" s="4"/>
      <c r="O849" s="4"/>
    </row>
    <row r="850">
      <c r="A850" s="20">
        <v>851.0</v>
      </c>
      <c r="B850" s="20">
        <v>3198036.0</v>
      </c>
      <c r="C850" s="20" t="s">
        <v>152</v>
      </c>
      <c r="D850" s="41">
        <v>42236.0</v>
      </c>
      <c r="E850" s="49">
        <v>42249.0</v>
      </c>
      <c r="F850" s="55" t="s">
        <v>15</v>
      </c>
      <c r="G850" s="20" t="s">
        <v>16</v>
      </c>
      <c r="H850" s="20" t="s">
        <v>1237</v>
      </c>
      <c r="I850" s="20" t="s">
        <v>63</v>
      </c>
      <c r="J850" s="20" t="s">
        <v>712</v>
      </c>
      <c r="K850" s="36"/>
      <c r="N850" s="4"/>
      <c r="O850" s="4"/>
    </row>
    <row r="851" ht="45.0" customHeight="1">
      <c r="A851" s="20">
        <v>852.0</v>
      </c>
      <c r="B851" s="16">
        <v>3198385.0</v>
      </c>
      <c r="C851" s="16" t="s">
        <v>745</v>
      </c>
      <c r="D851" s="41">
        <v>42236.0</v>
      </c>
      <c r="E851" s="41">
        <v>42248.0</v>
      </c>
      <c r="F851" s="55" t="s">
        <v>15</v>
      </c>
      <c r="G851" s="16" t="s">
        <v>57</v>
      </c>
      <c r="H851" s="16" t="s">
        <v>1238</v>
      </c>
      <c r="I851" s="16" t="s">
        <v>58</v>
      </c>
      <c r="J851" s="55" t="s">
        <v>1239</v>
      </c>
      <c r="K851" s="36"/>
      <c r="N851" s="4"/>
      <c r="O851" s="4"/>
    </row>
    <row r="852">
      <c r="A852" s="20">
        <v>853.0</v>
      </c>
      <c r="B852" s="16">
        <v>3196641.0</v>
      </c>
      <c r="C852" s="16" t="s">
        <v>152</v>
      </c>
      <c r="D852" s="41">
        <v>42237.0</v>
      </c>
      <c r="E852" s="41">
        <v>42242.0</v>
      </c>
      <c r="F852" s="55" t="s">
        <v>15</v>
      </c>
      <c r="G852" s="16" t="s">
        <v>16</v>
      </c>
      <c r="H852" s="16" t="s">
        <v>1240</v>
      </c>
      <c r="I852" s="16" t="s">
        <v>576</v>
      </c>
      <c r="J852" s="16" t="s">
        <v>576</v>
      </c>
      <c r="K852" s="36"/>
      <c r="N852" s="4"/>
      <c r="O852" s="4"/>
    </row>
    <row r="853">
      <c r="A853" s="20">
        <v>854.0</v>
      </c>
      <c r="B853" s="20">
        <v>3198849.0</v>
      </c>
      <c r="C853" s="20" t="s">
        <v>728</v>
      </c>
      <c r="D853" s="41">
        <v>42237.0</v>
      </c>
      <c r="E853" s="49">
        <v>42249.0</v>
      </c>
      <c r="F853" s="55" t="s">
        <v>15</v>
      </c>
      <c r="G853" s="20" t="s">
        <v>16</v>
      </c>
      <c r="H853" s="20" t="s">
        <v>1241</v>
      </c>
      <c r="I853" s="20" t="s">
        <v>63</v>
      </c>
      <c r="J853" s="20" t="s">
        <v>463</v>
      </c>
      <c r="K853" s="36"/>
      <c r="N853" s="4"/>
      <c r="O853" s="4"/>
    </row>
    <row r="854">
      <c r="A854" s="20">
        <v>855.0</v>
      </c>
      <c r="B854" s="16">
        <v>3198989.0</v>
      </c>
      <c r="C854" s="16" t="s">
        <v>56</v>
      </c>
      <c r="D854" s="41">
        <v>42237.0</v>
      </c>
      <c r="E854" s="41">
        <v>42249.0</v>
      </c>
      <c r="F854" s="55" t="s">
        <v>15</v>
      </c>
      <c r="G854" s="16" t="s">
        <v>16</v>
      </c>
      <c r="H854" s="16" t="s">
        <v>1243</v>
      </c>
      <c r="I854" s="16" t="s">
        <v>58</v>
      </c>
      <c r="J854" s="16" t="s">
        <v>463</v>
      </c>
      <c r="K854" s="36"/>
      <c r="N854" s="4"/>
      <c r="O854" s="4"/>
    </row>
    <row r="855">
      <c r="A855" s="20">
        <v>856.0</v>
      </c>
      <c r="B855" s="16">
        <v>3200990.0</v>
      </c>
      <c r="C855" s="16" t="s">
        <v>213</v>
      </c>
      <c r="D855" s="41">
        <v>42237.0</v>
      </c>
      <c r="E855" s="41">
        <v>42249.0</v>
      </c>
      <c r="F855" s="55" t="s">
        <v>15</v>
      </c>
      <c r="G855" s="16" t="s">
        <v>57</v>
      </c>
      <c r="H855" s="16" t="s">
        <v>1244</v>
      </c>
      <c r="I855" s="16" t="s">
        <v>58</v>
      </c>
      <c r="J855" s="16" t="s">
        <v>712</v>
      </c>
      <c r="K855" s="36"/>
      <c r="N855" s="4"/>
      <c r="O855" s="4"/>
    </row>
    <row r="856">
      <c r="A856" s="20">
        <v>857.0</v>
      </c>
      <c r="B856" s="16">
        <v>3201015.0</v>
      </c>
      <c r="C856" s="16" t="s">
        <v>213</v>
      </c>
      <c r="D856" s="41">
        <v>42237.0</v>
      </c>
      <c r="E856" s="41">
        <v>42249.0</v>
      </c>
      <c r="F856" s="55" t="s">
        <v>15</v>
      </c>
      <c r="G856" s="16" t="s">
        <v>57</v>
      </c>
      <c r="H856" s="16" t="s">
        <v>1245</v>
      </c>
      <c r="I856" s="16" t="s">
        <v>58</v>
      </c>
      <c r="J856" s="16" t="s">
        <v>712</v>
      </c>
      <c r="K856" s="36"/>
      <c r="N856" s="4"/>
      <c r="O856" s="4"/>
    </row>
    <row r="857">
      <c r="A857" s="20">
        <v>858.0</v>
      </c>
      <c r="B857" s="16">
        <v>3201032.0</v>
      </c>
      <c r="C857" s="16" t="s">
        <v>213</v>
      </c>
      <c r="D857" s="41">
        <v>42237.0</v>
      </c>
      <c r="E857" s="41">
        <v>42249.0</v>
      </c>
      <c r="F857" s="55" t="s">
        <v>15</v>
      </c>
      <c r="G857" s="16" t="s">
        <v>57</v>
      </c>
      <c r="H857" s="16" t="s">
        <v>1246</v>
      </c>
      <c r="I857" s="16" t="s">
        <v>58</v>
      </c>
      <c r="J857" s="16" t="s">
        <v>712</v>
      </c>
      <c r="K857" s="36"/>
      <c r="N857" s="4"/>
      <c r="O857" s="4"/>
    </row>
    <row r="858">
      <c r="A858" s="20">
        <v>859.0</v>
      </c>
      <c r="B858" s="16">
        <v>3201045.0</v>
      </c>
      <c r="C858" s="16" t="s">
        <v>213</v>
      </c>
      <c r="D858" s="41">
        <v>42237.0</v>
      </c>
      <c r="E858" s="41">
        <v>42249.0</v>
      </c>
      <c r="F858" s="55" t="s">
        <v>15</v>
      </c>
      <c r="G858" s="16" t="s">
        <v>57</v>
      </c>
      <c r="H858" s="16" t="s">
        <v>1247</v>
      </c>
      <c r="I858" s="16" t="s">
        <v>58</v>
      </c>
      <c r="J858" s="16" t="s">
        <v>712</v>
      </c>
      <c r="K858" s="36"/>
      <c r="N858" s="4"/>
      <c r="O858" s="4"/>
    </row>
    <row r="859">
      <c r="A859" s="20">
        <v>860.0</v>
      </c>
      <c r="B859" s="16">
        <v>3199346.0</v>
      </c>
      <c r="C859" s="16" t="s">
        <v>222</v>
      </c>
      <c r="D859" s="41">
        <v>42237.0</v>
      </c>
      <c r="E859" s="41">
        <v>42249.0</v>
      </c>
      <c r="F859" s="55" t="s">
        <v>15</v>
      </c>
      <c r="G859" s="16" t="s">
        <v>57</v>
      </c>
      <c r="H859" s="16" t="s">
        <v>1248</v>
      </c>
      <c r="I859" s="16" t="s">
        <v>58</v>
      </c>
      <c r="J859" s="16" t="s">
        <v>712</v>
      </c>
      <c r="K859" s="36"/>
      <c r="N859" s="4"/>
      <c r="O859" s="4"/>
    </row>
    <row r="860" ht="45.0" customHeight="1">
      <c r="A860" s="20">
        <v>861.0</v>
      </c>
      <c r="B860" s="16">
        <v>3199549.0</v>
      </c>
      <c r="C860" s="16" t="s">
        <v>1021</v>
      </c>
      <c r="D860" s="41">
        <v>42237.0</v>
      </c>
      <c r="E860" s="41">
        <v>42250.0</v>
      </c>
      <c r="F860" s="55" t="s">
        <v>15</v>
      </c>
      <c r="G860" s="16" t="s">
        <v>16</v>
      </c>
      <c r="H860" s="16" t="s">
        <v>1249</v>
      </c>
      <c r="I860" s="16" t="s">
        <v>63</v>
      </c>
      <c r="J860" s="55" t="s">
        <v>1093</v>
      </c>
      <c r="K860" s="36"/>
      <c r="N860" s="4"/>
      <c r="O860" s="4"/>
    </row>
    <row r="861">
      <c r="A861" s="20">
        <v>862.0</v>
      </c>
      <c r="B861" s="16">
        <v>3201150.0</v>
      </c>
      <c r="C861" s="16" t="s">
        <v>106</v>
      </c>
      <c r="D861" s="41">
        <v>42237.0</v>
      </c>
      <c r="E861" s="41">
        <v>42250.0</v>
      </c>
      <c r="F861" s="55" t="s">
        <v>15</v>
      </c>
      <c r="G861" s="16" t="s">
        <v>16</v>
      </c>
      <c r="H861" s="16" t="s">
        <v>1250</v>
      </c>
      <c r="I861" s="16" t="s">
        <v>58</v>
      </c>
      <c r="J861" s="16" t="s">
        <v>712</v>
      </c>
      <c r="K861" s="36"/>
      <c r="N861" s="4"/>
      <c r="O861" s="4"/>
    </row>
    <row r="862">
      <c r="A862" s="20">
        <v>863.0</v>
      </c>
      <c r="B862" s="16">
        <v>3199908.0</v>
      </c>
      <c r="C862" s="16" t="s">
        <v>106</v>
      </c>
      <c r="D862" s="41">
        <v>42237.0</v>
      </c>
      <c r="E862" s="41">
        <v>42250.0</v>
      </c>
      <c r="F862" s="55" t="s">
        <v>15</v>
      </c>
      <c r="G862" s="16" t="s">
        <v>16</v>
      </c>
      <c r="H862" s="16" t="s">
        <v>1251</v>
      </c>
      <c r="I862" s="16" t="s">
        <v>58</v>
      </c>
      <c r="J862" s="16" t="s">
        <v>712</v>
      </c>
      <c r="K862" s="36"/>
      <c r="N862" s="4"/>
      <c r="O862" s="4"/>
    </row>
    <row r="863">
      <c r="A863" s="20">
        <v>864.0</v>
      </c>
      <c r="B863" s="16">
        <v>3202546.0</v>
      </c>
      <c r="C863" s="16" t="s">
        <v>758</v>
      </c>
      <c r="D863" s="41">
        <v>42240.0</v>
      </c>
      <c r="E863" s="41">
        <v>42243.0</v>
      </c>
      <c r="F863" s="55" t="s">
        <v>15</v>
      </c>
      <c r="G863" s="16" t="s">
        <v>143</v>
      </c>
      <c r="H863" s="16" t="s">
        <v>1253</v>
      </c>
      <c r="I863" s="16" t="s">
        <v>576</v>
      </c>
      <c r="J863" s="16" t="s">
        <v>576</v>
      </c>
      <c r="K863" s="77"/>
      <c r="N863" s="4"/>
      <c r="O863" s="4"/>
    </row>
    <row r="864">
      <c r="A864" s="20">
        <v>865.0</v>
      </c>
      <c r="B864" s="16">
        <v>3202519.0</v>
      </c>
      <c r="C864" s="16" t="s">
        <v>998</v>
      </c>
      <c r="D864" s="41">
        <v>42240.0</v>
      </c>
      <c r="E864" s="41">
        <v>42248.0</v>
      </c>
      <c r="F864" s="55" t="s">
        <v>15</v>
      </c>
      <c r="G864" s="16" t="s">
        <v>143</v>
      </c>
      <c r="H864" s="16" t="s">
        <v>1254</v>
      </c>
      <c r="I864" s="16" t="s">
        <v>576</v>
      </c>
      <c r="J864" s="16" t="s">
        <v>576</v>
      </c>
      <c r="K864" s="36"/>
      <c r="N864" s="4"/>
      <c r="O864" s="4"/>
    </row>
    <row r="865">
      <c r="A865" s="78">
        <v>866.0</v>
      </c>
      <c r="B865" s="16">
        <v>3200501.0</v>
      </c>
      <c r="C865" s="16" t="s">
        <v>106</v>
      </c>
      <c r="D865" s="41">
        <v>42241.0</v>
      </c>
      <c r="E865" s="41">
        <v>42252.0</v>
      </c>
      <c r="F865" s="55" t="s">
        <v>15</v>
      </c>
      <c r="G865" s="16" t="s">
        <v>57</v>
      </c>
      <c r="H865" s="16" t="s">
        <v>1255</v>
      </c>
      <c r="I865" s="16" t="s">
        <v>63</v>
      </c>
      <c r="J865" s="16" t="s">
        <v>712</v>
      </c>
      <c r="K865" s="78"/>
      <c r="N865" s="4"/>
      <c r="O865" s="4"/>
    </row>
    <row r="866" ht="30.0" customHeight="1">
      <c r="A866" s="78">
        <v>867.0</v>
      </c>
      <c r="B866" s="16">
        <v>3201052.0</v>
      </c>
      <c r="C866" s="16" t="s">
        <v>56</v>
      </c>
      <c r="D866" s="41">
        <v>42241.0</v>
      </c>
      <c r="E866" s="41">
        <v>42252.0</v>
      </c>
      <c r="F866" s="55" t="s">
        <v>15</v>
      </c>
      <c r="G866" s="16" t="s">
        <v>57</v>
      </c>
      <c r="H866" s="16" t="s">
        <v>1257</v>
      </c>
      <c r="I866" s="16" t="s">
        <v>58</v>
      </c>
      <c r="J866" s="55" t="s">
        <v>59</v>
      </c>
      <c r="K866" s="78"/>
      <c r="N866" s="4"/>
      <c r="O866" s="4"/>
    </row>
    <row r="867" ht="30.0" customHeight="1">
      <c r="A867" s="78">
        <v>868.0</v>
      </c>
      <c r="B867" s="16">
        <v>3201084.0</v>
      </c>
      <c r="C867" s="16" t="s">
        <v>56</v>
      </c>
      <c r="D867" s="41">
        <v>42241.0</v>
      </c>
      <c r="E867" s="41">
        <v>42252.0</v>
      </c>
      <c r="F867" s="55" t="s">
        <v>15</v>
      </c>
      <c r="G867" s="16" t="s">
        <v>57</v>
      </c>
      <c r="H867" s="16" t="s">
        <v>1258</v>
      </c>
      <c r="I867" s="16" t="s">
        <v>58</v>
      </c>
      <c r="J867" s="55" t="s">
        <v>59</v>
      </c>
      <c r="K867" s="78"/>
      <c r="N867" s="4"/>
      <c r="O867" s="4"/>
    </row>
    <row r="868" ht="30.0" customHeight="1">
      <c r="A868" s="20">
        <v>869.0</v>
      </c>
      <c r="B868" s="16">
        <v>3201132.0</v>
      </c>
      <c r="C868" s="16" t="s">
        <v>728</v>
      </c>
      <c r="D868" s="41">
        <v>42241.0</v>
      </c>
      <c r="E868" s="41">
        <v>42252.0</v>
      </c>
      <c r="F868" s="55" t="s">
        <v>15</v>
      </c>
      <c r="G868" s="16" t="s">
        <v>57</v>
      </c>
      <c r="H868" s="16" t="s">
        <v>1259</v>
      </c>
      <c r="I868" s="16" t="s">
        <v>58</v>
      </c>
      <c r="J868" s="55" t="s">
        <v>59</v>
      </c>
      <c r="K868" s="78"/>
      <c r="N868" s="4"/>
      <c r="O868" s="4"/>
    </row>
    <row r="869">
      <c r="A869" s="20">
        <v>870.0</v>
      </c>
      <c r="B869" s="16">
        <v>3203000.0</v>
      </c>
      <c r="C869" s="16" t="s">
        <v>745</v>
      </c>
      <c r="D869" s="41">
        <v>42241.0</v>
      </c>
      <c r="E869" s="41">
        <v>42252.0</v>
      </c>
      <c r="F869" s="55" t="s">
        <v>15</v>
      </c>
      <c r="G869" s="16" t="s">
        <v>57</v>
      </c>
      <c r="H869" s="16" t="s">
        <v>1260</v>
      </c>
      <c r="I869" s="16" t="s">
        <v>58</v>
      </c>
      <c r="J869" s="16" t="s">
        <v>712</v>
      </c>
      <c r="K869" s="16" t="s">
        <v>517</v>
      </c>
      <c r="N869" s="4"/>
      <c r="O869" s="4"/>
    </row>
    <row r="870">
      <c r="A870" s="20">
        <v>871.0</v>
      </c>
      <c r="B870" s="16">
        <v>3201502.0</v>
      </c>
      <c r="C870" s="16" t="s">
        <v>728</v>
      </c>
      <c r="D870" s="41">
        <v>42241.0</v>
      </c>
      <c r="E870" s="41">
        <v>42252.0</v>
      </c>
      <c r="F870" s="55" t="s">
        <v>15</v>
      </c>
      <c r="G870" s="16" t="s">
        <v>16</v>
      </c>
      <c r="H870" s="16" t="s">
        <v>1261</v>
      </c>
      <c r="I870" s="16" t="s">
        <v>58</v>
      </c>
      <c r="J870" s="16" t="s">
        <v>712</v>
      </c>
      <c r="K870" s="78"/>
      <c r="N870" s="4"/>
      <c r="O870" s="4"/>
    </row>
    <row r="871">
      <c r="A871" s="20">
        <v>872.0</v>
      </c>
      <c r="B871" s="16">
        <v>3201894.0</v>
      </c>
      <c r="C871" s="16" t="s">
        <v>106</v>
      </c>
      <c r="D871" s="41">
        <v>42241.0</v>
      </c>
      <c r="E871" s="41">
        <v>42252.0</v>
      </c>
      <c r="F871" s="55" t="s">
        <v>15</v>
      </c>
      <c r="G871" s="16" t="s">
        <v>16</v>
      </c>
      <c r="H871" s="16" t="s">
        <v>1255</v>
      </c>
      <c r="I871" s="16" t="s">
        <v>63</v>
      </c>
      <c r="J871" s="16" t="s">
        <v>712</v>
      </c>
      <c r="K871" s="78"/>
      <c r="N871" s="4"/>
      <c r="O871" s="4"/>
    </row>
    <row r="872">
      <c r="A872" s="20">
        <v>873.0</v>
      </c>
      <c r="B872" s="16">
        <v>3201914.0</v>
      </c>
      <c r="C872" s="16" t="s">
        <v>152</v>
      </c>
      <c r="D872" s="41">
        <v>42241.0</v>
      </c>
      <c r="E872" s="41">
        <v>42252.0</v>
      </c>
      <c r="F872" s="55" t="s">
        <v>15</v>
      </c>
      <c r="G872" s="16" t="s">
        <v>16</v>
      </c>
      <c r="H872" s="16" t="s">
        <v>1262</v>
      </c>
      <c r="I872" s="16" t="s">
        <v>63</v>
      </c>
      <c r="J872" s="16" t="s">
        <v>712</v>
      </c>
      <c r="K872" s="78"/>
      <c r="N872" s="4"/>
      <c r="O872" s="4"/>
    </row>
    <row r="873">
      <c r="A873" s="20">
        <v>874.0</v>
      </c>
      <c r="B873" s="16">
        <v>3204232.0</v>
      </c>
      <c r="C873" s="16" t="s">
        <v>213</v>
      </c>
      <c r="D873" s="41">
        <v>42241.0</v>
      </c>
      <c r="E873" s="41">
        <v>42251.0</v>
      </c>
      <c r="F873" s="55" t="s">
        <v>15</v>
      </c>
      <c r="G873" s="16" t="s">
        <v>16</v>
      </c>
      <c r="H873" s="16" t="s">
        <v>1263</v>
      </c>
      <c r="I873" s="16" t="s">
        <v>576</v>
      </c>
      <c r="J873" s="16" t="s">
        <v>576</v>
      </c>
      <c r="K873" s="78"/>
      <c r="N873" s="4"/>
      <c r="O873" s="4"/>
    </row>
    <row r="874" ht="45.0" customHeight="1">
      <c r="A874" s="20">
        <v>875.0</v>
      </c>
      <c r="B874" s="82">
        <v>3203099.0</v>
      </c>
      <c r="C874" s="16" t="s">
        <v>745</v>
      </c>
      <c r="D874" s="41">
        <v>42241.0</v>
      </c>
      <c r="E874" s="41">
        <v>42253.0</v>
      </c>
      <c r="F874" s="55" t="s">
        <v>15</v>
      </c>
      <c r="G874" s="16" t="s">
        <v>57</v>
      </c>
      <c r="H874" s="16" t="s">
        <v>1264</v>
      </c>
      <c r="I874" s="16" t="s">
        <v>58</v>
      </c>
      <c r="J874" s="55" t="s">
        <v>1239</v>
      </c>
      <c r="K874" s="78"/>
      <c r="N874" s="4"/>
      <c r="O874" s="4"/>
    </row>
    <row r="875">
      <c r="A875" s="20">
        <v>876.0</v>
      </c>
      <c r="B875" s="82">
        <v>3204381.0</v>
      </c>
      <c r="C875" s="16" t="s">
        <v>745</v>
      </c>
      <c r="D875" s="41">
        <v>42241.0</v>
      </c>
      <c r="E875" s="41">
        <v>42253.0</v>
      </c>
      <c r="F875" s="55" t="s">
        <v>15</v>
      </c>
      <c r="G875" s="16" t="s">
        <v>57</v>
      </c>
      <c r="H875" s="16" t="s">
        <v>1265</v>
      </c>
      <c r="I875" s="16" t="s">
        <v>58</v>
      </c>
      <c r="J875" s="16" t="s">
        <v>712</v>
      </c>
      <c r="K875" s="36"/>
      <c r="N875" s="4"/>
      <c r="O875" s="4"/>
    </row>
    <row r="876">
      <c r="A876" s="20">
        <v>877.0</v>
      </c>
      <c r="B876" s="82">
        <v>3204391.0</v>
      </c>
      <c r="C876" s="16" t="s">
        <v>106</v>
      </c>
      <c r="D876" s="41">
        <v>42241.0</v>
      </c>
      <c r="E876" s="41">
        <v>42253.0</v>
      </c>
      <c r="F876" s="55" t="s">
        <v>15</v>
      </c>
      <c r="G876" s="16" t="s">
        <v>57</v>
      </c>
      <c r="H876" s="16" t="s">
        <v>1266</v>
      </c>
      <c r="I876" s="16" t="s">
        <v>58</v>
      </c>
      <c r="J876" s="16" t="s">
        <v>712</v>
      </c>
      <c r="K876" s="36"/>
      <c r="N876" s="4"/>
      <c r="O876" s="4"/>
    </row>
    <row r="877">
      <c r="A877" s="20">
        <v>878.0</v>
      </c>
      <c r="B877" s="82">
        <v>3204402.0</v>
      </c>
      <c r="C877" s="16" t="s">
        <v>106</v>
      </c>
      <c r="D877" s="41">
        <v>42241.0</v>
      </c>
      <c r="E877" s="41">
        <v>42253.0</v>
      </c>
      <c r="F877" s="55" t="s">
        <v>15</v>
      </c>
      <c r="G877" s="16" t="s">
        <v>57</v>
      </c>
      <c r="H877" s="16" t="s">
        <v>1267</v>
      </c>
      <c r="I877" s="16" t="s">
        <v>58</v>
      </c>
      <c r="J877" s="16" t="s">
        <v>712</v>
      </c>
      <c r="K877" s="36"/>
      <c r="N877" s="4"/>
      <c r="O877" s="4"/>
    </row>
    <row r="878">
      <c r="A878" s="20">
        <v>879.0</v>
      </c>
      <c r="B878" s="82">
        <v>3203737.0</v>
      </c>
      <c r="C878" s="16" t="s">
        <v>1268</v>
      </c>
      <c r="D878" s="41">
        <v>42241.0</v>
      </c>
      <c r="E878" s="41">
        <v>42253.0</v>
      </c>
      <c r="F878" s="55" t="s">
        <v>15</v>
      </c>
      <c r="G878" s="16" t="s">
        <v>57</v>
      </c>
      <c r="H878" s="16" t="s">
        <v>1269</v>
      </c>
      <c r="I878" s="16" t="s">
        <v>58</v>
      </c>
      <c r="J878" s="16" t="s">
        <v>712</v>
      </c>
      <c r="K878" s="36"/>
      <c r="N878" s="4"/>
      <c r="O878" s="4"/>
    </row>
    <row r="879" ht="30.0" customHeight="1">
      <c r="A879" s="20">
        <v>880.0</v>
      </c>
      <c r="B879" s="82">
        <v>3203797.0</v>
      </c>
      <c r="C879" s="16" t="s">
        <v>107</v>
      </c>
      <c r="D879" s="41">
        <v>42241.0</v>
      </c>
      <c r="E879" s="41">
        <v>42253.0</v>
      </c>
      <c r="F879" s="55" t="s">
        <v>15</v>
      </c>
      <c r="G879" s="16" t="s">
        <v>57</v>
      </c>
      <c r="H879" s="16" t="s">
        <v>1270</v>
      </c>
      <c r="I879" s="16" t="s">
        <v>58</v>
      </c>
      <c r="J879" s="55" t="s">
        <v>59</v>
      </c>
      <c r="K879" s="36"/>
      <c r="N879" s="4"/>
      <c r="O879" s="4"/>
    </row>
    <row r="880">
      <c r="A880" s="20">
        <v>881.0</v>
      </c>
      <c r="B880" s="82">
        <v>3204102.0</v>
      </c>
      <c r="C880" s="16" t="s">
        <v>152</v>
      </c>
      <c r="D880" s="41">
        <v>42241.0</v>
      </c>
      <c r="E880" s="41">
        <v>42248.0</v>
      </c>
      <c r="F880" s="55" t="s">
        <v>15</v>
      </c>
      <c r="G880" s="16" t="s">
        <v>16</v>
      </c>
      <c r="H880" s="16" t="s">
        <v>1271</v>
      </c>
      <c r="I880" s="16" t="s">
        <v>63</v>
      </c>
      <c r="J880" s="16" t="s">
        <v>712</v>
      </c>
      <c r="K880" s="36"/>
      <c r="N880" s="4"/>
      <c r="O880" s="4"/>
    </row>
    <row r="881" ht="45.0" customHeight="1">
      <c r="A881" s="20">
        <v>882.0</v>
      </c>
      <c r="B881" s="20">
        <v>3206495.0</v>
      </c>
      <c r="C881" s="20" t="s">
        <v>107</v>
      </c>
      <c r="D881" s="41">
        <v>42241.0</v>
      </c>
      <c r="E881" s="20" t="s">
        <v>1088</v>
      </c>
      <c r="F881" s="7" t="s">
        <v>1272</v>
      </c>
      <c r="G881" s="20" t="s">
        <v>1273</v>
      </c>
      <c r="H881" s="20"/>
      <c r="I881" s="20" t="s">
        <v>63</v>
      </c>
      <c r="J881" s="20" t="s">
        <v>712</v>
      </c>
      <c r="K881" s="36"/>
      <c r="N881" s="4"/>
      <c r="O881" s="4"/>
    </row>
    <row r="882">
      <c r="A882" s="20">
        <v>883.0</v>
      </c>
      <c r="B882" s="16">
        <v>3205100.0</v>
      </c>
      <c r="C882" s="16" t="s">
        <v>56</v>
      </c>
      <c r="D882" s="41">
        <v>42241.0</v>
      </c>
      <c r="E882" s="41">
        <v>42248.0</v>
      </c>
      <c r="F882" s="55" t="s">
        <v>15</v>
      </c>
      <c r="G882" s="16" t="s">
        <v>182</v>
      </c>
      <c r="H882" s="16" t="s">
        <v>1274</v>
      </c>
      <c r="I882" s="16" t="s">
        <v>576</v>
      </c>
      <c r="J882" s="16" t="s">
        <v>576</v>
      </c>
      <c r="K882" s="20">
        <v>3210783.0</v>
      </c>
      <c r="N882" s="4"/>
      <c r="O882" s="4"/>
    </row>
    <row r="883" ht="30.0" customHeight="1">
      <c r="A883" s="20">
        <v>884.0</v>
      </c>
      <c r="B883" s="16">
        <v>3201617.0</v>
      </c>
      <c r="C883" s="16" t="s">
        <v>318</v>
      </c>
      <c r="D883" s="41">
        <v>42244.0</v>
      </c>
      <c r="E883" s="41">
        <v>42252.0</v>
      </c>
      <c r="F883" s="55" t="s">
        <v>15</v>
      </c>
      <c r="G883" s="16" t="s">
        <v>16</v>
      </c>
      <c r="H883" s="16" t="s">
        <v>1276</v>
      </c>
      <c r="I883" s="16" t="s">
        <v>63</v>
      </c>
      <c r="J883" s="55" t="s">
        <v>177</v>
      </c>
      <c r="K883" s="36"/>
      <c r="N883" s="4"/>
      <c r="O883" s="4"/>
    </row>
    <row r="884">
      <c r="A884" s="20">
        <v>885.0</v>
      </c>
      <c r="B884" s="16">
        <v>3204348.0</v>
      </c>
      <c r="C884" s="16" t="s">
        <v>841</v>
      </c>
      <c r="D884" s="41">
        <v>42244.0</v>
      </c>
      <c r="E884" s="41">
        <v>42254.0</v>
      </c>
      <c r="F884" s="55" t="s">
        <v>15</v>
      </c>
      <c r="G884" s="16" t="s">
        <v>16</v>
      </c>
      <c r="H884" s="16" t="s">
        <v>1277</v>
      </c>
      <c r="I884" s="16" t="s">
        <v>63</v>
      </c>
      <c r="J884" s="16" t="s">
        <v>140</v>
      </c>
      <c r="K884" s="36"/>
      <c r="N884" s="4"/>
      <c r="O884" s="4"/>
    </row>
    <row r="885" ht="30.0" customHeight="1">
      <c r="A885" s="20">
        <v>886.0</v>
      </c>
      <c r="B885" s="16">
        <v>3204658.0</v>
      </c>
      <c r="C885" s="16" t="s">
        <v>106</v>
      </c>
      <c r="D885" s="41">
        <v>42244.0</v>
      </c>
      <c r="E885" s="41">
        <v>42254.0</v>
      </c>
      <c r="F885" s="55" t="s">
        <v>15</v>
      </c>
      <c r="G885" s="16" t="s">
        <v>57</v>
      </c>
      <c r="H885" s="16" t="s">
        <v>1278</v>
      </c>
      <c r="I885" s="16" t="s">
        <v>58</v>
      </c>
      <c r="J885" s="55" t="s">
        <v>59</v>
      </c>
      <c r="K885" s="36"/>
      <c r="N885" s="4"/>
      <c r="O885" s="4"/>
    </row>
    <row r="886">
      <c r="A886" s="20">
        <v>887.0</v>
      </c>
      <c r="B886" s="16">
        <v>3206995.0</v>
      </c>
      <c r="C886" s="16" t="s">
        <v>107</v>
      </c>
      <c r="D886" s="41">
        <v>42244.0</v>
      </c>
      <c r="E886" s="41">
        <v>42255.0</v>
      </c>
      <c r="F886" s="55" t="s">
        <v>15</v>
      </c>
      <c r="G886" s="16" t="s">
        <v>16</v>
      </c>
      <c r="H886" s="16" t="s">
        <v>1279</v>
      </c>
      <c r="I886" s="16" t="s">
        <v>63</v>
      </c>
      <c r="J886" s="16" t="s">
        <v>140</v>
      </c>
      <c r="K886" s="36"/>
      <c r="N886" s="4"/>
      <c r="O886" s="4"/>
    </row>
    <row r="887" ht="30.0" customHeight="1">
      <c r="A887" s="20">
        <v>888.0</v>
      </c>
      <c r="B887" s="16">
        <v>3207053.0</v>
      </c>
      <c r="C887" s="16" t="s">
        <v>318</v>
      </c>
      <c r="D887" s="41">
        <v>42244.0</v>
      </c>
      <c r="E887" s="41">
        <v>42250.0</v>
      </c>
      <c r="F887" s="55" t="s">
        <v>15</v>
      </c>
      <c r="G887" s="16" t="s">
        <v>16</v>
      </c>
      <c r="H887" s="16" t="s">
        <v>1282</v>
      </c>
      <c r="I887" s="16" t="s">
        <v>63</v>
      </c>
      <c r="J887" s="55" t="s">
        <v>177</v>
      </c>
      <c r="K887" s="36"/>
      <c r="N887" s="4"/>
      <c r="O887" s="4"/>
    </row>
    <row r="888" ht="30.0" customHeight="1">
      <c r="A888" s="20">
        <v>889.0</v>
      </c>
      <c r="B888" s="16">
        <v>3207197.0</v>
      </c>
      <c r="C888" s="16" t="s">
        <v>728</v>
      </c>
      <c r="D888" s="41">
        <v>42244.0</v>
      </c>
      <c r="E888" s="41">
        <v>42255.0</v>
      </c>
      <c r="F888" s="55" t="s">
        <v>15</v>
      </c>
      <c r="G888" s="16" t="s">
        <v>57</v>
      </c>
      <c r="H888" s="16" t="s">
        <v>1284</v>
      </c>
      <c r="I888" s="16" t="s">
        <v>58</v>
      </c>
      <c r="J888" s="55" t="s">
        <v>59</v>
      </c>
      <c r="K888" s="36"/>
      <c r="N888" s="4"/>
      <c r="O888" s="4"/>
    </row>
    <row r="889">
      <c r="A889" s="20">
        <v>890.0</v>
      </c>
      <c r="B889" s="16">
        <v>3207351.0</v>
      </c>
      <c r="C889" s="16" t="s">
        <v>841</v>
      </c>
      <c r="D889" s="41">
        <v>42244.0</v>
      </c>
      <c r="E889" s="41">
        <v>42255.0</v>
      </c>
      <c r="F889" s="55" t="s">
        <v>15</v>
      </c>
      <c r="G889" s="16" t="s">
        <v>16</v>
      </c>
      <c r="H889" s="16" t="s">
        <v>1285</v>
      </c>
      <c r="I889" s="16" t="s">
        <v>576</v>
      </c>
      <c r="J889" s="16" t="s">
        <v>576</v>
      </c>
      <c r="K889" s="36"/>
      <c r="N889" s="4"/>
      <c r="O889" s="4"/>
    </row>
    <row r="890" ht="30.0" customHeight="1">
      <c r="A890" s="20">
        <v>891.0</v>
      </c>
      <c r="B890" s="16">
        <v>3208072.0</v>
      </c>
      <c r="C890" s="107" t="s">
        <v>222</v>
      </c>
      <c r="D890" s="41">
        <v>42244.0</v>
      </c>
      <c r="E890" s="41">
        <v>42251.0</v>
      </c>
      <c r="F890" s="55" t="s">
        <v>15</v>
      </c>
      <c r="G890" s="16" t="s">
        <v>16</v>
      </c>
      <c r="H890" s="16" t="s">
        <v>1287</v>
      </c>
      <c r="I890" s="16" t="s">
        <v>63</v>
      </c>
      <c r="J890" s="55" t="s">
        <v>177</v>
      </c>
      <c r="K890" s="36"/>
      <c r="N890" s="4"/>
      <c r="O890" s="4"/>
    </row>
    <row r="891">
      <c r="A891" s="20">
        <v>892.0</v>
      </c>
      <c r="B891" s="16">
        <v>3209092.0</v>
      </c>
      <c r="C891" s="16" t="s">
        <v>78</v>
      </c>
      <c r="D891" s="41">
        <v>42244.0</v>
      </c>
      <c r="E891" s="41">
        <v>42256.0</v>
      </c>
      <c r="F891" s="55" t="s">
        <v>15</v>
      </c>
      <c r="G891" s="16" t="s">
        <v>16</v>
      </c>
      <c r="H891" s="16" t="s">
        <v>1288</v>
      </c>
      <c r="I891" s="16" t="s">
        <v>576</v>
      </c>
      <c r="J891" s="16" t="s">
        <v>576</v>
      </c>
      <c r="K891" s="36"/>
      <c r="N891" s="4"/>
      <c r="O891" s="4"/>
    </row>
    <row r="892" ht="30.0" customHeight="1">
      <c r="A892" s="20">
        <v>893.0</v>
      </c>
      <c r="B892" s="55">
        <v>3209373.0</v>
      </c>
      <c r="C892" s="16" t="s">
        <v>213</v>
      </c>
      <c r="D892" s="41">
        <v>42247.0</v>
      </c>
      <c r="E892" s="41">
        <v>42258.0</v>
      </c>
      <c r="F892" s="55" t="s">
        <v>15</v>
      </c>
      <c r="G892" s="16" t="s">
        <v>57</v>
      </c>
      <c r="H892" s="16" t="str">
        <f>HYPERLINK("javascript:%20top.infoDocumento(2169409)","2015EE177016")</f>
        <v>2015EE177016</v>
      </c>
      <c r="I892" s="16" t="s">
        <v>58</v>
      </c>
      <c r="J892" s="55" t="s">
        <v>59</v>
      </c>
      <c r="K892" s="78"/>
      <c r="N892" s="4"/>
      <c r="O892" s="4"/>
    </row>
    <row r="893">
      <c r="A893" s="20">
        <v>894.0</v>
      </c>
      <c r="B893" s="16">
        <v>3209439.0</v>
      </c>
      <c r="C893" s="16" t="s">
        <v>107</v>
      </c>
      <c r="D893" s="41">
        <v>42247.0</v>
      </c>
      <c r="E893" s="41">
        <v>42259.0</v>
      </c>
      <c r="F893" s="55" t="s">
        <v>15</v>
      </c>
      <c r="G893" s="16" t="s">
        <v>16</v>
      </c>
      <c r="H893" s="156" t="s">
        <v>1291</v>
      </c>
      <c r="I893" s="16" t="s">
        <v>63</v>
      </c>
      <c r="J893" s="16" t="s">
        <v>712</v>
      </c>
      <c r="K893" s="78"/>
      <c r="N893" s="4"/>
      <c r="O893" s="4"/>
    </row>
    <row r="894" ht="30.0" customHeight="1">
      <c r="A894" s="20">
        <v>895.0</v>
      </c>
      <c r="B894" s="16">
        <v>3209455.0</v>
      </c>
      <c r="C894" s="16" t="s">
        <v>107</v>
      </c>
      <c r="D894" s="41">
        <v>42247.0</v>
      </c>
      <c r="E894" s="41">
        <v>42259.0</v>
      </c>
      <c r="F894" s="55" t="s">
        <v>15</v>
      </c>
      <c r="G894" s="16" t="s">
        <v>16</v>
      </c>
      <c r="H894" s="16" t="s">
        <v>1292</v>
      </c>
      <c r="I894" s="16" t="s">
        <v>576</v>
      </c>
      <c r="J894" s="172" t="s">
        <v>742</v>
      </c>
      <c r="K894" s="78"/>
      <c r="N894" s="4"/>
      <c r="O894" s="4"/>
    </row>
    <row r="895" ht="45.0" customHeight="1">
      <c r="A895" s="20">
        <v>896.0</v>
      </c>
      <c r="B895" s="20">
        <v>3210071.0</v>
      </c>
      <c r="C895" s="20" t="s">
        <v>78</v>
      </c>
      <c r="D895" s="41">
        <v>42247.0</v>
      </c>
      <c r="E895" s="41">
        <v>42254.0</v>
      </c>
      <c r="F895" s="55" t="s">
        <v>15</v>
      </c>
      <c r="G895" s="20" t="s">
        <v>16</v>
      </c>
      <c r="H895" s="20" t="s">
        <v>1294</v>
      </c>
      <c r="I895" s="16" t="s">
        <v>58</v>
      </c>
      <c r="J895" s="173" t="s">
        <v>1093</v>
      </c>
      <c r="K895" s="78"/>
      <c r="N895" s="4"/>
      <c r="O895" s="4"/>
    </row>
    <row r="896" ht="45.0" customHeight="1">
      <c r="A896" s="20">
        <v>897.0</v>
      </c>
      <c r="B896" s="16">
        <v>3205136.0</v>
      </c>
      <c r="C896" s="16" t="s">
        <v>36</v>
      </c>
      <c r="D896" s="41">
        <v>42247.0</v>
      </c>
      <c r="E896" s="41">
        <v>42249.0</v>
      </c>
      <c r="F896" s="55" t="s">
        <v>997</v>
      </c>
      <c r="G896" s="16" t="s">
        <v>217</v>
      </c>
      <c r="H896" s="55" t="s">
        <v>997</v>
      </c>
      <c r="I896" s="16" t="s">
        <v>576</v>
      </c>
      <c r="J896" s="16" t="s">
        <v>576</v>
      </c>
      <c r="K896" s="84"/>
      <c r="N896" s="4"/>
      <c r="O896" s="4"/>
    </row>
    <row r="897">
      <c r="A897" s="20">
        <v>898.0</v>
      </c>
      <c r="B897" s="16">
        <v>3212697.0</v>
      </c>
      <c r="C897" s="138" t="s">
        <v>565</v>
      </c>
      <c r="D897" s="41">
        <v>42249.0</v>
      </c>
      <c r="E897" s="41">
        <v>42256.0</v>
      </c>
      <c r="F897" s="55" t="s">
        <v>15</v>
      </c>
      <c r="G897" s="16" t="s">
        <v>143</v>
      </c>
      <c r="H897" s="16" t="s">
        <v>1295</v>
      </c>
      <c r="I897" s="16" t="s">
        <v>576</v>
      </c>
      <c r="J897" s="16" t="s">
        <v>576</v>
      </c>
      <c r="K897" s="36"/>
      <c r="N897" s="4"/>
      <c r="O897" s="4"/>
    </row>
    <row r="898">
      <c r="A898" s="20">
        <v>899.0</v>
      </c>
      <c r="B898" s="16" t="s">
        <v>1296</v>
      </c>
      <c r="C898" s="138" t="s">
        <v>152</v>
      </c>
      <c r="D898" s="41">
        <v>42249.0</v>
      </c>
      <c r="E898" s="41">
        <v>42256.0</v>
      </c>
      <c r="F898" s="55" t="s">
        <v>15</v>
      </c>
      <c r="G898" s="16" t="s">
        <v>254</v>
      </c>
      <c r="H898" s="16" t="s">
        <v>1297</v>
      </c>
      <c r="I898" s="16" t="s">
        <v>576</v>
      </c>
      <c r="J898" s="16" t="s">
        <v>576</v>
      </c>
      <c r="K898" s="36"/>
      <c r="N898" s="4"/>
      <c r="O898" s="4"/>
    </row>
    <row r="899">
      <c r="A899" s="20">
        <v>900.0</v>
      </c>
      <c r="B899" s="16">
        <v>3211706.0</v>
      </c>
      <c r="C899" s="174" t="s">
        <v>841</v>
      </c>
      <c r="D899" s="41">
        <v>42249.0</v>
      </c>
      <c r="E899" s="41">
        <v>42260.0</v>
      </c>
      <c r="F899" s="55" t="s">
        <v>15</v>
      </c>
      <c r="G899" s="16" t="s">
        <v>16</v>
      </c>
      <c r="H899" s="16" t="s">
        <v>1300</v>
      </c>
      <c r="I899" s="16" t="s">
        <v>576</v>
      </c>
      <c r="J899" s="16" t="s">
        <v>576</v>
      </c>
      <c r="K899" s="36"/>
      <c r="N899" s="4"/>
      <c r="O899" s="4"/>
    </row>
    <row r="900" ht="45.0" customHeight="1">
      <c r="A900" s="20">
        <v>901.0</v>
      </c>
      <c r="B900" s="20">
        <v>3212582.0</v>
      </c>
      <c r="C900" s="175" t="s">
        <v>745</v>
      </c>
      <c r="D900" s="41">
        <v>42249.0</v>
      </c>
      <c r="E900" s="41">
        <v>42261.0</v>
      </c>
      <c r="F900" s="55" t="s">
        <v>15</v>
      </c>
      <c r="G900" s="20" t="s">
        <v>57</v>
      </c>
      <c r="H900" s="20" t="s">
        <v>1301</v>
      </c>
      <c r="I900" s="20" t="s">
        <v>58</v>
      </c>
      <c r="J900" s="7" t="s">
        <v>1239</v>
      </c>
      <c r="K900" s="36"/>
      <c r="N900" s="4"/>
      <c r="O900" s="4"/>
    </row>
    <row r="901">
      <c r="A901" s="20">
        <v>903.0</v>
      </c>
      <c r="B901" s="16">
        <v>3214179.0</v>
      </c>
      <c r="C901" s="138" t="s">
        <v>213</v>
      </c>
      <c r="D901" s="41">
        <v>42249.0</v>
      </c>
      <c r="E901" s="41">
        <v>42261.0</v>
      </c>
      <c r="F901" s="55" t="s">
        <v>15</v>
      </c>
      <c r="G901" s="16" t="s">
        <v>57</v>
      </c>
      <c r="H901" s="16" t="s">
        <v>1302</v>
      </c>
      <c r="I901" s="16" t="s">
        <v>58</v>
      </c>
      <c r="J901" s="16" t="s">
        <v>712</v>
      </c>
      <c r="K901" s="36"/>
      <c r="N901" s="4"/>
      <c r="O901" s="4"/>
    </row>
    <row r="902">
      <c r="A902" s="20">
        <v>904.0</v>
      </c>
      <c r="B902" s="16">
        <v>3213045.0</v>
      </c>
      <c r="C902" s="138" t="s">
        <v>152</v>
      </c>
      <c r="D902" s="41">
        <v>42249.0</v>
      </c>
      <c r="E902" s="41">
        <v>42261.0</v>
      </c>
      <c r="F902" s="55" t="s">
        <v>15</v>
      </c>
      <c r="G902" s="16" t="s">
        <v>57</v>
      </c>
      <c r="H902" s="16" t="s">
        <v>1303</v>
      </c>
      <c r="I902" s="16" t="s">
        <v>58</v>
      </c>
      <c r="J902" s="16" t="s">
        <v>712</v>
      </c>
      <c r="K902" s="36"/>
      <c r="N902" s="4"/>
      <c r="O902" s="4"/>
    </row>
    <row r="903">
      <c r="A903" s="20">
        <v>905.0</v>
      </c>
      <c r="B903" s="16">
        <v>3214180.0</v>
      </c>
      <c r="C903" s="138" t="s">
        <v>213</v>
      </c>
      <c r="D903" s="41">
        <v>42249.0</v>
      </c>
      <c r="E903" s="41">
        <v>42261.0</v>
      </c>
      <c r="F903" s="55" t="s">
        <v>15</v>
      </c>
      <c r="G903" s="16" t="s">
        <v>57</v>
      </c>
      <c r="H903" s="16" t="s">
        <v>1304</v>
      </c>
      <c r="I903" s="16" t="s">
        <v>58</v>
      </c>
      <c r="J903" s="16" t="s">
        <v>712</v>
      </c>
      <c r="K903" s="36"/>
      <c r="N903" s="4"/>
      <c r="O903" s="4"/>
    </row>
    <row r="904">
      <c r="A904" s="20">
        <v>906.0</v>
      </c>
      <c r="B904" s="16">
        <v>3214181.0</v>
      </c>
      <c r="C904" s="138" t="s">
        <v>213</v>
      </c>
      <c r="D904" s="41">
        <v>42249.0</v>
      </c>
      <c r="E904" s="41">
        <v>42261.0</v>
      </c>
      <c r="F904" s="55" t="s">
        <v>15</v>
      </c>
      <c r="G904" s="16" t="s">
        <v>57</v>
      </c>
      <c r="H904" s="16" t="s">
        <v>1305</v>
      </c>
      <c r="I904" s="16" t="s">
        <v>58</v>
      </c>
      <c r="J904" s="16" t="s">
        <v>712</v>
      </c>
      <c r="K904" s="36"/>
      <c r="N904" s="4"/>
      <c r="O904" s="4"/>
    </row>
    <row r="905">
      <c r="A905" s="20">
        <v>907.0</v>
      </c>
      <c r="B905" s="16">
        <v>3213157.0</v>
      </c>
      <c r="C905" s="138" t="s">
        <v>107</v>
      </c>
      <c r="D905" s="41">
        <v>42249.0</v>
      </c>
      <c r="E905" s="41">
        <v>42261.0</v>
      </c>
      <c r="F905" s="55" t="s">
        <v>15</v>
      </c>
      <c r="G905" s="16" t="s">
        <v>57</v>
      </c>
      <c r="H905" s="16" t="s">
        <v>1306</v>
      </c>
      <c r="I905" s="16" t="s">
        <v>63</v>
      </c>
      <c r="J905" s="16" t="s">
        <v>712</v>
      </c>
      <c r="K905" s="36"/>
      <c r="N905" s="4"/>
      <c r="O905" s="4"/>
    </row>
    <row r="906">
      <c r="A906" s="20">
        <v>908.0</v>
      </c>
      <c r="B906" s="16">
        <v>3214183.0</v>
      </c>
      <c r="C906" s="138" t="s">
        <v>745</v>
      </c>
      <c r="D906" s="41">
        <v>42249.0</v>
      </c>
      <c r="E906" s="41">
        <v>42261.0</v>
      </c>
      <c r="F906" s="55" t="s">
        <v>15</v>
      </c>
      <c r="G906" s="16" t="s">
        <v>57</v>
      </c>
      <c r="H906" s="16" t="s">
        <v>1307</v>
      </c>
      <c r="I906" s="16" t="s">
        <v>58</v>
      </c>
      <c r="J906" s="16" t="s">
        <v>712</v>
      </c>
      <c r="K906" s="36"/>
      <c r="N906" s="4"/>
      <c r="O906" s="4"/>
    </row>
    <row r="907">
      <c r="A907" s="20">
        <v>909.0</v>
      </c>
      <c r="B907" s="16">
        <v>3214186.0</v>
      </c>
      <c r="C907" s="138" t="s">
        <v>745</v>
      </c>
      <c r="D907" s="160">
        <v>42249.0</v>
      </c>
      <c r="E907" s="41">
        <v>42261.0</v>
      </c>
      <c r="F907" s="55" t="s">
        <v>15</v>
      </c>
      <c r="G907" s="16" t="s">
        <v>57</v>
      </c>
      <c r="H907" s="16" t="s">
        <v>1308</v>
      </c>
      <c r="I907" s="16" t="s">
        <v>58</v>
      </c>
      <c r="J907" s="16" t="s">
        <v>712</v>
      </c>
      <c r="K907" s="161"/>
      <c r="N907" s="4"/>
      <c r="O907" s="4"/>
    </row>
    <row r="908">
      <c r="A908" s="20">
        <v>910.0</v>
      </c>
      <c r="B908" s="16">
        <v>3213917.0</v>
      </c>
      <c r="C908" s="138" t="s">
        <v>1268</v>
      </c>
      <c r="D908" s="41">
        <v>42249.0</v>
      </c>
      <c r="E908" s="41">
        <v>42261.0</v>
      </c>
      <c r="F908" s="55" t="s">
        <v>15</v>
      </c>
      <c r="G908" s="16" t="s">
        <v>16</v>
      </c>
      <c r="H908" s="16" t="s">
        <v>1309</v>
      </c>
      <c r="I908" s="16" t="s">
        <v>63</v>
      </c>
      <c r="J908" s="16" t="s">
        <v>712</v>
      </c>
      <c r="K908" s="36"/>
      <c r="N908" s="4"/>
      <c r="O908" s="4"/>
    </row>
    <row r="909">
      <c r="A909" s="20">
        <v>911.0</v>
      </c>
      <c r="B909" s="16">
        <v>3213968.0</v>
      </c>
      <c r="C909" s="138" t="s">
        <v>1268</v>
      </c>
      <c r="D909" s="41">
        <v>42249.0</v>
      </c>
      <c r="E909" s="41">
        <v>42256.0</v>
      </c>
      <c r="F909" s="55" t="s">
        <v>15</v>
      </c>
      <c r="G909" s="16" t="s">
        <v>16</v>
      </c>
      <c r="H909" s="16" t="s">
        <v>1311</v>
      </c>
      <c r="I909" s="16" t="s">
        <v>63</v>
      </c>
      <c r="J909" s="16" t="s">
        <v>712</v>
      </c>
      <c r="K909" s="36"/>
      <c r="N909" s="4"/>
      <c r="O909" s="4"/>
    </row>
    <row r="910">
      <c r="A910" s="20">
        <v>912.0</v>
      </c>
      <c r="B910" s="138">
        <v>3214289.0</v>
      </c>
      <c r="C910" s="138" t="s">
        <v>105</v>
      </c>
      <c r="D910" s="41">
        <v>42250.0</v>
      </c>
      <c r="E910" s="41">
        <v>42262.0</v>
      </c>
      <c r="F910" s="55" t="s">
        <v>15</v>
      </c>
      <c r="G910" s="16" t="s">
        <v>16</v>
      </c>
      <c r="H910" s="16" t="s">
        <v>1312</v>
      </c>
      <c r="I910" s="16" t="s">
        <v>58</v>
      </c>
      <c r="J910" s="16" t="s">
        <v>712</v>
      </c>
      <c r="K910" s="36"/>
      <c r="N910" s="4"/>
      <c r="O910" s="4"/>
    </row>
    <row r="911" ht="30.0" customHeight="1">
      <c r="A911" s="20">
        <v>913.0</v>
      </c>
      <c r="B911" s="138">
        <v>3214664.0</v>
      </c>
      <c r="C911" s="138" t="s">
        <v>152</v>
      </c>
      <c r="D911" s="41">
        <v>42250.0</v>
      </c>
      <c r="E911" s="41">
        <v>42257.0</v>
      </c>
      <c r="F911" s="55" t="s">
        <v>15</v>
      </c>
      <c r="G911" s="16" t="s">
        <v>16</v>
      </c>
      <c r="H911" s="16" t="s">
        <v>1313</v>
      </c>
      <c r="I911" s="16" t="s">
        <v>63</v>
      </c>
      <c r="J911" s="55" t="s">
        <v>177</v>
      </c>
      <c r="K911" s="36"/>
      <c r="N911" s="4"/>
      <c r="O911" s="4"/>
    </row>
    <row r="912">
      <c r="A912" s="20">
        <v>914.0</v>
      </c>
      <c r="B912" s="138">
        <v>3214789.0</v>
      </c>
      <c r="C912" s="138" t="s">
        <v>728</v>
      </c>
      <c r="D912" s="41">
        <v>42250.0</v>
      </c>
      <c r="E912" s="41">
        <v>42262.0</v>
      </c>
      <c r="F912" s="55" t="s">
        <v>15</v>
      </c>
      <c r="G912" s="16" t="s">
        <v>16</v>
      </c>
      <c r="H912" s="16" t="s">
        <v>1314</v>
      </c>
      <c r="I912" s="16" t="s">
        <v>58</v>
      </c>
      <c r="J912" s="16" t="s">
        <v>712</v>
      </c>
      <c r="K912" s="36"/>
      <c r="N912" s="4"/>
      <c r="O912" s="4"/>
    </row>
    <row r="913" ht="45.0" customHeight="1">
      <c r="A913" s="20">
        <v>915.0</v>
      </c>
      <c r="B913" s="138">
        <v>3215018.0</v>
      </c>
      <c r="C913" s="138" t="s">
        <v>841</v>
      </c>
      <c r="D913" s="41">
        <v>42250.0</v>
      </c>
      <c r="E913" s="41">
        <v>42262.0</v>
      </c>
      <c r="F913" s="55" t="s">
        <v>15</v>
      </c>
      <c r="G913" s="16" t="s">
        <v>16</v>
      </c>
      <c r="H913" s="16" t="s">
        <v>1315</v>
      </c>
      <c r="I913" s="16" t="s">
        <v>63</v>
      </c>
      <c r="J913" s="55" t="s">
        <v>1093</v>
      </c>
      <c r="K913" s="36"/>
      <c r="N913" s="4"/>
      <c r="O913" s="4"/>
    </row>
    <row r="914">
      <c r="A914" s="20">
        <v>916.0</v>
      </c>
      <c r="B914" s="16">
        <v>3215244.0</v>
      </c>
      <c r="C914" s="16" t="s">
        <v>36</v>
      </c>
      <c r="D914" s="41">
        <v>42250.0</v>
      </c>
      <c r="E914" s="41">
        <v>42251.0</v>
      </c>
      <c r="F914" s="55" t="s">
        <v>15</v>
      </c>
      <c r="G914" s="16" t="s">
        <v>197</v>
      </c>
      <c r="H914" s="16" t="s">
        <v>1316</v>
      </c>
      <c r="I914" s="16" t="s">
        <v>576</v>
      </c>
      <c r="J914" s="16" t="s">
        <v>576</v>
      </c>
      <c r="K914" s="20"/>
      <c r="N914" s="4"/>
      <c r="O914" s="4"/>
    </row>
    <row r="915" ht="45.0" customHeight="1">
      <c r="A915" s="20">
        <v>917.0</v>
      </c>
      <c r="B915" s="16">
        <v>3215908.0</v>
      </c>
      <c r="C915" s="16" t="s">
        <v>841</v>
      </c>
      <c r="D915" s="41">
        <v>42251.0</v>
      </c>
      <c r="E915" s="41">
        <v>42263.0</v>
      </c>
      <c r="F915" s="55" t="s">
        <v>15</v>
      </c>
      <c r="G915" s="16" t="s">
        <v>16</v>
      </c>
      <c r="H915" s="16" t="s">
        <v>1317</v>
      </c>
      <c r="I915" s="16" t="s">
        <v>63</v>
      </c>
      <c r="J915" s="172" t="s">
        <v>1093</v>
      </c>
      <c r="K915" s="36"/>
      <c r="N915" s="4"/>
      <c r="O915" s="4"/>
    </row>
    <row r="916">
      <c r="A916" s="20">
        <v>918.0</v>
      </c>
      <c r="B916" s="16">
        <v>3216499.0</v>
      </c>
      <c r="C916" s="16" t="s">
        <v>222</v>
      </c>
      <c r="D916" s="41">
        <v>42251.0</v>
      </c>
      <c r="E916" s="41">
        <v>42263.0</v>
      </c>
      <c r="F916" s="55" t="s">
        <v>15</v>
      </c>
      <c r="G916" s="16" t="s">
        <v>57</v>
      </c>
      <c r="H916" s="16" t="s">
        <v>1318</v>
      </c>
      <c r="I916" s="16" t="s">
        <v>58</v>
      </c>
      <c r="J916" s="16" t="s">
        <v>1319</v>
      </c>
      <c r="K916" s="36"/>
      <c r="N916" s="4"/>
      <c r="O916" s="4"/>
    </row>
    <row r="917" ht="30.0" customHeight="1">
      <c r="A917" s="20">
        <v>919.0</v>
      </c>
      <c r="B917" s="16">
        <v>3217037.0</v>
      </c>
      <c r="C917" s="16" t="s">
        <v>36</v>
      </c>
      <c r="D917" s="41">
        <v>42251.0</v>
      </c>
      <c r="E917" s="41">
        <v>42257.0</v>
      </c>
      <c r="F917" s="55" t="s">
        <v>15</v>
      </c>
      <c r="G917" s="16" t="s">
        <v>282</v>
      </c>
      <c r="H917" s="55" t="s">
        <v>15</v>
      </c>
      <c r="I917" s="16" t="s">
        <v>576</v>
      </c>
      <c r="J917" s="55" t="s">
        <v>1210</v>
      </c>
      <c r="K917" s="20"/>
      <c r="N917" s="4"/>
      <c r="O917" s="4"/>
    </row>
    <row r="918" ht="45.0" customHeight="1">
      <c r="A918" s="20">
        <v>920.0</v>
      </c>
      <c r="B918" s="16">
        <v>3217767.0</v>
      </c>
      <c r="C918" s="16" t="s">
        <v>745</v>
      </c>
      <c r="D918" s="41">
        <v>42254.0</v>
      </c>
      <c r="E918" s="41">
        <v>42266.0</v>
      </c>
      <c r="F918" s="55" t="s">
        <v>15</v>
      </c>
      <c r="G918" s="16" t="s">
        <v>57</v>
      </c>
      <c r="H918" s="16" t="s">
        <v>1320</v>
      </c>
      <c r="I918" s="16" t="s">
        <v>58</v>
      </c>
      <c r="J918" s="55" t="s">
        <v>1239</v>
      </c>
      <c r="K918" s="16" t="s">
        <v>517</v>
      </c>
      <c r="N918" s="4"/>
      <c r="O918" s="4"/>
    </row>
    <row r="919">
      <c r="A919" s="20">
        <v>921.0</v>
      </c>
      <c r="B919" s="16">
        <v>3218017.0</v>
      </c>
      <c r="C919" s="16" t="s">
        <v>56</v>
      </c>
      <c r="D919" s="41">
        <v>42254.0</v>
      </c>
      <c r="E919" s="41">
        <v>42266.0</v>
      </c>
      <c r="F919" s="55" t="s">
        <v>15</v>
      </c>
      <c r="G919" s="16" t="s">
        <v>57</v>
      </c>
      <c r="H919" s="16" t="s">
        <v>1321</v>
      </c>
      <c r="I919" s="16" t="s">
        <v>58</v>
      </c>
      <c r="J919" s="16" t="s">
        <v>712</v>
      </c>
      <c r="K919" s="20"/>
      <c r="N919" s="4"/>
      <c r="O919" s="4"/>
    </row>
    <row r="920">
      <c r="A920" s="20">
        <v>922.0</v>
      </c>
      <c r="B920" s="16">
        <v>3218046.0</v>
      </c>
      <c r="C920" s="16" t="s">
        <v>56</v>
      </c>
      <c r="D920" s="41">
        <v>42254.0</v>
      </c>
      <c r="E920" s="41">
        <v>42266.0</v>
      </c>
      <c r="F920" s="55" t="s">
        <v>15</v>
      </c>
      <c r="G920" s="16" t="s">
        <v>57</v>
      </c>
      <c r="H920" s="16" t="s">
        <v>1322</v>
      </c>
      <c r="I920" s="16" t="s">
        <v>58</v>
      </c>
      <c r="J920" s="16" t="s">
        <v>712</v>
      </c>
      <c r="K920" s="20"/>
      <c r="N920" s="4"/>
      <c r="O920" s="4"/>
    </row>
    <row r="921" ht="30.0" customHeight="1">
      <c r="A921" s="20">
        <v>923.0</v>
      </c>
      <c r="B921" s="20">
        <v>3218646.0</v>
      </c>
      <c r="C921" s="20" t="s">
        <v>222</v>
      </c>
      <c r="D921" s="41">
        <v>42254.0</v>
      </c>
      <c r="E921" s="20" t="s">
        <v>1088</v>
      </c>
      <c r="F921" s="7" t="s">
        <v>817</v>
      </c>
      <c r="G921" s="20" t="s">
        <v>16</v>
      </c>
      <c r="H921" s="20"/>
      <c r="I921" s="20" t="s">
        <v>576</v>
      </c>
      <c r="J921" s="20" t="s">
        <v>576</v>
      </c>
      <c r="K921" s="36"/>
      <c r="N921" s="4"/>
      <c r="O921" s="4"/>
    </row>
    <row r="922">
      <c r="A922" s="20">
        <v>924.0</v>
      </c>
      <c r="B922" s="16">
        <v>3220181.0</v>
      </c>
      <c r="C922" s="16" t="s">
        <v>105</v>
      </c>
      <c r="D922" s="41">
        <v>42255.0</v>
      </c>
      <c r="E922" s="41">
        <v>42261.0</v>
      </c>
      <c r="F922" s="55" t="s">
        <v>15</v>
      </c>
      <c r="G922" s="16" t="s">
        <v>182</v>
      </c>
      <c r="H922" s="16" t="s">
        <v>1323</v>
      </c>
      <c r="I922" s="16" t="s">
        <v>576</v>
      </c>
      <c r="J922" s="16" t="s">
        <v>576</v>
      </c>
      <c r="K922" s="20">
        <v>3230380.0</v>
      </c>
      <c r="N922" s="4"/>
      <c r="O922" s="4"/>
    </row>
    <row r="923" ht="30.0" customHeight="1">
      <c r="A923" s="20">
        <v>925.0</v>
      </c>
      <c r="B923" s="16">
        <v>3219202.0</v>
      </c>
      <c r="C923" s="16" t="s">
        <v>318</v>
      </c>
      <c r="D923" s="41">
        <v>42255.0</v>
      </c>
      <c r="E923" s="41">
        <v>42261.0</v>
      </c>
      <c r="F923" s="55" t="s">
        <v>15</v>
      </c>
      <c r="G923" s="16" t="s">
        <v>143</v>
      </c>
      <c r="H923" s="16" t="s">
        <v>1325</v>
      </c>
      <c r="I923" s="16" t="s">
        <v>576</v>
      </c>
      <c r="J923" s="55" t="s">
        <v>1326</v>
      </c>
      <c r="K923" s="36"/>
      <c r="N923" s="4"/>
      <c r="O923" s="4"/>
    </row>
    <row r="924">
      <c r="A924" s="20">
        <v>926.0</v>
      </c>
      <c r="B924" s="16">
        <v>3221664.0</v>
      </c>
      <c r="C924" s="16" t="s">
        <v>36</v>
      </c>
      <c r="D924" s="41">
        <v>42256.0</v>
      </c>
      <c r="E924" s="41">
        <v>42257.0</v>
      </c>
      <c r="F924" s="55" t="s">
        <v>15</v>
      </c>
      <c r="G924" s="16" t="s">
        <v>948</v>
      </c>
      <c r="H924" s="16" t="s">
        <v>15</v>
      </c>
      <c r="I924" s="16" t="s">
        <v>576</v>
      </c>
      <c r="J924" s="16" t="s">
        <v>576</v>
      </c>
      <c r="K924" s="20"/>
      <c r="N924" s="4"/>
      <c r="O924" s="4"/>
    </row>
    <row r="925">
      <c r="A925" s="20">
        <v>927.0</v>
      </c>
      <c r="B925" s="111" t="s">
        <v>1328</v>
      </c>
      <c r="C925" s="107" t="s">
        <v>56</v>
      </c>
      <c r="D925" s="176">
        <v>42256.0</v>
      </c>
      <c r="E925" s="160">
        <v>42262.0</v>
      </c>
      <c r="F925" s="55" t="s">
        <v>15</v>
      </c>
      <c r="G925" s="107" t="s">
        <v>182</v>
      </c>
      <c r="H925" s="90" t="s">
        <v>1329</v>
      </c>
      <c r="I925" s="111" t="s">
        <v>576</v>
      </c>
      <c r="J925" s="111" t="s">
        <v>576</v>
      </c>
      <c r="K925" s="20">
        <v>3225324.0</v>
      </c>
      <c r="N925" s="4"/>
      <c r="O925" s="4"/>
    </row>
    <row r="926">
      <c r="A926" s="20">
        <v>928.0</v>
      </c>
      <c r="B926" s="169">
        <v>3219253.0</v>
      </c>
      <c r="C926" s="20" t="s">
        <v>105</v>
      </c>
      <c r="D926" s="41">
        <v>42256.0</v>
      </c>
      <c r="E926" s="177">
        <v>42267.0</v>
      </c>
      <c r="F926" s="55" t="s">
        <v>15</v>
      </c>
      <c r="G926" s="20" t="s">
        <v>57</v>
      </c>
      <c r="H926" s="20" t="s">
        <v>1330</v>
      </c>
      <c r="I926" s="20" t="s">
        <v>58</v>
      </c>
      <c r="J926" s="20" t="s">
        <v>712</v>
      </c>
      <c r="K926" s="36"/>
      <c r="N926" s="4"/>
      <c r="O926" s="4"/>
    </row>
    <row r="927">
      <c r="A927" s="20">
        <v>929.0</v>
      </c>
      <c r="B927" s="169">
        <v>3219257.0</v>
      </c>
      <c r="C927" s="20" t="s">
        <v>105</v>
      </c>
      <c r="D927" s="41">
        <v>42256.0</v>
      </c>
      <c r="E927" s="177">
        <v>42267.0</v>
      </c>
      <c r="F927" s="55" t="s">
        <v>15</v>
      </c>
      <c r="G927" s="20" t="s">
        <v>57</v>
      </c>
      <c r="H927" s="20" t="s">
        <v>1331</v>
      </c>
      <c r="I927" s="20" t="s">
        <v>58</v>
      </c>
      <c r="J927" s="20" t="s">
        <v>712</v>
      </c>
      <c r="K927" s="36"/>
      <c r="N927" s="4"/>
      <c r="O927" s="4"/>
    </row>
    <row r="928">
      <c r="A928" s="20">
        <v>930.0</v>
      </c>
      <c r="B928" s="169">
        <v>3219260.0</v>
      </c>
      <c r="C928" s="20" t="s">
        <v>105</v>
      </c>
      <c r="D928" s="41">
        <v>42256.0</v>
      </c>
      <c r="E928" s="177">
        <v>42268.0</v>
      </c>
      <c r="F928" s="55" t="s">
        <v>15</v>
      </c>
      <c r="G928" s="20" t="s">
        <v>16</v>
      </c>
      <c r="H928" s="20" t="s">
        <v>1332</v>
      </c>
      <c r="I928" s="20" t="s">
        <v>63</v>
      </c>
      <c r="J928" s="20" t="s">
        <v>1319</v>
      </c>
      <c r="K928" s="36"/>
      <c r="N928" s="4"/>
      <c r="O928" s="4"/>
    </row>
    <row r="929">
      <c r="A929" s="20">
        <v>931.0</v>
      </c>
      <c r="B929" s="111">
        <v>3219774.0</v>
      </c>
      <c r="C929" s="16" t="s">
        <v>728</v>
      </c>
      <c r="D929" s="41">
        <v>42256.0</v>
      </c>
      <c r="E929" s="160">
        <v>42268.0</v>
      </c>
      <c r="F929" s="55" t="s">
        <v>15</v>
      </c>
      <c r="G929" s="16" t="s">
        <v>57</v>
      </c>
      <c r="H929" s="16" t="s">
        <v>1333</v>
      </c>
      <c r="I929" s="16" t="s">
        <v>58</v>
      </c>
      <c r="J929" s="16" t="s">
        <v>712</v>
      </c>
      <c r="K929" s="36"/>
      <c r="N929" s="4"/>
      <c r="O929" s="4"/>
    </row>
    <row r="930" ht="30.0" customHeight="1">
      <c r="A930" s="20">
        <v>932.0</v>
      </c>
      <c r="B930" s="111">
        <v>3219867.0</v>
      </c>
      <c r="C930" s="16" t="s">
        <v>152</v>
      </c>
      <c r="D930" s="41">
        <v>42256.0</v>
      </c>
      <c r="E930" s="160">
        <v>42267.0</v>
      </c>
      <c r="F930" s="55" t="s">
        <v>15</v>
      </c>
      <c r="G930" s="16" t="s">
        <v>57</v>
      </c>
      <c r="H930" s="16" t="s">
        <v>1334</v>
      </c>
      <c r="I930" s="16" t="s">
        <v>58</v>
      </c>
      <c r="J930" s="55" t="s">
        <v>1326</v>
      </c>
      <c r="K930" s="36"/>
      <c r="N930" s="4"/>
      <c r="O930" s="4"/>
    </row>
    <row r="931" ht="30.0" customHeight="1">
      <c r="A931" s="20">
        <v>933.0</v>
      </c>
      <c r="B931" s="111">
        <v>3219879.0</v>
      </c>
      <c r="C931" s="16" t="s">
        <v>745</v>
      </c>
      <c r="D931" s="41">
        <v>42256.0</v>
      </c>
      <c r="E931" s="160">
        <v>42267.0</v>
      </c>
      <c r="F931" s="55" t="s">
        <v>15</v>
      </c>
      <c r="G931" s="16" t="s">
        <v>57</v>
      </c>
      <c r="H931" s="20" t="str">
        <f>HYPERLINK("javascript:%20top.infoDocumento(2167705)","2015EE175312")</f>
        <v>2015EE175312</v>
      </c>
      <c r="I931" s="16" t="s">
        <v>58</v>
      </c>
      <c r="J931" s="55" t="s">
        <v>1326</v>
      </c>
      <c r="K931" s="36"/>
      <c r="N931" s="4"/>
      <c r="O931" s="4"/>
    </row>
    <row r="932">
      <c r="A932" s="20">
        <v>934.0</v>
      </c>
      <c r="B932" s="111">
        <v>3219908.0</v>
      </c>
      <c r="C932" s="16" t="s">
        <v>56</v>
      </c>
      <c r="D932" s="41">
        <v>42256.0</v>
      </c>
      <c r="E932" s="160">
        <v>42267.0</v>
      </c>
      <c r="F932" s="55" t="s">
        <v>15</v>
      </c>
      <c r="G932" s="16" t="s">
        <v>57</v>
      </c>
      <c r="H932" s="16" t="s">
        <v>1336</v>
      </c>
      <c r="I932" s="16" t="s">
        <v>58</v>
      </c>
      <c r="J932" s="16" t="s">
        <v>22</v>
      </c>
      <c r="K932" s="36"/>
      <c r="N932" s="4"/>
      <c r="O932" s="4"/>
    </row>
    <row r="933" ht="45.0" customHeight="1">
      <c r="A933" s="20">
        <v>935.0</v>
      </c>
      <c r="B933" s="16">
        <v>3219914.0</v>
      </c>
      <c r="C933" s="16" t="s">
        <v>78</v>
      </c>
      <c r="D933" s="41">
        <v>42256.0</v>
      </c>
      <c r="E933" s="41">
        <v>42267.0</v>
      </c>
      <c r="F933" s="55" t="s">
        <v>15</v>
      </c>
      <c r="G933" s="16" t="s">
        <v>16</v>
      </c>
      <c r="H933" s="16" t="s">
        <v>1337</v>
      </c>
      <c r="I933" s="16" t="s">
        <v>58</v>
      </c>
      <c r="J933" s="55" t="s">
        <v>1093</v>
      </c>
      <c r="K933" s="36"/>
      <c r="N933" s="4"/>
      <c r="O933" s="4"/>
    </row>
    <row r="934">
      <c r="A934" s="20">
        <v>936.0</v>
      </c>
      <c r="B934" s="16">
        <v>3221787.0</v>
      </c>
      <c r="C934" s="16" t="s">
        <v>36</v>
      </c>
      <c r="D934" s="41">
        <v>42257.0</v>
      </c>
      <c r="E934" s="41">
        <v>42263.0</v>
      </c>
      <c r="F934" s="55" t="s">
        <v>15</v>
      </c>
      <c r="G934" s="16" t="s">
        <v>282</v>
      </c>
      <c r="H934" s="16" t="s">
        <v>15</v>
      </c>
      <c r="I934" s="16" t="s">
        <v>576</v>
      </c>
      <c r="J934" s="16" t="s">
        <v>576</v>
      </c>
      <c r="K934" s="78"/>
      <c r="N934" s="4"/>
      <c r="O934" s="4"/>
    </row>
    <row r="935">
      <c r="A935" s="20">
        <v>938.0</v>
      </c>
      <c r="B935" s="16">
        <v>3216647.0</v>
      </c>
      <c r="C935" s="16" t="s">
        <v>870</v>
      </c>
      <c r="D935" s="41">
        <v>42257.0</v>
      </c>
      <c r="E935" s="41">
        <v>42265.0</v>
      </c>
      <c r="F935" s="55" t="s">
        <v>15</v>
      </c>
      <c r="G935" s="16" t="s">
        <v>57</v>
      </c>
      <c r="H935" s="16" t="s">
        <v>1338</v>
      </c>
      <c r="I935" s="16" t="s">
        <v>576</v>
      </c>
      <c r="J935" s="16" t="s">
        <v>576</v>
      </c>
      <c r="K935" s="36"/>
      <c r="N935" s="4"/>
      <c r="O935" s="4"/>
    </row>
    <row r="936">
      <c r="A936" s="20">
        <v>939.0</v>
      </c>
      <c r="B936" s="16">
        <v>3221470.0</v>
      </c>
      <c r="C936" s="16" t="s">
        <v>56</v>
      </c>
      <c r="D936" s="41">
        <v>42257.0</v>
      </c>
      <c r="E936" s="41">
        <v>42268.0</v>
      </c>
      <c r="F936" s="55" t="s">
        <v>15</v>
      </c>
      <c r="G936" s="16" t="s">
        <v>57</v>
      </c>
      <c r="H936" s="16" t="s">
        <v>1339</v>
      </c>
      <c r="I936" s="16" t="s">
        <v>58</v>
      </c>
      <c r="J936" s="16" t="s">
        <v>712</v>
      </c>
      <c r="K936" s="36"/>
      <c r="N936" s="4"/>
      <c r="O936" s="4"/>
    </row>
    <row r="937">
      <c r="A937" s="20">
        <v>940.0</v>
      </c>
      <c r="B937" s="16" t="s">
        <v>1340</v>
      </c>
      <c r="C937" s="16" t="s">
        <v>105</v>
      </c>
      <c r="D937" s="41">
        <v>42257.0</v>
      </c>
      <c r="E937" s="41">
        <v>42268.0</v>
      </c>
      <c r="F937" s="55" t="s">
        <v>15</v>
      </c>
      <c r="G937" s="16" t="s">
        <v>57</v>
      </c>
      <c r="H937" s="16" t="s">
        <v>1341</v>
      </c>
      <c r="I937" s="16" t="s">
        <v>58</v>
      </c>
      <c r="J937" s="16" t="s">
        <v>712</v>
      </c>
      <c r="K937" s="36"/>
      <c r="N937" s="4"/>
      <c r="O937" s="4"/>
    </row>
    <row r="938">
      <c r="A938" s="20">
        <v>941.0</v>
      </c>
      <c r="B938" s="16">
        <v>3221548.0</v>
      </c>
      <c r="C938" s="16" t="s">
        <v>213</v>
      </c>
      <c r="D938" s="41">
        <v>42257.0</v>
      </c>
      <c r="E938" s="41">
        <v>42268.0</v>
      </c>
      <c r="F938" s="55" t="s">
        <v>15</v>
      </c>
      <c r="G938" s="16" t="s">
        <v>57</v>
      </c>
      <c r="H938" s="16" t="s">
        <v>1343</v>
      </c>
      <c r="I938" s="16" t="s">
        <v>58</v>
      </c>
      <c r="J938" s="16" t="s">
        <v>712</v>
      </c>
      <c r="K938" s="36"/>
      <c r="N938" s="4"/>
      <c r="O938" s="4"/>
    </row>
    <row r="939" ht="30.0" customHeight="1">
      <c r="A939" s="20">
        <v>942.0</v>
      </c>
      <c r="B939" s="55">
        <v>3222583.0</v>
      </c>
      <c r="C939" s="16" t="s">
        <v>745</v>
      </c>
      <c r="D939" s="41">
        <v>42260.0</v>
      </c>
      <c r="E939" s="41">
        <v>42270.0</v>
      </c>
      <c r="F939" s="55" t="s">
        <v>15</v>
      </c>
      <c r="G939" s="16" t="s">
        <v>57</v>
      </c>
      <c r="H939" s="16" t="s">
        <v>1345</v>
      </c>
      <c r="I939" s="16" t="s">
        <v>58</v>
      </c>
      <c r="J939" s="55" t="s">
        <v>1326</v>
      </c>
      <c r="K939" s="36"/>
      <c r="N939" s="4"/>
      <c r="O939" s="4"/>
    </row>
    <row r="940" ht="30.0" customHeight="1">
      <c r="A940" s="20">
        <v>943.0</v>
      </c>
      <c r="B940" s="16">
        <v>3222866.0</v>
      </c>
      <c r="C940" s="16" t="s">
        <v>318</v>
      </c>
      <c r="D940" s="41">
        <v>42260.0</v>
      </c>
      <c r="E940" s="41">
        <v>42271.0</v>
      </c>
      <c r="F940" s="55" t="s">
        <v>15</v>
      </c>
      <c r="G940" s="16" t="s">
        <v>16</v>
      </c>
      <c r="H940" s="16" t="s">
        <v>1347</v>
      </c>
      <c r="I940" s="16" t="s">
        <v>58</v>
      </c>
      <c r="J940" s="55" t="s">
        <v>1326</v>
      </c>
      <c r="K940" s="36"/>
      <c r="N940" s="4"/>
      <c r="O940" s="4"/>
    </row>
    <row r="941">
      <c r="A941" s="20">
        <v>944.0</v>
      </c>
      <c r="B941" s="16">
        <v>3223364.0</v>
      </c>
      <c r="C941" s="16" t="s">
        <v>152</v>
      </c>
      <c r="D941" s="41">
        <v>42260.0</v>
      </c>
      <c r="E941" s="41">
        <v>42271.0</v>
      </c>
      <c r="F941" s="55" t="s">
        <v>15</v>
      </c>
      <c r="G941" s="16" t="s">
        <v>57</v>
      </c>
      <c r="H941" s="16" t="s">
        <v>1348</v>
      </c>
      <c r="I941" s="16" t="s">
        <v>58</v>
      </c>
      <c r="J941" s="16" t="s">
        <v>712</v>
      </c>
      <c r="K941" s="36"/>
      <c r="N941" s="4"/>
      <c r="O941" s="4"/>
    </row>
    <row r="942">
      <c r="A942" s="20">
        <v>945.0</v>
      </c>
      <c r="B942" s="16">
        <v>3225255.0</v>
      </c>
      <c r="C942" s="16" t="s">
        <v>105</v>
      </c>
      <c r="D942" s="41">
        <v>42260.0</v>
      </c>
      <c r="E942" s="41">
        <v>42271.0</v>
      </c>
      <c r="F942" s="55" t="s">
        <v>15</v>
      </c>
      <c r="G942" s="16" t="s">
        <v>57</v>
      </c>
      <c r="H942" s="16" t="s">
        <v>1349</v>
      </c>
      <c r="I942" s="16" t="s">
        <v>58</v>
      </c>
      <c r="J942" s="16" t="s">
        <v>712</v>
      </c>
      <c r="K942" s="36"/>
      <c r="N942" s="4"/>
      <c r="O942" s="4"/>
    </row>
    <row r="943">
      <c r="A943" s="20">
        <v>946.0</v>
      </c>
      <c r="B943" s="16">
        <v>3225276.0</v>
      </c>
      <c r="C943" s="16" t="s">
        <v>728</v>
      </c>
      <c r="D943" s="41">
        <v>42260.0</v>
      </c>
      <c r="E943" s="41">
        <v>42271.0</v>
      </c>
      <c r="F943" s="55" t="s">
        <v>15</v>
      </c>
      <c r="G943" s="16" t="s">
        <v>57</v>
      </c>
      <c r="H943" s="16" t="s">
        <v>1351</v>
      </c>
      <c r="I943" s="16" t="s">
        <v>58</v>
      </c>
      <c r="J943" s="16" t="s">
        <v>712</v>
      </c>
      <c r="K943" s="36"/>
      <c r="N943" s="4"/>
      <c r="O943" s="4"/>
    </row>
    <row r="944">
      <c r="A944" s="20">
        <v>947.0</v>
      </c>
      <c r="B944" s="16">
        <v>3225282.0</v>
      </c>
      <c r="C944" s="16" t="s">
        <v>107</v>
      </c>
      <c r="D944" s="41">
        <v>42260.0</v>
      </c>
      <c r="E944" s="41">
        <v>42272.0</v>
      </c>
      <c r="F944" s="55" t="s">
        <v>15</v>
      </c>
      <c r="G944" s="16" t="s">
        <v>57</v>
      </c>
      <c r="H944" s="16" t="s">
        <v>1353</v>
      </c>
      <c r="I944" s="16" t="s">
        <v>58</v>
      </c>
      <c r="J944" s="16" t="s">
        <v>712</v>
      </c>
      <c r="K944" s="36"/>
      <c r="N944" s="4"/>
      <c r="O944" s="4"/>
    </row>
    <row r="945">
      <c r="A945" s="20">
        <v>948.0</v>
      </c>
      <c r="B945" s="16">
        <v>3225292.0</v>
      </c>
      <c r="C945" s="16" t="s">
        <v>1268</v>
      </c>
      <c r="D945" s="41">
        <v>42260.0</v>
      </c>
      <c r="E945" s="41">
        <v>42271.0</v>
      </c>
      <c r="F945" s="55" t="s">
        <v>15</v>
      </c>
      <c r="G945" s="16" t="s">
        <v>57</v>
      </c>
      <c r="H945" s="16" t="s">
        <v>1354</v>
      </c>
      <c r="I945" s="16" t="s">
        <v>58</v>
      </c>
      <c r="J945" s="16" t="s">
        <v>712</v>
      </c>
      <c r="K945" s="36"/>
      <c r="N945" s="4"/>
      <c r="O945" s="4"/>
    </row>
    <row r="946" ht="45.0" customHeight="1">
      <c r="A946" s="20">
        <v>949.0</v>
      </c>
      <c r="B946" s="16">
        <v>3223715.0</v>
      </c>
      <c r="C946" s="16" t="s">
        <v>841</v>
      </c>
      <c r="D946" s="41">
        <v>42260.0</v>
      </c>
      <c r="E946" s="41">
        <v>42271.0</v>
      </c>
      <c r="F946" s="55" t="s">
        <v>15</v>
      </c>
      <c r="G946" s="16" t="s">
        <v>16</v>
      </c>
      <c r="H946" s="16" t="s">
        <v>1355</v>
      </c>
      <c r="I946" s="16" t="s">
        <v>58</v>
      </c>
      <c r="J946" s="55" t="s">
        <v>1093</v>
      </c>
      <c r="K946" s="36"/>
      <c r="N946" s="4"/>
      <c r="O946" s="4"/>
    </row>
    <row r="947" ht="45.0" customHeight="1">
      <c r="A947" s="20">
        <v>950.0</v>
      </c>
      <c r="B947" s="16">
        <v>3223773.0</v>
      </c>
      <c r="C947" s="16" t="s">
        <v>318</v>
      </c>
      <c r="D947" s="41">
        <v>42260.0</v>
      </c>
      <c r="E947" s="41">
        <v>42272.0</v>
      </c>
      <c r="F947" s="55" t="s">
        <v>15</v>
      </c>
      <c r="G947" s="16" t="s">
        <v>57</v>
      </c>
      <c r="H947" s="16" t="s">
        <v>1357</v>
      </c>
      <c r="I947" s="16" t="s">
        <v>58</v>
      </c>
      <c r="J947" s="55" t="s">
        <v>1358</v>
      </c>
      <c r="K947" s="36"/>
      <c r="N947" s="4"/>
      <c r="O947" s="4"/>
    </row>
    <row r="948" ht="45.0" customHeight="1">
      <c r="A948" s="20">
        <v>951.0</v>
      </c>
      <c r="B948" s="16">
        <v>3224294.0</v>
      </c>
      <c r="C948" s="16" t="s">
        <v>152</v>
      </c>
      <c r="D948" s="41">
        <v>42260.0</v>
      </c>
      <c r="E948" s="41">
        <v>42272.0</v>
      </c>
      <c r="F948" s="55" t="s">
        <v>15</v>
      </c>
      <c r="G948" s="16" t="s">
        <v>57</v>
      </c>
      <c r="H948" s="16" t="s">
        <v>1359</v>
      </c>
      <c r="I948" s="16" t="s">
        <v>58</v>
      </c>
      <c r="J948" s="55" t="s">
        <v>1360</v>
      </c>
      <c r="K948" s="36"/>
      <c r="N948" s="4"/>
      <c r="O948" s="4"/>
    </row>
    <row r="949" ht="45.0" customHeight="1">
      <c r="A949" s="20">
        <v>952.0</v>
      </c>
      <c r="B949" s="16">
        <v>3224339.0</v>
      </c>
      <c r="C949" s="16" t="s">
        <v>152</v>
      </c>
      <c r="D949" s="41">
        <v>42260.0</v>
      </c>
      <c r="E949" s="41">
        <v>42272.0</v>
      </c>
      <c r="F949" s="55" t="s">
        <v>15</v>
      </c>
      <c r="G949" s="16" t="s">
        <v>57</v>
      </c>
      <c r="H949" s="16" t="s">
        <v>1362</v>
      </c>
      <c r="I949" s="16" t="s">
        <v>58</v>
      </c>
      <c r="J949" s="55" t="s">
        <v>1360</v>
      </c>
      <c r="K949" s="36"/>
      <c r="N949" s="4"/>
      <c r="O949" s="4"/>
    </row>
    <row r="950">
      <c r="A950" s="20">
        <v>953.0</v>
      </c>
      <c r="B950" s="16">
        <v>3224743.0</v>
      </c>
      <c r="C950" s="16" t="s">
        <v>106</v>
      </c>
      <c r="D950" s="41">
        <v>42261.0</v>
      </c>
      <c r="E950" s="41">
        <v>42272.0</v>
      </c>
      <c r="F950" s="55" t="s">
        <v>15</v>
      </c>
      <c r="G950" s="16" t="s">
        <v>57</v>
      </c>
      <c r="H950" s="16" t="s">
        <v>1363</v>
      </c>
      <c r="I950" s="16" t="s">
        <v>576</v>
      </c>
      <c r="J950" s="16" t="s">
        <v>576</v>
      </c>
      <c r="K950" s="36"/>
      <c r="N950" s="4"/>
      <c r="O950" s="4"/>
    </row>
    <row r="951" ht="30.0" customHeight="1">
      <c r="A951" s="20">
        <v>954.0</v>
      </c>
      <c r="B951" s="16">
        <v>3224872.0</v>
      </c>
      <c r="C951" s="16" t="s">
        <v>107</v>
      </c>
      <c r="D951" s="41">
        <v>42262.0</v>
      </c>
      <c r="E951" s="41">
        <v>42273.0</v>
      </c>
      <c r="F951" s="55" t="s">
        <v>15</v>
      </c>
      <c r="G951" s="16" t="s">
        <v>16</v>
      </c>
      <c r="H951" s="16" t="s">
        <v>1364</v>
      </c>
      <c r="I951" s="16" t="s">
        <v>58</v>
      </c>
      <c r="J951" s="172" t="s">
        <v>742</v>
      </c>
      <c r="K951" s="36"/>
      <c r="N951" s="4"/>
      <c r="O951" s="4"/>
    </row>
    <row r="952">
      <c r="A952" s="20">
        <v>955.0</v>
      </c>
      <c r="B952" s="16">
        <v>3225179.0</v>
      </c>
      <c r="C952" s="16" t="s">
        <v>152</v>
      </c>
      <c r="D952" s="41">
        <v>42262.0</v>
      </c>
      <c r="E952" s="41">
        <v>42273.0</v>
      </c>
      <c r="F952" s="55" t="s">
        <v>15</v>
      </c>
      <c r="G952" s="16" t="s">
        <v>16</v>
      </c>
      <c r="H952" s="16" t="s">
        <v>1365</v>
      </c>
      <c r="I952" s="16" t="s">
        <v>63</v>
      </c>
      <c r="J952" s="16" t="s">
        <v>712</v>
      </c>
      <c r="K952" s="36"/>
      <c r="N952" s="4"/>
      <c r="O952" s="4"/>
    </row>
    <row r="953">
      <c r="A953" s="20">
        <v>956.0</v>
      </c>
      <c r="B953" s="16">
        <v>3225779.0</v>
      </c>
      <c r="C953" s="16" t="s">
        <v>213</v>
      </c>
      <c r="D953" s="41">
        <v>42262.0</v>
      </c>
      <c r="E953" s="41">
        <v>42273.0</v>
      </c>
      <c r="F953" s="55" t="s">
        <v>15</v>
      </c>
      <c r="G953" s="16" t="s">
        <v>16</v>
      </c>
      <c r="H953" s="16" t="s">
        <v>1366</v>
      </c>
      <c r="I953" s="16" t="s">
        <v>58</v>
      </c>
      <c r="J953" s="16" t="s">
        <v>712</v>
      </c>
      <c r="K953" s="36"/>
      <c r="N953" s="4"/>
      <c r="O953" s="4"/>
    </row>
    <row r="954" ht="45.0" customHeight="1">
      <c r="A954" s="20">
        <v>957.0</v>
      </c>
      <c r="B954" s="16">
        <v>3226179.0</v>
      </c>
      <c r="C954" s="16" t="s">
        <v>318</v>
      </c>
      <c r="D954" s="41">
        <v>42262.0</v>
      </c>
      <c r="E954" s="41">
        <v>42275.0</v>
      </c>
      <c r="F954" s="55" t="s">
        <v>15</v>
      </c>
      <c r="G954" s="16" t="s">
        <v>57</v>
      </c>
      <c r="H954" s="16" t="s">
        <v>1367</v>
      </c>
      <c r="I954" s="16" t="s">
        <v>58</v>
      </c>
      <c r="J954" s="55" t="s">
        <v>1360</v>
      </c>
      <c r="K954" s="36"/>
      <c r="N954" s="4"/>
      <c r="O954" s="4"/>
    </row>
    <row r="955">
      <c r="A955" s="20">
        <v>958.0</v>
      </c>
      <c r="B955" s="16">
        <v>3226393.0</v>
      </c>
      <c r="C955" s="16" t="s">
        <v>841</v>
      </c>
      <c r="D955" s="41">
        <v>42262.0</v>
      </c>
      <c r="E955" s="41">
        <v>42269.0</v>
      </c>
      <c r="F955" s="55" t="s">
        <v>15</v>
      </c>
      <c r="G955" s="16" t="s">
        <v>16</v>
      </c>
      <c r="H955" s="16" t="s">
        <v>1368</v>
      </c>
      <c r="I955" s="16" t="s">
        <v>576</v>
      </c>
      <c r="J955" s="16" t="s">
        <v>576</v>
      </c>
      <c r="K955" s="36"/>
      <c r="N955" s="4"/>
      <c r="O955" s="4"/>
    </row>
    <row r="956" ht="45.0" customHeight="1">
      <c r="A956" s="20">
        <v>959.0</v>
      </c>
      <c r="B956" s="16">
        <v>3226513.0</v>
      </c>
      <c r="C956" s="16" t="s">
        <v>78</v>
      </c>
      <c r="D956" s="41">
        <v>42262.0</v>
      </c>
      <c r="E956" s="41">
        <v>42269.0</v>
      </c>
      <c r="F956" s="55" t="s">
        <v>15</v>
      </c>
      <c r="G956" s="16" t="s">
        <v>16</v>
      </c>
      <c r="H956" s="16" t="s">
        <v>1369</v>
      </c>
      <c r="I956" s="16" t="s">
        <v>58</v>
      </c>
      <c r="J956" s="172" t="s">
        <v>1093</v>
      </c>
      <c r="K956" s="36"/>
      <c r="N956" s="4"/>
      <c r="O956" s="4"/>
    </row>
    <row r="957">
      <c r="A957" s="20">
        <v>960.0</v>
      </c>
      <c r="B957" s="16">
        <v>3226793.0</v>
      </c>
      <c r="C957" s="16" t="s">
        <v>728</v>
      </c>
      <c r="D957" s="41">
        <v>42262.0</v>
      </c>
      <c r="E957" s="41">
        <v>42269.0</v>
      </c>
      <c r="F957" s="55" t="s">
        <v>15</v>
      </c>
      <c r="G957" s="16" t="s">
        <v>143</v>
      </c>
      <c r="H957" s="16" t="s">
        <v>1370</v>
      </c>
      <c r="I957" s="16" t="s">
        <v>63</v>
      </c>
      <c r="J957" s="16" t="s">
        <v>712</v>
      </c>
      <c r="K957" s="36"/>
      <c r="N957" s="4"/>
      <c r="O957" s="4"/>
    </row>
    <row r="958" ht="30.0" customHeight="1">
      <c r="A958" s="20">
        <v>961.0</v>
      </c>
      <c r="B958" s="16">
        <v>3227343.0</v>
      </c>
      <c r="C958" s="16" t="s">
        <v>36</v>
      </c>
      <c r="D958" s="41">
        <v>42262.0</v>
      </c>
      <c r="E958" s="41">
        <v>42265.0</v>
      </c>
      <c r="F958" s="55" t="s">
        <v>15</v>
      </c>
      <c r="G958" s="55" t="s">
        <v>842</v>
      </c>
      <c r="H958" s="16" t="s">
        <v>1371</v>
      </c>
      <c r="I958" s="16" t="s">
        <v>576</v>
      </c>
      <c r="J958" s="16" t="s">
        <v>576</v>
      </c>
      <c r="K958" s="84"/>
      <c r="N958" s="4"/>
      <c r="O958" s="4"/>
    </row>
    <row r="959">
      <c r="A959" s="20">
        <v>962.0</v>
      </c>
      <c r="B959" s="16">
        <v>3228895.0</v>
      </c>
      <c r="C959" s="16" t="s">
        <v>841</v>
      </c>
      <c r="D959" s="41">
        <v>42263.0</v>
      </c>
      <c r="E959" s="41">
        <v>42271.0</v>
      </c>
      <c r="F959" s="55" t="s">
        <v>1372</v>
      </c>
      <c r="G959" s="16" t="s">
        <v>143</v>
      </c>
      <c r="H959" s="16" t="s">
        <v>1372</v>
      </c>
      <c r="I959" s="16" t="s">
        <v>576</v>
      </c>
      <c r="J959" s="16" t="s">
        <v>576</v>
      </c>
      <c r="K959" s="20"/>
      <c r="N959" s="4"/>
      <c r="O959" s="4"/>
    </row>
    <row r="960" ht="45.0" customHeight="1">
      <c r="A960" s="20">
        <v>963.0</v>
      </c>
      <c r="B960" s="16">
        <v>3227240.0</v>
      </c>
      <c r="C960" s="16" t="s">
        <v>841</v>
      </c>
      <c r="D960" s="41">
        <v>42263.0</v>
      </c>
      <c r="E960" s="41">
        <v>42276.0</v>
      </c>
      <c r="F960" s="55" t="s">
        <v>15</v>
      </c>
      <c r="G960" s="16" t="s">
        <v>16</v>
      </c>
      <c r="H960" s="16" t="s">
        <v>1373</v>
      </c>
      <c r="I960" s="16" t="s">
        <v>63</v>
      </c>
      <c r="J960" s="172" t="s">
        <v>1093</v>
      </c>
      <c r="K960" s="36"/>
      <c r="N960" s="4"/>
      <c r="O960" s="4"/>
    </row>
    <row r="961">
      <c r="A961" s="20">
        <v>964.0</v>
      </c>
      <c r="B961" s="16">
        <v>3227450.0</v>
      </c>
      <c r="C961" s="16" t="s">
        <v>213</v>
      </c>
      <c r="D961" s="41">
        <v>42263.0</v>
      </c>
      <c r="E961" s="41">
        <v>42276.0</v>
      </c>
      <c r="F961" s="55" t="s">
        <v>15</v>
      </c>
      <c r="G961" s="16" t="s">
        <v>16</v>
      </c>
      <c r="H961" s="16" t="s">
        <v>1374</v>
      </c>
      <c r="I961" s="16" t="s">
        <v>58</v>
      </c>
      <c r="J961" s="16" t="s">
        <v>712</v>
      </c>
      <c r="K961" s="36"/>
      <c r="N961" s="4"/>
      <c r="O961" s="4"/>
    </row>
    <row r="962" ht="45.0" customHeight="1">
      <c r="A962" s="20">
        <v>965.0</v>
      </c>
      <c r="B962" s="16">
        <v>3227708.0</v>
      </c>
      <c r="C962" s="16" t="s">
        <v>1268</v>
      </c>
      <c r="D962" s="41">
        <v>42263.0</v>
      </c>
      <c r="E962" s="41">
        <v>42276.0</v>
      </c>
      <c r="F962" s="55" t="s">
        <v>15</v>
      </c>
      <c r="G962" s="16" t="s">
        <v>57</v>
      </c>
      <c r="H962" s="16" t="s">
        <v>1375</v>
      </c>
      <c r="I962" s="16" t="s">
        <v>58</v>
      </c>
      <c r="J962" s="55" t="s">
        <v>1360</v>
      </c>
      <c r="K962" s="36"/>
      <c r="N962" s="4"/>
      <c r="O962" s="4"/>
    </row>
    <row r="963" ht="45.0" customHeight="1">
      <c r="A963" s="20">
        <v>966.0</v>
      </c>
      <c r="B963" s="16">
        <v>3228599.0</v>
      </c>
      <c r="C963" s="16" t="s">
        <v>689</v>
      </c>
      <c r="D963" s="41">
        <v>42263.0</v>
      </c>
      <c r="E963" s="41">
        <v>42276.0</v>
      </c>
      <c r="F963" s="55" t="s">
        <v>15</v>
      </c>
      <c r="G963" s="16" t="s">
        <v>57</v>
      </c>
      <c r="H963" s="16" t="s">
        <v>1376</v>
      </c>
      <c r="I963" s="16" t="s">
        <v>63</v>
      </c>
      <c r="J963" s="172" t="s">
        <v>1093</v>
      </c>
      <c r="K963" s="36"/>
      <c r="N963" s="4"/>
      <c r="O963" s="4"/>
    </row>
    <row r="964" ht="45.0" customHeight="1">
      <c r="A964" s="20">
        <v>967.0</v>
      </c>
      <c r="B964" s="16">
        <v>3228609.0</v>
      </c>
      <c r="C964" s="16" t="s">
        <v>152</v>
      </c>
      <c r="D964" s="41">
        <v>42263.0</v>
      </c>
      <c r="E964" s="41">
        <v>42276.0</v>
      </c>
      <c r="F964" s="55" t="s">
        <v>15</v>
      </c>
      <c r="G964" s="16" t="s">
        <v>57</v>
      </c>
      <c r="H964" s="16" t="s">
        <v>1377</v>
      </c>
      <c r="I964" s="16" t="s">
        <v>58</v>
      </c>
      <c r="J964" s="55" t="s">
        <v>1360</v>
      </c>
      <c r="K964" s="36"/>
      <c r="N964" s="4"/>
      <c r="O964" s="4"/>
    </row>
    <row r="965">
      <c r="A965" s="20">
        <v>968.0</v>
      </c>
      <c r="B965" s="16">
        <v>3229424.0</v>
      </c>
      <c r="C965" s="16" t="s">
        <v>841</v>
      </c>
      <c r="D965" s="41">
        <v>42264.0</v>
      </c>
      <c r="E965" s="41">
        <v>42276.0</v>
      </c>
      <c r="F965" s="55" t="s">
        <v>15</v>
      </c>
      <c r="G965" s="16" t="s">
        <v>57</v>
      </c>
      <c r="H965" s="16" t="s">
        <v>1378</v>
      </c>
      <c r="I965" s="16" t="s">
        <v>576</v>
      </c>
      <c r="J965" s="16" t="s">
        <v>576</v>
      </c>
      <c r="K965" s="20"/>
      <c r="N965" s="4"/>
      <c r="O965" s="4"/>
    </row>
    <row r="966" ht="45.0" customHeight="1">
      <c r="A966" s="20">
        <v>969.0</v>
      </c>
      <c r="B966" s="16">
        <v>3229588.0</v>
      </c>
      <c r="C966" s="16" t="s">
        <v>728</v>
      </c>
      <c r="D966" s="41">
        <v>42264.0</v>
      </c>
      <c r="E966" s="41">
        <v>42276.0</v>
      </c>
      <c r="F966" s="55" t="s">
        <v>15</v>
      </c>
      <c r="G966" s="16" t="s">
        <v>57</v>
      </c>
      <c r="H966" s="16" t="s">
        <v>1379</v>
      </c>
      <c r="I966" s="16" t="s">
        <v>58</v>
      </c>
      <c r="J966" s="55" t="s">
        <v>1358</v>
      </c>
      <c r="K966" s="20"/>
      <c r="N966" s="4"/>
      <c r="O966" s="4"/>
    </row>
    <row r="967" ht="30.0" customHeight="1">
      <c r="A967" s="20">
        <v>970.0</v>
      </c>
      <c r="B967" s="16">
        <v>3229781.0</v>
      </c>
      <c r="C967" s="16" t="s">
        <v>106</v>
      </c>
      <c r="D967" s="41">
        <v>42264.0</v>
      </c>
      <c r="E967" s="41">
        <v>42277.0</v>
      </c>
      <c r="F967" s="55" t="s">
        <v>15</v>
      </c>
      <c r="G967" s="16" t="s">
        <v>57</v>
      </c>
      <c r="H967" s="16" t="s">
        <v>1380</v>
      </c>
      <c r="I967" s="16" t="s">
        <v>58</v>
      </c>
      <c r="J967" s="55" t="s">
        <v>1381</v>
      </c>
      <c r="K967" s="20"/>
      <c r="N967" s="4"/>
      <c r="O967" s="4"/>
    </row>
    <row r="968">
      <c r="A968" s="20">
        <v>971.0</v>
      </c>
      <c r="B968" s="20">
        <v>3230602.0</v>
      </c>
      <c r="C968" s="20" t="s">
        <v>841</v>
      </c>
      <c r="D968" s="41">
        <v>42264.0</v>
      </c>
      <c r="E968" s="49">
        <v>42269.0</v>
      </c>
      <c r="F968" s="55" t="s">
        <v>15</v>
      </c>
      <c r="G968" s="20" t="s">
        <v>217</v>
      </c>
      <c r="H968" s="20" t="s">
        <v>1382</v>
      </c>
      <c r="I968" s="20" t="s">
        <v>576</v>
      </c>
      <c r="J968" s="20" t="s">
        <v>576</v>
      </c>
      <c r="K968" s="20"/>
      <c r="N968" s="4"/>
      <c r="O968" s="4"/>
    </row>
    <row r="969">
      <c r="A969" s="20">
        <v>972.0</v>
      </c>
      <c r="B969" s="16">
        <v>3230576.0</v>
      </c>
      <c r="C969" s="16" t="s">
        <v>36</v>
      </c>
      <c r="D969" s="41">
        <v>42264.0</v>
      </c>
      <c r="E969" s="41">
        <v>42272.0</v>
      </c>
      <c r="F969" s="55" t="s">
        <v>15</v>
      </c>
      <c r="G969" s="16" t="s">
        <v>182</v>
      </c>
      <c r="H969" s="16" t="s">
        <v>1383</v>
      </c>
      <c r="I969" s="16" t="s">
        <v>576</v>
      </c>
      <c r="J969" s="16" t="s">
        <v>576</v>
      </c>
      <c r="K969" s="20"/>
      <c r="N969" s="4"/>
      <c r="O969" s="4"/>
    </row>
    <row r="970" ht="30.0" customHeight="1">
      <c r="A970" s="20">
        <v>973.0</v>
      </c>
      <c r="B970" s="16">
        <v>3230459.0</v>
      </c>
      <c r="C970" s="16" t="s">
        <v>213</v>
      </c>
      <c r="D970" s="41">
        <v>42265.0</v>
      </c>
      <c r="E970" s="41">
        <v>42277.0</v>
      </c>
      <c r="F970" s="55" t="s">
        <v>15</v>
      </c>
      <c r="G970" s="16" t="s">
        <v>57</v>
      </c>
      <c r="H970" s="16" t="s">
        <v>1384</v>
      </c>
      <c r="I970" s="16" t="s">
        <v>58</v>
      </c>
      <c r="J970" s="55" t="s">
        <v>1381</v>
      </c>
      <c r="K970" s="36"/>
      <c r="N970" s="4"/>
      <c r="O970" s="4"/>
    </row>
    <row r="971">
      <c r="A971" s="20">
        <v>974.0</v>
      </c>
      <c r="B971" s="16">
        <v>3231652.0</v>
      </c>
      <c r="C971" s="16" t="s">
        <v>213</v>
      </c>
      <c r="D971" s="41">
        <v>42265.0</v>
      </c>
      <c r="E971" s="41">
        <v>42277.0</v>
      </c>
      <c r="F971" s="55" t="s">
        <v>15</v>
      </c>
      <c r="G971" s="16" t="s">
        <v>57</v>
      </c>
      <c r="H971" s="16" t="s">
        <v>1385</v>
      </c>
      <c r="I971" s="16" t="s">
        <v>58</v>
      </c>
      <c r="J971" s="16" t="s">
        <v>712</v>
      </c>
      <c r="K971" s="36"/>
      <c r="N971" s="4"/>
      <c r="O971" s="4"/>
    </row>
    <row r="972">
      <c r="A972" s="20">
        <v>975.0</v>
      </c>
      <c r="B972" s="16"/>
      <c r="C972" s="16" t="s">
        <v>1268</v>
      </c>
      <c r="D972" s="41">
        <v>42265.0</v>
      </c>
      <c r="E972" s="41">
        <v>42271.0</v>
      </c>
      <c r="F972" s="55" t="s">
        <v>33</v>
      </c>
      <c r="G972" s="16" t="s">
        <v>16</v>
      </c>
      <c r="H972" s="16"/>
      <c r="I972" s="16" t="s">
        <v>576</v>
      </c>
      <c r="J972" s="16" t="s">
        <v>576</v>
      </c>
      <c r="K972" s="36"/>
      <c r="N972" s="4"/>
      <c r="O972" s="4"/>
    </row>
    <row r="973">
      <c r="A973" s="20">
        <v>976.0</v>
      </c>
      <c r="B973" s="16">
        <v>3231410.0</v>
      </c>
      <c r="C973" s="16" t="s">
        <v>152</v>
      </c>
      <c r="D973" s="41">
        <v>42265.0</v>
      </c>
      <c r="E973" s="41">
        <v>42277.0</v>
      </c>
      <c r="F973" s="55" t="s">
        <v>15</v>
      </c>
      <c r="G973" s="16" t="s">
        <v>57</v>
      </c>
      <c r="H973" s="16" t="s">
        <v>1386</v>
      </c>
      <c r="I973" s="16" t="s">
        <v>58</v>
      </c>
      <c r="J973" s="16" t="s">
        <v>712</v>
      </c>
      <c r="K973" s="36"/>
      <c r="N973" s="4"/>
      <c r="O973" s="4"/>
    </row>
    <row r="974" ht="30.0" customHeight="1">
      <c r="A974" s="20">
        <v>977.0</v>
      </c>
      <c r="B974" s="16">
        <v>3231605.0</v>
      </c>
      <c r="C974" s="16" t="s">
        <v>36</v>
      </c>
      <c r="D974" s="41">
        <v>42265.0</v>
      </c>
      <c r="E974" s="41">
        <v>42272.0</v>
      </c>
      <c r="F974" s="55" t="s">
        <v>15</v>
      </c>
      <c r="G974" s="16" t="s">
        <v>282</v>
      </c>
      <c r="H974" s="55" t="s">
        <v>15</v>
      </c>
      <c r="I974" s="16" t="s">
        <v>576</v>
      </c>
      <c r="J974" s="55" t="s">
        <v>1326</v>
      </c>
      <c r="K974" s="36"/>
      <c r="N974" s="4"/>
      <c r="O974" s="4"/>
    </row>
    <row r="975">
      <c r="A975" s="20">
        <v>978.0</v>
      </c>
      <c r="B975" s="16">
        <v>3230824.0</v>
      </c>
      <c r="C975" s="16" t="s">
        <v>36</v>
      </c>
      <c r="D975" s="41">
        <v>42265.0</v>
      </c>
      <c r="E975" s="41">
        <v>42271.0</v>
      </c>
      <c r="F975" s="55" t="s">
        <v>15</v>
      </c>
      <c r="G975" s="16" t="s">
        <v>282</v>
      </c>
      <c r="H975" s="55" t="s">
        <v>15</v>
      </c>
      <c r="I975" s="16" t="s">
        <v>576</v>
      </c>
      <c r="J975" s="16" t="s">
        <v>576</v>
      </c>
      <c r="K975" s="36"/>
      <c r="N975" s="4"/>
      <c r="O975" s="4"/>
    </row>
    <row r="976">
      <c r="A976" s="20">
        <v>979.0</v>
      </c>
      <c r="B976" s="16">
        <v>3231828.0</v>
      </c>
      <c r="C976" s="16" t="s">
        <v>213</v>
      </c>
      <c r="D976" s="41">
        <v>42269.0</v>
      </c>
      <c r="E976" s="41">
        <v>42274.0</v>
      </c>
      <c r="F976" s="55" t="s">
        <v>15</v>
      </c>
      <c r="G976" s="16" t="s">
        <v>57</v>
      </c>
      <c r="H976" s="16" t="s">
        <v>1387</v>
      </c>
      <c r="I976" s="16" t="s">
        <v>58</v>
      </c>
      <c r="J976" s="16" t="s">
        <v>712</v>
      </c>
      <c r="K976" s="36"/>
      <c r="N976" s="4"/>
      <c r="O976" s="4"/>
    </row>
    <row r="977" ht="45.0" customHeight="1">
      <c r="A977" s="20">
        <v>980.0</v>
      </c>
      <c r="B977" s="16">
        <v>3235240.0</v>
      </c>
      <c r="C977" s="16" t="s">
        <v>998</v>
      </c>
      <c r="D977" s="41">
        <v>42270.0</v>
      </c>
      <c r="E977" s="41">
        <v>42276.0</v>
      </c>
      <c r="F977" s="55" t="s">
        <v>997</v>
      </c>
      <c r="G977" s="16" t="s">
        <v>143</v>
      </c>
      <c r="H977" s="55" t="s">
        <v>997</v>
      </c>
      <c r="I977" s="16" t="s">
        <v>576</v>
      </c>
      <c r="J977" s="16" t="s">
        <v>576</v>
      </c>
      <c r="K977" s="36"/>
      <c r="N977" s="4"/>
      <c r="O977" s="4"/>
    </row>
    <row r="978">
      <c r="A978" s="20">
        <v>981.0</v>
      </c>
      <c r="B978" s="16">
        <v>3235342.0</v>
      </c>
      <c r="C978" s="16" t="s">
        <v>152</v>
      </c>
      <c r="D978" s="41">
        <v>42270.0</v>
      </c>
      <c r="E978" s="41">
        <v>42280.0</v>
      </c>
      <c r="F978" s="55" t="s">
        <v>15</v>
      </c>
      <c r="G978" s="16" t="s">
        <v>57</v>
      </c>
      <c r="H978" s="16" t="s">
        <v>1389</v>
      </c>
      <c r="I978" s="16" t="s">
        <v>58</v>
      </c>
      <c r="J978" s="16" t="s">
        <v>712</v>
      </c>
      <c r="K978" s="36"/>
      <c r="N978" s="4"/>
      <c r="O978" s="4"/>
    </row>
    <row r="979" ht="45.0" customHeight="1">
      <c r="A979" s="20">
        <v>982.0</v>
      </c>
      <c r="B979" s="16">
        <v>3231985.0</v>
      </c>
      <c r="C979" s="16" t="s">
        <v>152</v>
      </c>
      <c r="D979" s="41">
        <v>42270.0</v>
      </c>
      <c r="E979" s="41">
        <v>42280.0</v>
      </c>
      <c r="F979" s="55" t="s">
        <v>15</v>
      </c>
      <c r="G979" s="16" t="s">
        <v>57</v>
      </c>
      <c r="H979" s="16" t="s">
        <v>1390</v>
      </c>
      <c r="I979" s="16" t="s">
        <v>58</v>
      </c>
      <c r="J979" s="55" t="s">
        <v>1358</v>
      </c>
      <c r="K979" s="36"/>
      <c r="N979" s="4"/>
      <c r="O979" s="4"/>
    </row>
    <row r="980" ht="45.0" customHeight="1">
      <c r="A980" s="20">
        <v>983.0</v>
      </c>
      <c r="B980" s="16">
        <v>3232256.0</v>
      </c>
      <c r="C980" s="16" t="s">
        <v>318</v>
      </c>
      <c r="D980" s="41">
        <v>42270.0</v>
      </c>
      <c r="E980" s="41">
        <v>42280.0</v>
      </c>
      <c r="F980" s="55" t="s">
        <v>15</v>
      </c>
      <c r="G980" s="16" t="s">
        <v>16</v>
      </c>
      <c r="H980" s="16" t="s">
        <v>1392</v>
      </c>
      <c r="I980" s="16" t="s">
        <v>58</v>
      </c>
      <c r="J980" s="55" t="s">
        <v>1393</v>
      </c>
      <c r="K980" s="36"/>
      <c r="N980" s="4"/>
      <c r="O980" s="4"/>
    </row>
    <row r="981">
      <c r="A981" s="20">
        <v>984.0</v>
      </c>
      <c r="B981" s="16">
        <v>3235546.0</v>
      </c>
      <c r="C981" s="16" t="s">
        <v>213</v>
      </c>
      <c r="D981" s="41">
        <v>42270.0</v>
      </c>
      <c r="E981" s="41">
        <v>42280.0</v>
      </c>
      <c r="F981" s="55" t="s">
        <v>15</v>
      </c>
      <c r="G981" s="16" t="s">
        <v>57</v>
      </c>
      <c r="H981" s="16" t="s">
        <v>1397</v>
      </c>
      <c r="I981" s="16" t="s">
        <v>58</v>
      </c>
      <c r="J981" s="16" t="s">
        <v>712</v>
      </c>
      <c r="K981" s="36"/>
      <c r="N981" s="4"/>
      <c r="O981" s="4"/>
    </row>
    <row r="982">
      <c r="A982" s="20">
        <v>985.0</v>
      </c>
      <c r="B982" s="16">
        <v>3235551.0</v>
      </c>
      <c r="C982" s="16" t="s">
        <v>1268</v>
      </c>
      <c r="D982" s="41">
        <v>42270.0</v>
      </c>
      <c r="E982" s="41">
        <v>42280.0</v>
      </c>
      <c r="F982" s="55" t="s">
        <v>15</v>
      </c>
      <c r="G982" s="16" t="s">
        <v>57</v>
      </c>
      <c r="H982" s="16" t="s">
        <v>1398</v>
      </c>
      <c r="I982" s="16" t="s">
        <v>58</v>
      </c>
      <c r="J982" s="16" t="s">
        <v>712</v>
      </c>
      <c r="K982" s="36"/>
      <c r="N982" s="4"/>
      <c r="O982" s="4"/>
    </row>
    <row r="983">
      <c r="A983" s="20">
        <v>986.0</v>
      </c>
      <c r="B983" s="16">
        <v>3235556.0</v>
      </c>
      <c r="C983" s="16" t="s">
        <v>105</v>
      </c>
      <c r="D983" s="41">
        <v>42270.0</v>
      </c>
      <c r="E983" s="41">
        <v>42281.0</v>
      </c>
      <c r="F983" s="55" t="s">
        <v>15</v>
      </c>
      <c r="G983" s="16" t="s">
        <v>57</v>
      </c>
      <c r="H983" s="16" t="s">
        <v>1399</v>
      </c>
      <c r="I983" s="16" t="s">
        <v>58</v>
      </c>
      <c r="J983" s="16" t="s">
        <v>712</v>
      </c>
      <c r="K983" s="36"/>
      <c r="N983" s="4"/>
      <c r="O983" s="4"/>
    </row>
    <row r="984" ht="45.0" customHeight="1">
      <c r="A984" s="20">
        <v>987.0</v>
      </c>
      <c r="B984" s="16">
        <v>3232616.0</v>
      </c>
      <c r="C984" s="16" t="s">
        <v>78</v>
      </c>
      <c r="D984" s="41">
        <v>42270.0</v>
      </c>
      <c r="E984" s="41">
        <v>42280.0</v>
      </c>
      <c r="F984" s="55" t="s">
        <v>15</v>
      </c>
      <c r="G984" s="16" t="s">
        <v>16</v>
      </c>
      <c r="H984" s="16" t="s">
        <v>1402</v>
      </c>
      <c r="I984" s="16" t="s">
        <v>63</v>
      </c>
      <c r="J984" s="55" t="s">
        <v>1093</v>
      </c>
      <c r="K984" s="36"/>
      <c r="N984" s="4"/>
      <c r="O984" s="4"/>
    </row>
    <row r="985" ht="30.0" customHeight="1">
      <c r="A985" s="20">
        <v>988.0</v>
      </c>
      <c r="B985" s="16">
        <v>3233750.0</v>
      </c>
      <c r="C985" s="16" t="s">
        <v>1268</v>
      </c>
      <c r="D985" s="41">
        <v>42270.0</v>
      </c>
      <c r="E985" s="41">
        <v>42281.0</v>
      </c>
      <c r="F985" s="55" t="s">
        <v>15</v>
      </c>
      <c r="G985" s="16" t="s">
        <v>16</v>
      </c>
      <c r="H985" s="16" t="s">
        <v>1404</v>
      </c>
      <c r="I985" s="16" t="s">
        <v>63</v>
      </c>
      <c r="J985" s="55" t="s">
        <v>177</v>
      </c>
      <c r="K985" s="36"/>
      <c r="N985" s="4"/>
      <c r="O985" s="4"/>
    </row>
    <row r="986" ht="30.0" customHeight="1">
      <c r="A986" s="20">
        <v>986.0</v>
      </c>
      <c r="B986" s="16">
        <v>3233992.0</v>
      </c>
      <c r="C986" s="16" t="s">
        <v>105</v>
      </c>
      <c r="D986" s="41">
        <v>42270.0</v>
      </c>
      <c r="E986" s="41">
        <v>42281.0</v>
      </c>
      <c r="F986" s="55" t="s">
        <v>15</v>
      </c>
      <c r="G986" s="16" t="s">
        <v>57</v>
      </c>
      <c r="H986" s="16" t="s">
        <v>1405</v>
      </c>
      <c r="I986" s="16" t="s">
        <v>58</v>
      </c>
      <c r="J986" s="55" t="s">
        <v>1326</v>
      </c>
      <c r="K986" s="36"/>
      <c r="N986" s="4"/>
      <c r="O986" s="4"/>
    </row>
    <row r="987" ht="45.0" customHeight="1">
      <c r="A987" s="20">
        <v>991.0</v>
      </c>
      <c r="B987" s="16">
        <v>3234199.0</v>
      </c>
      <c r="C987" s="107" t="s">
        <v>841</v>
      </c>
      <c r="D987" s="41">
        <v>42270.0</v>
      </c>
      <c r="E987" s="41">
        <v>42276.0</v>
      </c>
      <c r="F987" s="55" t="s">
        <v>15</v>
      </c>
      <c r="G987" s="16" t="s">
        <v>16</v>
      </c>
      <c r="H987" s="16" t="s">
        <v>1407</v>
      </c>
      <c r="I987" s="16" t="s">
        <v>63</v>
      </c>
      <c r="J987" s="55" t="s">
        <v>1093</v>
      </c>
      <c r="K987" s="77"/>
      <c r="N987" s="4"/>
      <c r="O987" s="4"/>
    </row>
    <row r="988">
      <c r="A988" s="20">
        <v>992.0</v>
      </c>
      <c r="B988" s="16">
        <v>3234427.0</v>
      </c>
      <c r="C988" s="16" t="s">
        <v>728</v>
      </c>
      <c r="D988" s="41">
        <v>42270.0</v>
      </c>
      <c r="E988" s="41">
        <v>42281.0</v>
      </c>
      <c r="F988" s="55" t="s">
        <v>15</v>
      </c>
      <c r="G988" s="16" t="s">
        <v>16</v>
      </c>
      <c r="H988" s="16" t="s">
        <v>1408</v>
      </c>
      <c r="I988" s="16" t="s">
        <v>63</v>
      </c>
      <c r="J988" s="16" t="s">
        <v>712</v>
      </c>
      <c r="K988" s="36"/>
      <c r="N988" s="4"/>
      <c r="O988" s="4"/>
    </row>
    <row r="989">
      <c r="A989" s="20">
        <v>993.0</v>
      </c>
      <c r="B989" s="16">
        <v>3236939.0</v>
      </c>
      <c r="C989" s="16" t="s">
        <v>1409</v>
      </c>
      <c r="D989" s="41">
        <v>42270.0</v>
      </c>
      <c r="E989" s="41">
        <v>42282.0</v>
      </c>
      <c r="F989" s="55" t="s">
        <v>15</v>
      </c>
      <c r="G989" s="16" t="s">
        <v>57</v>
      </c>
      <c r="H989" s="16" t="s">
        <v>1410</v>
      </c>
      <c r="I989" s="16" t="s">
        <v>576</v>
      </c>
      <c r="J989" s="16" t="s">
        <v>156</v>
      </c>
      <c r="K989" s="36"/>
      <c r="N989" s="4"/>
      <c r="O989" s="4"/>
    </row>
    <row r="990" ht="45.0" customHeight="1">
      <c r="A990" s="20">
        <v>994.0</v>
      </c>
      <c r="B990" s="16">
        <v>3235891.0</v>
      </c>
      <c r="C990" s="16" t="s">
        <v>1409</v>
      </c>
      <c r="D990" s="41">
        <v>42270.0</v>
      </c>
      <c r="E990" s="41">
        <v>42277.0</v>
      </c>
      <c r="F990" s="55" t="s">
        <v>15</v>
      </c>
      <c r="G990" s="16" t="s">
        <v>16</v>
      </c>
      <c r="H990" s="16" t="s">
        <v>1413</v>
      </c>
      <c r="I990" s="16" t="s">
        <v>63</v>
      </c>
      <c r="J990" s="55" t="s">
        <v>995</v>
      </c>
      <c r="K990" s="36"/>
      <c r="N990" s="4"/>
      <c r="O990" s="4"/>
    </row>
    <row r="991" ht="30.0" customHeight="1">
      <c r="A991" s="20">
        <v>995.0</v>
      </c>
      <c r="B991" s="82">
        <v>3236005.0</v>
      </c>
      <c r="C991" s="16" t="s">
        <v>728</v>
      </c>
      <c r="D991" s="41">
        <v>42270.0</v>
      </c>
      <c r="E991" s="41">
        <v>42282.0</v>
      </c>
      <c r="F991" s="55" t="s">
        <v>15</v>
      </c>
      <c r="G991" s="16" t="s">
        <v>57</v>
      </c>
      <c r="H991" s="16" t="s">
        <v>1414</v>
      </c>
      <c r="I991" s="16" t="s">
        <v>58</v>
      </c>
      <c r="J991" s="55" t="s">
        <v>1381</v>
      </c>
      <c r="K991" s="36"/>
      <c r="N991" s="4"/>
      <c r="O991" s="4"/>
    </row>
    <row r="992" ht="30.0" customHeight="1">
      <c r="A992" s="20">
        <v>996.0</v>
      </c>
      <c r="B992" s="82">
        <v>3236122.0</v>
      </c>
      <c r="C992" s="16" t="s">
        <v>213</v>
      </c>
      <c r="D992" s="41">
        <v>42270.0</v>
      </c>
      <c r="E992" s="41">
        <v>42282.0</v>
      </c>
      <c r="F992" s="55" t="s">
        <v>15</v>
      </c>
      <c r="G992" s="16" t="s">
        <v>57</v>
      </c>
      <c r="H992" s="16" t="s">
        <v>1416</v>
      </c>
      <c r="I992" s="16" t="s">
        <v>58</v>
      </c>
      <c r="J992" s="55" t="s">
        <v>1381</v>
      </c>
      <c r="K992" s="36"/>
      <c r="N992" s="4"/>
      <c r="O992" s="4"/>
    </row>
    <row r="993" ht="45.0" customHeight="1">
      <c r="A993" s="20">
        <v>997.0</v>
      </c>
      <c r="B993" s="16">
        <v>3235778.0</v>
      </c>
      <c r="C993" s="16" t="s">
        <v>758</v>
      </c>
      <c r="D993" s="41">
        <v>42270.0</v>
      </c>
      <c r="E993" s="41">
        <v>42281.0</v>
      </c>
      <c r="F993" s="55" t="s">
        <v>15</v>
      </c>
      <c r="G993" s="16" t="s">
        <v>57</v>
      </c>
      <c r="H993" s="16" t="s">
        <v>1418</v>
      </c>
      <c r="I993" s="16" t="s">
        <v>58</v>
      </c>
      <c r="J993" s="55" t="s">
        <v>995</v>
      </c>
      <c r="K993" s="36"/>
      <c r="N993" s="4"/>
      <c r="O993" s="4"/>
    </row>
    <row r="994">
      <c r="A994" s="20">
        <v>998.0</v>
      </c>
      <c r="B994" s="16">
        <v>3238495.0</v>
      </c>
      <c r="C994" s="16" t="s">
        <v>213</v>
      </c>
      <c r="D994" s="41">
        <v>42270.0</v>
      </c>
      <c r="E994" s="41">
        <v>42282.0</v>
      </c>
      <c r="F994" s="55" t="s">
        <v>15</v>
      </c>
      <c r="G994" s="16" t="s">
        <v>57</v>
      </c>
      <c r="H994" s="16" t="s">
        <v>1419</v>
      </c>
      <c r="I994" s="16" t="s">
        <v>58</v>
      </c>
      <c r="J994" s="16" t="s">
        <v>712</v>
      </c>
      <c r="K994" s="36"/>
      <c r="N994" s="4"/>
      <c r="O994" s="4"/>
    </row>
    <row r="995" ht="45.0" customHeight="1">
      <c r="A995" s="20">
        <v>999.0</v>
      </c>
      <c r="B995" s="16">
        <v>3236763.0</v>
      </c>
      <c r="C995" s="16" t="s">
        <v>105</v>
      </c>
      <c r="D995" s="41">
        <v>42272.0</v>
      </c>
      <c r="E995" s="41">
        <v>42284.0</v>
      </c>
      <c r="F995" s="55" t="s">
        <v>15</v>
      </c>
      <c r="G995" s="16" t="s">
        <v>57</v>
      </c>
      <c r="H995" s="16" t="s">
        <v>1421</v>
      </c>
      <c r="I995" s="16" t="s">
        <v>58</v>
      </c>
      <c r="J995" s="55" t="s">
        <v>1422</v>
      </c>
      <c r="K995" s="20"/>
      <c r="N995" s="4"/>
      <c r="O995" s="4"/>
    </row>
    <row r="996">
      <c r="A996" s="20">
        <v>1000.0</v>
      </c>
      <c r="B996" s="16">
        <v>3236769.0</v>
      </c>
      <c r="C996" s="16" t="s">
        <v>222</v>
      </c>
      <c r="D996" s="41">
        <v>42272.0</v>
      </c>
      <c r="E996" s="41">
        <v>42283.0</v>
      </c>
      <c r="F996" s="55" t="s">
        <v>15</v>
      </c>
      <c r="G996" s="16" t="s">
        <v>57</v>
      </c>
      <c r="H996" s="16" t="s">
        <v>1424</v>
      </c>
      <c r="I996" s="16" t="s">
        <v>58</v>
      </c>
      <c r="J996" s="16" t="s">
        <v>712</v>
      </c>
      <c r="K996" s="20"/>
      <c r="N996" s="4"/>
      <c r="O996" s="4"/>
    </row>
    <row r="997" ht="45.0" customHeight="1">
      <c r="A997" s="20">
        <v>1001.0</v>
      </c>
      <c r="B997" s="16">
        <v>3236799.0</v>
      </c>
      <c r="C997" s="16" t="s">
        <v>758</v>
      </c>
      <c r="D997" s="41">
        <v>42270.0</v>
      </c>
      <c r="E997" s="41">
        <v>42282.0</v>
      </c>
      <c r="F997" s="55" t="s">
        <v>15</v>
      </c>
      <c r="G997" s="16" t="s">
        <v>57</v>
      </c>
      <c r="H997" s="16" t="s">
        <v>1425</v>
      </c>
      <c r="I997" s="16" t="s">
        <v>58</v>
      </c>
      <c r="J997" s="55" t="s">
        <v>995</v>
      </c>
      <c r="K997" s="20"/>
      <c r="N997" s="4"/>
      <c r="O997" s="4"/>
    </row>
    <row r="998">
      <c r="A998" s="20">
        <v>1002.0</v>
      </c>
      <c r="B998" s="16">
        <v>3237447.0</v>
      </c>
      <c r="C998" s="16" t="s">
        <v>56</v>
      </c>
      <c r="D998" s="41">
        <v>42272.0</v>
      </c>
      <c r="E998" s="41">
        <v>42278.0</v>
      </c>
      <c r="F998" s="55" t="s">
        <v>15</v>
      </c>
      <c r="G998" s="16" t="s">
        <v>16</v>
      </c>
      <c r="H998" s="16" t="s">
        <v>1427</v>
      </c>
      <c r="I998" s="16" t="s">
        <v>63</v>
      </c>
      <c r="J998" s="16" t="s">
        <v>712</v>
      </c>
      <c r="K998" s="20"/>
      <c r="N998" s="4"/>
      <c r="O998" s="4"/>
    </row>
    <row r="999">
      <c r="A999" s="20">
        <v>1003.0</v>
      </c>
      <c r="B999" s="16">
        <v>3237551.0</v>
      </c>
      <c r="C999" s="16" t="s">
        <v>841</v>
      </c>
      <c r="D999" s="41">
        <v>42272.0</v>
      </c>
      <c r="E999" s="41">
        <v>42285.0</v>
      </c>
      <c r="F999" s="55" t="s">
        <v>15</v>
      </c>
      <c r="G999" s="16" t="s">
        <v>16</v>
      </c>
      <c r="H999" s="16" t="s">
        <v>1429</v>
      </c>
      <c r="I999" s="16" t="s">
        <v>576</v>
      </c>
      <c r="J999" s="16" t="s">
        <v>576</v>
      </c>
      <c r="K999" s="20"/>
      <c r="N999" s="4"/>
      <c r="O999" s="4"/>
    </row>
    <row r="1000">
      <c r="A1000" s="20">
        <v>1004.0</v>
      </c>
      <c r="B1000" s="16">
        <v>3237565.0</v>
      </c>
      <c r="C1000" s="16" t="s">
        <v>152</v>
      </c>
      <c r="D1000" s="41">
        <v>42272.0</v>
      </c>
      <c r="E1000" s="41">
        <v>42278.0</v>
      </c>
      <c r="F1000" s="55" t="s">
        <v>15</v>
      </c>
      <c r="G1000" s="16" t="s">
        <v>16</v>
      </c>
      <c r="H1000" s="16" t="s">
        <v>1430</v>
      </c>
      <c r="I1000" s="16" t="s">
        <v>63</v>
      </c>
      <c r="J1000" s="16" t="s">
        <v>712</v>
      </c>
      <c r="K1000" s="20"/>
      <c r="N1000" s="4"/>
      <c r="O1000" s="4"/>
    </row>
    <row r="1001">
      <c r="A1001" s="20">
        <v>1005.0</v>
      </c>
      <c r="B1001" s="16">
        <v>3238265.0</v>
      </c>
      <c r="C1001" s="16" t="s">
        <v>745</v>
      </c>
      <c r="D1001" s="41">
        <v>42272.0</v>
      </c>
      <c r="E1001" s="41">
        <v>42279.0</v>
      </c>
      <c r="F1001" s="55" t="s">
        <v>15</v>
      </c>
      <c r="G1001" s="16" t="s">
        <v>16</v>
      </c>
      <c r="H1001" s="16" t="s">
        <v>1431</v>
      </c>
      <c r="I1001" s="16" t="s">
        <v>63</v>
      </c>
      <c r="J1001" s="16" t="s">
        <v>712</v>
      </c>
      <c r="K1001" s="20"/>
      <c r="N1001" s="4"/>
      <c r="O1001" s="4"/>
    </row>
    <row r="1002">
      <c r="A1002" s="20">
        <v>1006.0</v>
      </c>
      <c r="B1002" s="16">
        <v>3238482.0</v>
      </c>
      <c r="C1002" s="16" t="s">
        <v>36</v>
      </c>
      <c r="D1002" s="41">
        <v>42272.0</v>
      </c>
      <c r="E1002" s="41">
        <v>42279.0</v>
      </c>
      <c r="F1002" s="55" t="s">
        <v>15</v>
      </c>
      <c r="G1002" s="16" t="s">
        <v>16</v>
      </c>
      <c r="H1002" s="16" t="s">
        <v>1433</v>
      </c>
      <c r="I1002" s="16" t="s">
        <v>576</v>
      </c>
      <c r="J1002" s="16" t="s">
        <v>576</v>
      </c>
      <c r="K1002" s="20"/>
      <c r="N1002" s="4"/>
      <c r="O1002" s="4"/>
    </row>
    <row r="1003">
      <c r="A1003" s="20">
        <v>1007.0</v>
      </c>
      <c r="B1003" s="16">
        <v>3239863.0</v>
      </c>
      <c r="C1003" s="16" t="s">
        <v>36</v>
      </c>
      <c r="D1003" s="41">
        <v>42275.0</v>
      </c>
      <c r="E1003" s="41">
        <v>42278.0</v>
      </c>
      <c r="F1003" s="55" t="s">
        <v>15</v>
      </c>
      <c r="G1003" s="16" t="s">
        <v>143</v>
      </c>
      <c r="H1003" s="16" t="s">
        <v>1434</v>
      </c>
      <c r="I1003" s="16" t="s">
        <v>576</v>
      </c>
      <c r="J1003" s="16" t="s">
        <v>576</v>
      </c>
      <c r="K1003" s="36"/>
      <c r="N1003" s="4"/>
      <c r="O1003" s="4"/>
    </row>
    <row r="1004">
      <c r="A1004" s="20">
        <v>1008.0</v>
      </c>
      <c r="B1004" s="16">
        <v>3239870.0</v>
      </c>
      <c r="C1004" s="16" t="s">
        <v>841</v>
      </c>
      <c r="D1004" s="41">
        <v>42275.0</v>
      </c>
      <c r="E1004" s="41">
        <v>42282.0</v>
      </c>
      <c r="F1004" s="55" t="s">
        <v>15</v>
      </c>
      <c r="G1004" s="16" t="s">
        <v>254</v>
      </c>
      <c r="H1004" s="16" t="s">
        <v>1435</v>
      </c>
      <c r="I1004" s="16" t="s">
        <v>576</v>
      </c>
      <c r="J1004" s="16" t="s">
        <v>576</v>
      </c>
      <c r="K1004" s="36"/>
      <c r="N1004" s="4"/>
      <c r="O1004" s="4"/>
    </row>
    <row r="1005" ht="60.0" customHeight="1">
      <c r="A1005" s="20">
        <v>1009.0</v>
      </c>
      <c r="B1005" s="16">
        <v>3238848.0</v>
      </c>
      <c r="C1005" s="16" t="s">
        <v>152</v>
      </c>
      <c r="D1005" s="41">
        <v>42275.0</v>
      </c>
      <c r="E1005" s="41">
        <v>42285.0</v>
      </c>
      <c r="F1005" s="55" t="s">
        <v>15</v>
      </c>
      <c r="G1005" s="16" t="s">
        <v>57</v>
      </c>
      <c r="H1005" s="16" t="s">
        <v>1436</v>
      </c>
      <c r="I1005" s="16" t="s">
        <v>58</v>
      </c>
      <c r="J1005" s="55" t="s">
        <v>1437</v>
      </c>
      <c r="K1005" s="36"/>
      <c r="N1005" s="4"/>
      <c r="O1005" s="4"/>
    </row>
    <row r="1006">
      <c r="A1006" s="20">
        <v>1010.0</v>
      </c>
      <c r="B1006" s="16">
        <v>3241853.0</v>
      </c>
      <c r="C1006" s="16" t="s">
        <v>1268</v>
      </c>
      <c r="D1006" s="41">
        <v>42275.0</v>
      </c>
      <c r="E1006" s="41">
        <v>42288.0</v>
      </c>
      <c r="F1006" s="55" t="s">
        <v>15</v>
      </c>
      <c r="G1006" s="16" t="s">
        <v>57</v>
      </c>
      <c r="H1006" s="16" t="s">
        <v>1439</v>
      </c>
      <c r="I1006" s="16" t="s">
        <v>58</v>
      </c>
      <c r="J1006" s="16" t="s">
        <v>712</v>
      </c>
      <c r="K1006" s="36"/>
      <c r="N1006" s="4"/>
      <c r="O1006" s="4"/>
    </row>
    <row r="1007" ht="45.0" customHeight="1">
      <c r="A1007" s="20">
        <v>1011.0</v>
      </c>
      <c r="B1007" s="16">
        <v>3239793.0</v>
      </c>
      <c r="C1007" s="16" t="s">
        <v>78</v>
      </c>
      <c r="D1007" s="41">
        <v>42275.0</v>
      </c>
      <c r="E1007" s="41">
        <v>42288.0</v>
      </c>
      <c r="F1007" s="55" t="s">
        <v>15</v>
      </c>
      <c r="G1007" s="16" t="s">
        <v>16</v>
      </c>
      <c r="H1007" s="16" t="s">
        <v>1440</v>
      </c>
      <c r="I1007" s="16" t="s">
        <v>58</v>
      </c>
      <c r="J1007" s="55" t="s">
        <v>1093</v>
      </c>
      <c r="K1007" s="36"/>
      <c r="N1007" s="4"/>
      <c r="O1007" s="4"/>
    </row>
    <row r="1008" ht="45.0" customHeight="1">
      <c r="A1008" s="20">
        <v>1012.0</v>
      </c>
      <c r="B1008" s="16">
        <v>3239798.0</v>
      </c>
      <c r="C1008" s="16" t="s">
        <v>78</v>
      </c>
      <c r="D1008" s="41">
        <v>42275.0</v>
      </c>
      <c r="E1008" s="41">
        <v>42282.0</v>
      </c>
      <c r="F1008" s="55" t="s">
        <v>15</v>
      </c>
      <c r="G1008" s="16" t="s">
        <v>16</v>
      </c>
      <c r="H1008" s="16" t="s">
        <v>1442</v>
      </c>
      <c r="I1008" s="16" t="s">
        <v>63</v>
      </c>
      <c r="J1008" s="55" t="s">
        <v>1093</v>
      </c>
      <c r="K1008" s="36"/>
      <c r="N1008" s="4"/>
      <c r="O1008" s="4"/>
    </row>
    <row r="1009" ht="45.0" customHeight="1">
      <c r="A1009" s="20">
        <v>1013.0</v>
      </c>
      <c r="B1009" s="16">
        <v>3239856.0</v>
      </c>
      <c r="C1009" s="16" t="s">
        <v>841</v>
      </c>
      <c r="D1009" s="41">
        <v>42275.0</v>
      </c>
      <c r="E1009" s="41">
        <v>42289.0</v>
      </c>
      <c r="F1009" s="55" t="s">
        <v>15</v>
      </c>
      <c r="G1009" s="16" t="s">
        <v>16</v>
      </c>
      <c r="H1009" s="16" t="s">
        <v>1444</v>
      </c>
      <c r="I1009" s="16" t="s">
        <v>63</v>
      </c>
      <c r="J1009" s="55" t="s">
        <v>1093</v>
      </c>
      <c r="K1009" s="36"/>
      <c r="N1009" s="4"/>
      <c r="O1009" s="4"/>
    </row>
    <row r="1010">
      <c r="A1010" s="20">
        <v>1014.0</v>
      </c>
      <c r="B1010" s="16">
        <v>3240149.0</v>
      </c>
      <c r="C1010" s="16" t="s">
        <v>745</v>
      </c>
      <c r="D1010" s="41">
        <v>42275.0</v>
      </c>
      <c r="E1010" s="41">
        <v>42289.0</v>
      </c>
      <c r="F1010" s="55" t="s">
        <v>15</v>
      </c>
      <c r="G1010" s="16" t="s">
        <v>57</v>
      </c>
      <c r="H1010" s="16" t="s">
        <v>1446</v>
      </c>
      <c r="I1010" s="16" t="s">
        <v>58</v>
      </c>
      <c r="J1010" s="16" t="s">
        <v>712</v>
      </c>
      <c r="K1010" s="36"/>
      <c r="N1010" s="4"/>
      <c r="O1010" s="4"/>
    </row>
    <row r="1011">
      <c r="A1011" s="20">
        <v>1015.0</v>
      </c>
      <c r="B1011" s="16">
        <v>3240299.0</v>
      </c>
      <c r="C1011" s="16" t="s">
        <v>841</v>
      </c>
      <c r="D1011" s="41">
        <v>42275.0</v>
      </c>
      <c r="E1011" s="41">
        <v>42289.0</v>
      </c>
      <c r="F1011" s="55" t="s">
        <v>15</v>
      </c>
      <c r="G1011" s="16" t="s">
        <v>16</v>
      </c>
      <c r="H1011" s="16" t="s">
        <v>1447</v>
      </c>
      <c r="I1011" s="16" t="s">
        <v>576</v>
      </c>
      <c r="J1011" s="16" t="s">
        <v>576</v>
      </c>
      <c r="K1011" s="36"/>
      <c r="N1011" s="4"/>
      <c r="O1011" s="4"/>
    </row>
    <row r="1012" ht="45.0" customHeight="1">
      <c r="A1012" s="20">
        <v>1016.0</v>
      </c>
      <c r="B1012" s="16">
        <v>3240716.0</v>
      </c>
      <c r="C1012" s="16" t="s">
        <v>78</v>
      </c>
      <c r="D1012" s="41">
        <v>42276.0</v>
      </c>
      <c r="E1012" s="41">
        <v>42288.0</v>
      </c>
      <c r="F1012" s="55" t="s">
        <v>15</v>
      </c>
      <c r="G1012" s="16" t="s">
        <v>16</v>
      </c>
      <c r="H1012" s="16" t="s">
        <v>1448</v>
      </c>
      <c r="I1012" s="16" t="s">
        <v>63</v>
      </c>
      <c r="J1012" s="55" t="s">
        <v>1093</v>
      </c>
      <c r="K1012" s="36"/>
      <c r="N1012" s="4"/>
      <c r="O1012" s="4"/>
    </row>
    <row r="1013" ht="45.0" customHeight="1">
      <c r="A1013" s="20">
        <v>1017.0</v>
      </c>
      <c r="B1013" s="16">
        <v>3241634.0</v>
      </c>
      <c r="C1013" s="16" t="s">
        <v>36</v>
      </c>
      <c r="D1013" s="41">
        <v>42276.0</v>
      </c>
      <c r="E1013" s="41">
        <v>42283.0</v>
      </c>
      <c r="F1013" s="55" t="s">
        <v>15</v>
      </c>
      <c r="G1013" s="16" t="s">
        <v>16</v>
      </c>
      <c r="H1013" s="16" t="s">
        <v>1450</v>
      </c>
      <c r="I1013" s="16" t="s">
        <v>576</v>
      </c>
      <c r="J1013" s="55" t="s">
        <v>1452</v>
      </c>
      <c r="K1013" s="36"/>
      <c r="N1013" s="4"/>
      <c r="O1013" s="4"/>
    </row>
    <row r="1014">
      <c r="A1014" s="20">
        <v>1018.0</v>
      </c>
      <c r="B1014" s="16">
        <v>3241723.0</v>
      </c>
      <c r="C1014" s="16" t="s">
        <v>728</v>
      </c>
      <c r="D1014" s="41">
        <v>42276.0</v>
      </c>
      <c r="E1014" s="41">
        <v>42289.0</v>
      </c>
      <c r="F1014" s="55" t="s">
        <v>15</v>
      </c>
      <c r="G1014" s="16" t="s">
        <v>16</v>
      </c>
      <c r="H1014" s="16" t="s">
        <v>1453</v>
      </c>
      <c r="I1014" s="16" t="s">
        <v>63</v>
      </c>
      <c r="J1014" s="16" t="s">
        <v>712</v>
      </c>
      <c r="K1014" s="36"/>
      <c r="N1014" s="4"/>
      <c r="O1014" s="4"/>
    </row>
    <row r="1015">
      <c r="A1015" s="20">
        <v>1019.0</v>
      </c>
      <c r="B1015" s="16">
        <v>3241792.0</v>
      </c>
      <c r="C1015" s="16" t="s">
        <v>213</v>
      </c>
      <c r="D1015" s="41">
        <v>42276.0</v>
      </c>
      <c r="E1015" s="41">
        <v>42289.0</v>
      </c>
      <c r="F1015" s="55" t="s">
        <v>15</v>
      </c>
      <c r="G1015" s="16" t="s">
        <v>57</v>
      </c>
      <c r="H1015" s="16" t="s">
        <v>1454</v>
      </c>
      <c r="I1015" s="16" t="s">
        <v>58</v>
      </c>
      <c r="J1015" s="16" t="s">
        <v>712</v>
      </c>
      <c r="K1015" s="36"/>
      <c r="N1015" s="4"/>
      <c r="O1015" s="4"/>
    </row>
    <row r="1016" ht="45.0" customHeight="1">
      <c r="A1016" s="20">
        <v>1020.0</v>
      </c>
      <c r="B1016" s="16">
        <v>3241814.0</v>
      </c>
      <c r="C1016" s="16" t="s">
        <v>56</v>
      </c>
      <c r="D1016" s="41">
        <v>42276.0</v>
      </c>
      <c r="E1016" s="41">
        <v>42289.0</v>
      </c>
      <c r="F1016" s="55" t="s">
        <v>15</v>
      </c>
      <c r="G1016" s="16" t="s">
        <v>57</v>
      </c>
      <c r="H1016" s="16" t="s">
        <v>1456</v>
      </c>
      <c r="I1016" s="16" t="s">
        <v>58</v>
      </c>
      <c r="J1016" s="55" t="s">
        <v>1422</v>
      </c>
      <c r="K1016" s="36"/>
      <c r="N1016" s="4"/>
      <c r="O1016" s="4"/>
    </row>
    <row r="1017" ht="30.0" customHeight="1">
      <c r="A1017" s="20">
        <v>1021.0</v>
      </c>
      <c r="B1017" s="16">
        <v>3241976.0</v>
      </c>
      <c r="C1017" s="16" t="s">
        <v>318</v>
      </c>
      <c r="D1017" s="41">
        <v>42276.0</v>
      </c>
      <c r="E1017" s="41">
        <v>42289.0</v>
      </c>
      <c r="F1017" s="55" t="s">
        <v>15</v>
      </c>
      <c r="G1017" s="16" t="s">
        <v>57</v>
      </c>
      <c r="H1017" s="16" t="s">
        <v>1458</v>
      </c>
      <c r="I1017" s="16" t="s">
        <v>58</v>
      </c>
      <c r="J1017" s="55" t="s">
        <v>1381</v>
      </c>
      <c r="K1017" s="36"/>
      <c r="N1017" s="4"/>
      <c r="O1017" s="4"/>
    </row>
    <row r="1018">
      <c r="A1018" s="20">
        <v>1022.0</v>
      </c>
      <c r="B1018" s="16">
        <v>3241985.0</v>
      </c>
      <c r="C1018" s="16" t="s">
        <v>318</v>
      </c>
      <c r="D1018" s="41">
        <v>42276.0</v>
      </c>
      <c r="E1018" s="41">
        <v>42282.0</v>
      </c>
      <c r="F1018" s="55" t="s">
        <v>15</v>
      </c>
      <c r="G1018" s="16" t="s">
        <v>16</v>
      </c>
      <c r="H1018" s="16" t="s">
        <v>1461</v>
      </c>
      <c r="I1018" s="16" t="s">
        <v>63</v>
      </c>
      <c r="J1018" s="16" t="s">
        <v>712</v>
      </c>
      <c r="K1018" s="36"/>
      <c r="N1018" s="4"/>
      <c r="O1018" s="4"/>
    </row>
    <row r="1019">
      <c r="A1019" s="20">
        <v>1023.0</v>
      </c>
      <c r="B1019" s="16">
        <v>3242036.0</v>
      </c>
      <c r="C1019" s="16" t="s">
        <v>213</v>
      </c>
      <c r="D1019" s="41">
        <v>42276.0</v>
      </c>
      <c r="E1019" s="41">
        <v>42289.0</v>
      </c>
      <c r="F1019" s="55" t="s">
        <v>15</v>
      </c>
      <c r="G1019" s="16" t="s">
        <v>16</v>
      </c>
      <c r="H1019" s="16" t="s">
        <v>1462</v>
      </c>
      <c r="I1019" s="16" t="s">
        <v>576</v>
      </c>
      <c r="J1019" s="16" t="s">
        <v>576</v>
      </c>
      <c r="K1019" s="36"/>
      <c r="N1019" s="4"/>
      <c r="O1019" s="4"/>
    </row>
    <row r="1020">
      <c r="A1020" s="20">
        <v>1024.0</v>
      </c>
      <c r="B1020" s="16">
        <v>3242038.0</v>
      </c>
      <c r="C1020" s="16" t="s">
        <v>745</v>
      </c>
      <c r="D1020" s="41">
        <v>42276.0</v>
      </c>
      <c r="E1020" s="41">
        <v>42289.0</v>
      </c>
      <c r="F1020" s="55" t="s">
        <v>15</v>
      </c>
      <c r="G1020" s="16" t="s">
        <v>57</v>
      </c>
      <c r="H1020" s="16" t="s">
        <v>1464</v>
      </c>
      <c r="I1020" s="16" t="s">
        <v>58</v>
      </c>
      <c r="J1020" s="16" t="s">
        <v>712</v>
      </c>
      <c r="K1020" s="36"/>
      <c r="N1020" s="4"/>
      <c r="O1020" s="4"/>
    </row>
    <row r="1021" ht="45.0" customHeight="1">
      <c r="A1021" s="20">
        <v>1025.0</v>
      </c>
      <c r="B1021" s="16">
        <v>3242116.0</v>
      </c>
      <c r="C1021" s="16" t="s">
        <v>152</v>
      </c>
      <c r="D1021" s="41">
        <v>42276.0</v>
      </c>
      <c r="E1021" s="41">
        <v>42289.0</v>
      </c>
      <c r="F1021" s="55" t="s">
        <v>15</v>
      </c>
      <c r="G1021" s="16" t="s">
        <v>57</v>
      </c>
      <c r="H1021" s="16" t="s">
        <v>1465</v>
      </c>
      <c r="I1021" s="16" t="s">
        <v>58</v>
      </c>
      <c r="J1021" s="55" t="s">
        <v>1422</v>
      </c>
      <c r="K1021" s="36"/>
      <c r="N1021" s="4"/>
      <c r="O1021" s="4"/>
    </row>
    <row r="1022">
      <c r="A1022" s="20">
        <v>1026.0</v>
      </c>
      <c r="B1022" s="16">
        <v>3241923.0</v>
      </c>
      <c r="C1022" s="16" t="s">
        <v>78</v>
      </c>
      <c r="D1022" s="41">
        <v>42276.0</v>
      </c>
      <c r="E1022" s="41">
        <v>42283.0</v>
      </c>
      <c r="F1022" s="55" t="s">
        <v>15</v>
      </c>
      <c r="G1022" s="16" t="s">
        <v>254</v>
      </c>
      <c r="H1022" s="16" t="s">
        <v>1468</v>
      </c>
      <c r="I1022" s="16" t="s">
        <v>576</v>
      </c>
      <c r="J1022" s="16" t="s">
        <v>576</v>
      </c>
      <c r="K1022" s="20"/>
      <c r="N1022" s="4"/>
      <c r="O1022" s="4"/>
    </row>
    <row r="1023">
      <c r="A1023" s="20">
        <v>1027.0</v>
      </c>
      <c r="B1023" s="16">
        <v>3243175.0</v>
      </c>
      <c r="C1023" s="16" t="s">
        <v>105</v>
      </c>
      <c r="D1023" s="41">
        <v>42277.0</v>
      </c>
      <c r="E1023" s="41">
        <v>42284.0</v>
      </c>
      <c r="F1023" s="55" t="s">
        <v>15</v>
      </c>
      <c r="G1023" s="16" t="s">
        <v>182</v>
      </c>
      <c r="H1023" s="16" t="s">
        <v>1469</v>
      </c>
      <c r="I1023" s="16" t="s">
        <v>576</v>
      </c>
      <c r="J1023" s="16" t="s">
        <v>576</v>
      </c>
      <c r="K1023" s="36"/>
      <c r="N1023" s="4"/>
      <c r="O1023" s="4"/>
    </row>
    <row r="1024">
      <c r="A1024" s="20">
        <v>1028.0</v>
      </c>
      <c r="B1024" s="16">
        <v>3243628.0</v>
      </c>
      <c r="C1024" s="16" t="s">
        <v>105</v>
      </c>
      <c r="D1024" s="41">
        <v>42278.0</v>
      </c>
      <c r="E1024" s="41">
        <v>42290.0</v>
      </c>
      <c r="F1024" s="55" t="s">
        <v>15</v>
      </c>
      <c r="G1024" s="16" t="s">
        <v>57</v>
      </c>
      <c r="H1024" s="16" t="s">
        <v>1472</v>
      </c>
      <c r="I1024" s="16" t="s">
        <v>58</v>
      </c>
      <c r="J1024" s="16" t="s">
        <v>712</v>
      </c>
      <c r="K1024" s="36"/>
      <c r="N1024" s="4"/>
      <c r="O1024" s="4"/>
    </row>
    <row r="1025" ht="30.0" customHeight="1">
      <c r="A1025" s="20">
        <v>1029.0</v>
      </c>
      <c r="B1025" s="16">
        <v>3243637.0</v>
      </c>
      <c r="C1025" s="16" t="s">
        <v>222</v>
      </c>
      <c r="D1025" s="41">
        <v>42278.0</v>
      </c>
      <c r="E1025" s="41">
        <v>42284.0</v>
      </c>
      <c r="F1025" s="55" t="s">
        <v>15</v>
      </c>
      <c r="G1025" s="16" t="s">
        <v>16</v>
      </c>
      <c r="H1025" s="16" t="s">
        <v>1473</v>
      </c>
      <c r="I1025" s="16" t="s">
        <v>63</v>
      </c>
      <c r="J1025" s="55" t="s">
        <v>177</v>
      </c>
      <c r="K1025" s="36"/>
      <c r="N1025" s="4"/>
      <c r="O1025" s="4"/>
    </row>
    <row r="1026" ht="30.0" customHeight="1">
      <c r="A1026" s="20">
        <v>1030.0</v>
      </c>
      <c r="B1026" s="63">
        <v>3244748.0</v>
      </c>
      <c r="C1026" s="16" t="s">
        <v>870</v>
      </c>
      <c r="D1026" s="41">
        <v>42278.0</v>
      </c>
      <c r="E1026" s="16" t="s">
        <v>1088</v>
      </c>
      <c r="F1026" s="55" t="s">
        <v>817</v>
      </c>
      <c r="G1026" s="16" t="s">
        <v>16</v>
      </c>
      <c r="H1026" s="16"/>
      <c r="I1026" s="16" t="s">
        <v>576</v>
      </c>
      <c r="J1026" s="16" t="s">
        <v>576</v>
      </c>
      <c r="K1026" s="20"/>
      <c r="N1026" s="4"/>
      <c r="O1026" s="4"/>
    </row>
    <row r="1027" ht="45.0" customHeight="1">
      <c r="A1027" s="20">
        <v>1031.0</v>
      </c>
      <c r="B1027" s="63">
        <v>3244722.0</v>
      </c>
      <c r="C1027" s="16" t="s">
        <v>318</v>
      </c>
      <c r="D1027" s="41">
        <v>42278.0</v>
      </c>
      <c r="E1027" s="41">
        <v>42291.0</v>
      </c>
      <c r="F1027" s="55" t="s">
        <v>15</v>
      </c>
      <c r="G1027" s="16" t="s">
        <v>57</v>
      </c>
      <c r="H1027" s="16" t="s">
        <v>1475</v>
      </c>
      <c r="I1027" s="16" t="s">
        <v>576</v>
      </c>
      <c r="J1027" s="55" t="s">
        <v>1422</v>
      </c>
      <c r="K1027" s="36"/>
      <c r="N1027" s="4"/>
      <c r="O1027" s="4"/>
    </row>
    <row r="1028">
      <c r="A1028" s="20">
        <v>1032.0</v>
      </c>
      <c r="B1028" s="63">
        <v>3246043.0</v>
      </c>
      <c r="C1028" s="16" t="s">
        <v>318</v>
      </c>
      <c r="D1028" s="41">
        <v>42278.0</v>
      </c>
      <c r="E1028" s="41">
        <v>42291.0</v>
      </c>
      <c r="F1028" s="55" t="s">
        <v>15</v>
      </c>
      <c r="G1028" s="16" t="s">
        <v>57</v>
      </c>
      <c r="H1028" s="16" t="s">
        <v>1477</v>
      </c>
      <c r="I1028" s="16" t="s">
        <v>58</v>
      </c>
      <c r="J1028" s="16" t="s">
        <v>712</v>
      </c>
      <c r="K1028" s="36"/>
      <c r="N1028" s="4"/>
      <c r="O1028" s="4"/>
    </row>
    <row r="1029">
      <c r="A1029" s="20">
        <v>1033.0</v>
      </c>
      <c r="B1029" s="63">
        <v>3245085.0</v>
      </c>
      <c r="C1029" s="16" t="s">
        <v>213</v>
      </c>
      <c r="D1029" s="41">
        <v>42278.0</v>
      </c>
      <c r="E1029" s="41">
        <v>42290.0</v>
      </c>
      <c r="F1029" s="55" t="s">
        <v>15</v>
      </c>
      <c r="G1029" s="16" t="s">
        <v>57</v>
      </c>
      <c r="H1029" s="16" t="s">
        <v>1479</v>
      </c>
      <c r="I1029" s="16" t="s">
        <v>58</v>
      </c>
      <c r="J1029" s="16" t="s">
        <v>712</v>
      </c>
      <c r="K1029" s="36"/>
      <c r="N1029" s="4"/>
      <c r="O1029" s="4"/>
    </row>
    <row r="1030">
      <c r="A1030" s="20">
        <v>1034.0</v>
      </c>
      <c r="B1030" s="63">
        <v>3245090.0</v>
      </c>
      <c r="C1030" s="16" t="s">
        <v>213</v>
      </c>
      <c r="D1030" s="41">
        <v>42278.0</v>
      </c>
      <c r="E1030" s="41">
        <v>42290.0</v>
      </c>
      <c r="F1030" s="55" t="s">
        <v>15</v>
      </c>
      <c r="G1030" s="16" t="s">
        <v>57</v>
      </c>
      <c r="H1030" s="16" t="s">
        <v>1482</v>
      </c>
      <c r="I1030" s="16" t="s">
        <v>58</v>
      </c>
      <c r="J1030" s="16" t="s">
        <v>712</v>
      </c>
      <c r="K1030" s="36"/>
      <c r="N1030" s="4"/>
      <c r="O1030" s="4"/>
    </row>
    <row r="1031">
      <c r="A1031" s="20">
        <v>1035.0</v>
      </c>
      <c r="B1031" s="16">
        <v>3245094.0</v>
      </c>
      <c r="C1031" s="16" t="s">
        <v>213</v>
      </c>
      <c r="D1031" s="41">
        <v>42278.0</v>
      </c>
      <c r="E1031" s="41">
        <v>42290.0</v>
      </c>
      <c r="F1031" s="55" t="s">
        <v>15</v>
      </c>
      <c r="G1031" s="16" t="s">
        <v>57</v>
      </c>
      <c r="H1031" s="16" t="s">
        <v>1485</v>
      </c>
      <c r="I1031" s="16" t="s">
        <v>58</v>
      </c>
      <c r="J1031" s="16" t="s">
        <v>712</v>
      </c>
      <c r="K1031" s="36"/>
      <c r="N1031" s="4"/>
      <c r="O1031" s="4"/>
    </row>
    <row r="1032">
      <c r="A1032" s="20">
        <v>1036.0</v>
      </c>
      <c r="B1032" s="63">
        <v>3245097.0</v>
      </c>
      <c r="C1032" s="16" t="s">
        <v>745</v>
      </c>
      <c r="D1032" s="41">
        <v>42278.0</v>
      </c>
      <c r="E1032" s="41">
        <v>42291.0</v>
      </c>
      <c r="F1032" s="55" t="s">
        <v>15</v>
      </c>
      <c r="G1032" s="16" t="s">
        <v>57</v>
      </c>
      <c r="H1032" s="16" t="s">
        <v>1487</v>
      </c>
      <c r="I1032" s="16" t="s">
        <v>58</v>
      </c>
      <c r="J1032" s="16" t="s">
        <v>712</v>
      </c>
      <c r="K1032" s="36"/>
      <c r="N1032" s="4"/>
      <c r="O1032" s="4"/>
    </row>
    <row r="1033">
      <c r="A1033" s="20">
        <v>1037.0</v>
      </c>
      <c r="B1033" s="63">
        <v>3245106.0</v>
      </c>
      <c r="C1033" s="16" t="s">
        <v>745</v>
      </c>
      <c r="D1033" s="41">
        <v>42278.0</v>
      </c>
      <c r="E1033" s="41">
        <v>42291.0</v>
      </c>
      <c r="F1033" s="55" t="s">
        <v>15</v>
      </c>
      <c r="G1033" s="16" t="s">
        <v>57</v>
      </c>
      <c r="H1033" s="16" t="s">
        <v>1488</v>
      </c>
      <c r="I1033" s="16" t="s">
        <v>58</v>
      </c>
      <c r="J1033" s="16" t="s">
        <v>712</v>
      </c>
      <c r="K1033" s="36"/>
      <c r="N1033" s="4"/>
      <c r="O1033" s="4"/>
    </row>
    <row r="1034">
      <c r="A1034" s="20">
        <v>1038.0</v>
      </c>
      <c r="B1034" s="63">
        <v>3245117.0</v>
      </c>
      <c r="C1034" s="16" t="s">
        <v>318</v>
      </c>
      <c r="D1034" s="41">
        <v>42278.0</v>
      </c>
      <c r="E1034" s="41">
        <v>42292.0</v>
      </c>
      <c r="F1034" s="55" t="s">
        <v>15</v>
      </c>
      <c r="G1034" s="16" t="s">
        <v>16</v>
      </c>
      <c r="H1034" s="16" t="s">
        <v>1489</v>
      </c>
      <c r="I1034" s="16" t="s">
        <v>58</v>
      </c>
      <c r="J1034" s="16" t="s">
        <v>22</v>
      </c>
      <c r="K1034" s="36"/>
      <c r="N1034" s="4"/>
      <c r="O1034" s="4"/>
    </row>
    <row r="1035">
      <c r="A1035" s="20">
        <v>1039.0</v>
      </c>
      <c r="B1035" s="63">
        <v>3245344.0</v>
      </c>
      <c r="C1035" s="16" t="s">
        <v>728</v>
      </c>
      <c r="D1035" s="41">
        <v>42278.0</v>
      </c>
      <c r="E1035" s="41">
        <v>42291.0</v>
      </c>
      <c r="F1035" s="55" t="s">
        <v>15</v>
      </c>
      <c r="G1035" s="16" t="s">
        <v>16</v>
      </c>
      <c r="H1035" s="16" t="s">
        <v>1491</v>
      </c>
      <c r="I1035" s="16" t="s">
        <v>63</v>
      </c>
      <c r="J1035" s="16" t="s">
        <v>712</v>
      </c>
      <c r="K1035" s="36"/>
      <c r="N1035" s="4"/>
      <c r="O1035" s="4"/>
    </row>
    <row r="1036" ht="45.0" customHeight="1">
      <c r="A1036" s="20">
        <v>1040.0</v>
      </c>
      <c r="B1036" s="63">
        <v>3245388.0</v>
      </c>
      <c r="C1036" s="16" t="s">
        <v>318</v>
      </c>
      <c r="D1036" s="41">
        <v>42278.0</v>
      </c>
      <c r="E1036" s="41">
        <v>42291.0</v>
      </c>
      <c r="F1036" s="55" t="s">
        <v>15</v>
      </c>
      <c r="G1036" s="16" t="s">
        <v>16</v>
      </c>
      <c r="H1036" s="16" t="s">
        <v>1492</v>
      </c>
      <c r="I1036" s="16" t="s">
        <v>58</v>
      </c>
      <c r="J1036" s="55" t="s">
        <v>1422</v>
      </c>
      <c r="K1036" s="36"/>
      <c r="N1036" s="4"/>
      <c r="O1036" s="4"/>
    </row>
    <row r="1037">
      <c r="A1037" s="20">
        <v>1041.0</v>
      </c>
      <c r="B1037" s="63">
        <v>3245751.0</v>
      </c>
      <c r="C1037" s="16" t="s">
        <v>106</v>
      </c>
      <c r="D1037" s="41">
        <v>42279.0</v>
      </c>
      <c r="E1037" s="41">
        <v>42294.0</v>
      </c>
      <c r="F1037" s="55" t="s">
        <v>15</v>
      </c>
      <c r="G1037" s="16" t="s">
        <v>16</v>
      </c>
      <c r="H1037" s="16" t="s">
        <v>1493</v>
      </c>
      <c r="I1037" s="16" t="s">
        <v>58</v>
      </c>
      <c r="J1037" s="16" t="s">
        <v>712</v>
      </c>
      <c r="K1037" s="36"/>
      <c r="N1037" s="4"/>
      <c r="O1037" s="4"/>
    </row>
    <row r="1038">
      <c r="A1038" s="20">
        <v>1042.0</v>
      </c>
      <c r="B1038" s="63">
        <v>3247470.0</v>
      </c>
      <c r="C1038" s="16" t="s">
        <v>68</v>
      </c>
      <c r="D1038" s="41">
        <v>42283.0</v>
      </c>
      <c r="E1038" s="41">
        <v>42284.0</v>
      </c>
      <c r="F1038" s="55" t="s">
        <v>15</v>
      </c>
      <c r="G1038" s="16" t="s">
        <v>948</v>
      </c>
      <c r="H1038" s="16" t="s">
        <v>1494</v>
      </c>
      <c r="I1038" s="16" t="s">
        <v>576</v>
      </c>
      <c r="J1038" s="16" t="s">
        <v>576</v>
      </c>
      <c r="K1038" s="36"/>
      <c r="N1038" s="4"/>
      <c r="O1038" s="4"/>
    </row>
    <row r="1039">
      <c r="A1039" s="20">
        <v>1043.0</v>
      </c>
      <c r="B1039" s="63">
        <v>3246383.0</v>
      </c>
      <c r="C1039" s="16" t="s">
        <v>841</v>
      </c>
      <c r="D1039" s="41">
        <v>42283.0</v>
      </c>
      <c r="E1039" s="41">
        <v>42295.0</v>
      </c>
      <c r="F1039" s="55" t="s">
        <v>15</v>
      </c>
      <c r="G1039" s="16" t="s">
        <v>57</v>
      </c>
      <c r="H1039" s="16" t="s">
        <v>1496</v>
      </c>
      <c r="I1039" s="16" t="s">
        <v>576</v>
      </c>
      <c r="J1039" s="16" t="s">
        <v>576</v>
      </c>
      <c r="K1039" s="36"/>
      <c r="N1039" s="4"/>
      <c r="O1039" s="4"/>
    </row>
    <row r="1040">
      <c r="A1040" s="20">
        <v>1044.0</v>
      </c>
      <c r="B1040" s="63">
        <v>3246396.0</v>
      </c>
      <c r="C1040" s="16" t="s">
        <v>689</v>
      </c>
      <c r="D1040" s="41">
        <v>42283.0</v>
      </c>
      <c r="E1040" s="41">
        <v>42286.0</v>
      </c>
      <c r="F1040" s="55" t="s">
        <v>15</v>
      </c>
      <c r="G1040" s="16" t="s">
        <v>16</v>
      </c>
      <c r="H1040" s="16" t="s">
        <v>1498</v>
      </c>
      <c r="I1040" s="16" t="s">
        <v>58</v>
      </c>
      <c r="J1040" s="16" t="s">
        <v>110</v>
      </c>
      <c r="K1040" s="36"/>
      <c r="N1040" s="4"/>
      <c r="O1040" s="4"/>
    </row>
    <row r="1041">
      <c r="A1041" s="20">
        <v>1045.0</v>
      </c>
      <c r="B1041" s="63">
        <v>3250228.0</v>
      </c>
      <c r="C1041" s="16" t="s">
        <v>318</v>
      </c>
      <c r="D1041" s="41">
        <v>42284.0</v>
      </c>
      <c r="E1041" s="41">
        <v>42295.0</v>
      </c>
      <c r="F1041" s="55" t="s">
        <v>15</v>
      </c>
      <c r="G1041" s="16" t="s">
        <v>143</v>
      </c>
      <c r="H1041" s="16" t="s">
        <v>1501</v>
      </c>
      <c r="I1041" s="16" t="s">
        <v>576</v>
      </c>
      <c r="J1041" s="16" t="s">
        <v>576</v>
      </c>
      <c r="K1041" s="20"/>
      <c r="N1041" s="4"/>
      <c r="O1041" s="4"/>
    </row>
    <row r="1042">
      <c r="A1042" s="20">
        <v>1046.0</v>
      </c>
      <c r="B1042" s="63">
        <v>3250220.0</v>
      </c>
      <c r="C1042" s="16" t="s">
        <v>728</v>
      </c>
      <c r="D1042" s="41">
        <v>42284.0</v>
      </c>
      <c r="E1042" s="41">
        <v>42292.0</v>
      </c>
      <c r="F1042" s="55" t="s">
        <v>15</v>
      </c>
      <c r="G1042" s="16" t="s">
        <v>143</v>
      </c>
      <c r="H1042" s="16" t="s">
        <v>1503</v>
      </c>
      <c r="I1042" s="16" t="s">
        <v>576</v>
      </c>
      <c r="J1042" s="16" t="s">
        <v>576</v>
      </c>
      <c r="K1042" s="20"/>
      <c r="N1042" s="4"/>
      <c r="O1042" s="4"/>
    </row>
    <row r="1043">
      <c r="A1043" s="20">
        <v>1047.0</v>
      </c>
      <c r="B1043" s="16">
        <v>3250241.0</v>
      </c>
      <c r="C1043" s="16" t="s">
        <v>152</v>
      </c>
      <c r="D1043" s="41">
        <v>42284.0</v>
      </c>
      <c r="E1043" s="41">
        <v>42286.0</v>
      </c>
      <c r="F1043" s="55" t="s">
        <v>15</v>
      </c>
      <c r="G1043" s="16" t="s">
        <v>197</v>
      </c>
      <c r="H1043" s="16" t="s">
        <v>1504</v>
      </c>
      <c r="I1043" s="16" t="s">
        <v>576</v>
      </c>
      <c r="J1043" s="16" t="s">
        <v>576</v>
      </c>
      <c r="K1043" s="20">
        <v>3257456.0</v>
      </c>
      <c r="N1043" s="4"/>
      <c r="O1043" s="4"/>
    </row>
    <row r="1044" ht="45.0" customHeight="1">
      <c r="A1044" s="20">
        <v>1048.0</v>
      </c>
      <c r="B1044" s="16">
        <v>3247645.0</v>
      </c>
      <c r="C1044" s="16" t="s">
        <v>36</v>
      </c>
      <c r="D1044" s="41">
        <v>42284.0</v>
      </c>
      <c r="E1044" s="41">
        <v>42198.0</v>
      </c>
      <c r="F1044" s="55" t="s">
        <v>997</v>
      </c>
      <c r="G1044" s="16" t="s">
        <v>143</v>
      </c>
      <c r="H1044" s="16"/>
      <c r="I1044" s="16" t="s">
        <v>576</v>
      </c>
      <c r="J1044" s="16" t="s">
        <v>576</v>
      </c>
      <c r="K1044" s="36"/>
      <c r="N1044" s="4"/>
      <c r="O1044" s="4"/>
    </row>
    <row r="1045" ht="45.0" customHeight="1">
      <c r="A1045" s="20">
        <v>1049.0</v>
      </c>
      <c r="B1045" s="16">
        <v>3247141.0</v>
      </c>
      <c r="C1045" s="16" t="s">
        <v>105</v>
      </c>
      <c r="D1045" s="41">
        <v>42284.0</v>
      </c>
      <c r="E1045" s="41">
        <v>42198.0</v>
      </c>
      <c r="F1045" s="55" t="s">
        <v>997</v>
      </c>
      <c r="G1045" s="16" t="s">
        <v>143</v>
      </c>
      <c r="H1045" s="16"/>
      <c r="I1045" s="16" t="s">
        <v>576</v>
      </c>
      <c r="J1045" s="16" t="s">
        <v>576</v>
      </c>
      <c r="K1045" s="36"/>
      <c r="N1045" s="4"/>
      <c r="O1045" s="4"/>
    </row>
    <row r="1046">
      <c r="A1046" s="20">
        <v>1050.0</v>
      </c>
      <c r="B1046" s="16">
        <v>3246494.0</v>
      </c>
      <c r="C1046" s="16" t="s">
        <v>152</v>
      </c>
      <c r="D1046" s="41">
        <v>42284.0</v>
      </c>
      <c r="E1046" s="41">
        <v>42294.0</v>
      </c>
      <c r="F1046" s="55" t="s">
        <v>15</v>
      </c>
      <c r="G1046" s="16" t="s">
        <v>57</v>
      </c>
      <c r="H1046" s="16" t="s">
        <v>1509</v>
      </c>
      <c r="I1046" s="16" t="s">
        <v>58</v>
      </c>
      <c r="J1046" s="55" t="s">
        <v>463</v>
      </c>
      <c r="K1046" s="36"/>
      <c r="N1046" s="4"/>
      <c r="O1046" s="4"/>
    </row>
    <row r="1047">
      <c r="A1047" s="20">
        <v>1051.0</v>
      </c>
      <c r="B1047" s="55">
        <v>3246516.0</v>
      </c>
      <c r="C1047" s="55" t="s">
        <v>841</v>
      </c>
      <c r="D1047" s="41">
        <v>42284.0</v>
      </c>
      <c r="E1047" s="41">
        <v>42296.0</v>
      </c>
      <c r="F1047" s="55" t="s">
        <v>15</v>
      </c>
      <c r="G1047" s="55" t="s">
        <v>16</v>
      </c>
      <c r="H1047" s="55" t="s">
        <v>1511</v>
      </c>
      <c r="I1047" s="55" t="s">
        <v>576</v>
      </c>
      <c r="J1047" s="55" t="s">
        <v>576</v>
      </c>
      <c r="K1047" s="36"/>
      <c r="N1047" s="4"/>
      <c r="O1047" s="4"/>
    </row>
    <row r="1048">
      <c r="A1048" s="20">
        <v>1052.0</v>
      </c>
      <c r="B1048" s="16">
        <v>3246576.0</v>
      </c>
      <c r="C1048" s="16" t="s">
        <v>152</v>
      </c>
      <c r="D1048" s="41">
        <v>42284.0</v>
      </c>
      <c r="E1048" s="41">
        <v>42294.0</v>
      </c>
      <c r="F1048" s="55" t="s">
        <v>15</v>
      </c>
      <c r="G1048" s="16" t="s">
        <v>57</v>
      </c>
      <c r="H1048" s="16" t="s">
        <v>1513</v>
      </c>
      <c r="I1048" s="16" t="s">
        <v>58</v>
      </c>
      <c r="J1048" s="16" t="s">
        <v>712</v>
      </c>
      <c r="K1048" s="36"/>
      <c r="N1048" s="4"/>
      <c r="O1048" s="4"/>
    </row>
    <row r="1049">
      <c r="A1049" s="20">
        <v>1053.0</v>
      </c>
      <c r="B1049" s="16">
        <v>3251703.0</v>
      </c>
      <c r="C1049" s="16" t="s">
        <v>107</v>
      </c>
      <c r="D1049" s="41">
        <v>42284.0</v>
      </c>
      <c r="E1049" s="41">
        <v>42295.0</v>
      </c>
      <c r="F1049" s="55" t="s">
        <v>15</v>
      </c>
      <c r="G1049" s="16" t="s">
        <v>57</v>
      </c>
      <c r="H1049" s="16" t="s">
        <v>1515</v>
      </c>
      <c r="I1049" s="16" t="s">
        <v>58</v>
      </c>
      <c r="J1049" s="16" t="s">
        <v>712</v>
      </c>
      <c r="K1049" s="36"/>
      <c r="N1049" s="4"/>
      <c r="O1049" s="4"/>
    </row>
    <row r="1050">
      <c r="A1050" s="20">
        <v>1054.0</v>
      </c>
      <c r="B1050" s="16">
        <v>3251707.0</v>
      </c>
      <c r="C1050" s="16" t="s">
        <v>107</v>
      </c>
      <c r="D1050" s="41">
        <v>42284.0</v>
      </c>
      <c r="E1050" s="41">
        <v>42296.0</v>
      </c>
      <c r="F1050" s="55" t="s">
        <v>15</v>
      </c>
      <c r="G1050" s="16" t="s">
        <v>57</v>
      </c>
      <c r="H1050" s="16" t="s">
        <v>1517</v>
      </c>
      <c r="I1050" s="16" t="s">
        <v>58</v>
      </c>
      <c r="J1050" s="16" t="s">
        <v>712</v>
      </c>
      <c r="K1050" s="36"/>
      <c r="N1050" s="4"/>
      <c r="O1050" s="4"/>
    </row>
    <row r="1051">
      <c r="A1051" s="20">
        <v>1055.0</v>
      </c>
      <c r="B1051" s="16">
        <v>3251637.0</v>
      </c>
      <c r="C1051" s="16" t="s">
        <v>152</v>
      </c>
      <c r="D1051" s="41">
        <v>42285.0</v>
      </c>
      <c r="E1051" s="41">
        <v>42293.0</v>
      </c>
      <c r="F1051" s="55" t="s">
        <v>15</v>
      </c>
      <c r="G1051" s="16" t="s">
        <v>143</v>
      </c>
      <c r="H1051" s="16" t="s">
        <v>1521</v>
      </c>
      <c r="I1051" s="16" t="s">
        <v>576</v>
      </c>
      <c r="J1051" s="16" t="s">
        <v>576</v>
      </c>
      <c r="K1051" s="36"/>
      <c r="N1051" s="4"/>
      <c r="O1051" s="4"/>
    </row>
    <row r="1052">
      <c r="A1052" s="20">
        <v>1056.0</v>
      </c>
      <c r="B1052" s="16">
        <v>3247469.0</v>
      </c>
      <c r="C1052" s="16" t="s">
        <v>107</v>
      </c>
      <c r="D1052" s="41">
        <v>42285.0</v>
      </c>
      <c r="E1052" s="41">
        <v>42290.0</v>
      </c>
      <c r="F1052" s="55" t="s">
        <v>15</v>
      </c>
      <c r="G1052" s="16" t="s">
        <v>16</v>
      </c>
      <c r="H1052" s="16" t="s">
        <v>1522</v>
      </c>
      <c r="I1052" s="16" t="s">
        <v>58</v>
      </c>
      <c r="J1052" s="16" t="s">
        <v>712</v>
      </c>
      <c r="K1052" s="36"/>
      <c r="N1052" s="4"/>
      <c r="O1052" s="4"/>
    </row>
    <row r="1053" ht="45.0" customHeight="1">
      <c r="A1053" s="20">
        <v>1057.0</v>
      </c>
      <c r="B1053" s="85" t="str">
        <f>HYPERLINK("http://www.secretariadeambiente.gov.co/forest/usutareas.do?group_system_actual=3&amp;codTraEsc=19430581&amp;_a=0.3174035757670345","3247715")</f>
        <v>3247715</v>
      </c>
      <c r="C1053" s="16" t="s">
        <v>1268</v>
      </c>
      <c r="D1053" s="41">
        <v>42285.0</v>
      </c>
      <c r="E1053" s="41">
        <v>42295.0</v>
      </c>
      <c r="F1053" s="55" t="s">
        <v>15</v>
      </c>
      <c r="G1053" s="16" t="s">
        <v>57</v>
      </c>
      <c r="H1053" s="16" t="s">
        <v>1525</v>
      </c>
      <c r="I1053" s="16" t="s">
        <v>58</v>
      </c>
      <c r="J1053" s="55" t="s">
        <v>1422</v>
      </c>
      <c r="K1053" s="36"/>
      <c r="N1053" s="4"/>
      <c r="O1053" s="4"/>
    </row>
    <row r="1054">
      <c r="A1054" s="20">
        <v>1058.0</v>
      </c>
      <c r="B1054" s="85" t="str">
        <f>HYPERLINK("http://www.secretariadeambiente.gov.co/forest/usutareas.do?group_system_actual=3&amp;codTraEsc=19430967&amp;_a=0.0011039830310775045","3253671")</f>
        <v>3253671</v>
      </c>
      <c r="C1054" s="16" t="s">
        <v>106</v>
      </c>
      <c r="D1054" s="41">
        <v>42285.0</v>
      </c>
      <c r="E1054" s="41">
        <v>42297.0</v>
      </c>
      <c r="F1054" s="55" t="s">
        <v>15</v>
      </c>
      <c r="G1054" s="16" t="s">
        <v>57</v>
      </c>
      <c r="H1054" s="16" t="s">
        <v>1527</v>
      </c>
      <c r="I1054" s="16" t="s">
        <v>576</v>
      </c>
      <c r="J1054" s="16" t="s">
        <v>576</v>
      </c>
      <c r="K1054" s="36"/>
      <c r="N1054" s="4"/>
      <c r="O1054" s="4"/>
    </row>
    <row r="1055">
      <c r="A1055" s="20">
        <v>1059.0</v>
      </c>
      <c r="B1055" s="16">
        <v>3248584.0</v>
      </c>
      <c r="C1055" s="16" t="s">
        <v>841</v>
      </c>
      <c r="D1055" s="41">
        <v>42290.0</v>
      </c>
      <c r="E1055" s="41">
        <v>42298.0</v>
      </c>
      <c r="F1055" s="55" t="s">
        <v>15</v>
      </c>
      <c r="G1055" s="16" t="s">
        <v>16</v>
      </c>
      <c r="H1055" s="16" t="s">
        <v>1529</v>
      </c>
      <c r="I1055" s="16" t="s">
        <v>576</v>
      </c>
      <c r="J1055" s="16" t="s">
        <v>576</v>
      </c>
      <c r="K1055" s="36"/>
      <c r="N1055" s="4"/>
      <c r="O1055" s="4"/>
    </row>
    <row r="1056">
      <c r="A1056" s="20">
        <v>1060.0</v>
      </c>
      <c r="B1056" s="16">
        <v>3254838.0</v>
      </c>
      <c r="C1056" s="16" t="s">
        <v>841</v>
      </c>
      <c r="D1056" s="41">
        <v>42290.0</v>
      </c>
      <c r="E1056" s="41">
        <v>42297.0</v>
      </c>
      <c r="F1056" s="55" t="s">
        <v>15</v>
      </c>
      <c r="G1056" s="16" t="s">
        <v>197</v>
      </c>
      <c r="H1056" s="16" t="s">
        <v>1532</v>
      </c>
      <c r="I1056" s="16" t="s">
        <v>576</v>
      </c>
      <c r="J1056" s="16" t="s">
        <v>576</v>
      </c>
      <c r="K1056" s="36"/>
      <c r="N1056" s="4"/>
      <c r="O1056" s="4"/>
    </row>
    <row r="1057">
      <c r="A1057" s="20">
        <v>1061.0</v>
      </c>
      <c r="B1057" s="16">
        <v>3259185.0</v>
      </c>
      <c r="C1057" s="16" t="s">
        <v>213</v>
      </c>
      <c r="D1057" s="41">
        <v>42292.0</v>
      </c>
      <c r="E1057" s="41">
        <v>42297.0</v>
      </c>
      <c r="F1057" s="55" t="s">
        <v>15</v>
      </c>
      <c r="G1057" s="16" t="s">
        <v>16</v>
      </c>
      <c r="H1057" s="16" t="s">
        <v>1534</v>
      </c>
      <c r="I1057" s="16" t="s">
        <v>58</v>
      </c>
      <c r="J1057" s="16" t="s">
        <v>712</v>
      </c>
      <c r="K1057" s="36"/>
      <c r="N1057" s="4"/>
      <c r="O1057" s="4"/>
    </row>
    <row r="1058">
      <c r="A1058" s="20">
        <v>1062.0</v>
      </c>
      <c r="B1058" s="90">
        <v>3259230.0</v>
      </c>
      <c r="C1058" s="16" t="s">
        <v>1268</v>
      </c>
      <c r="D1058" s="41">
        <v>42292.0</v>
      </c>
      <c r="E1058" s="41">
        <v>42298.0</v>
      </c>
      <c r="F1058" s="55" t="s">
        <v>15</v>
      </c>
      <c r="G1058" s="16" t="s">
        <v>57</v>
      </c>
      <c r="H1058" s="16" t="s">
        <v>1537</v>
      </c>
      <c r="I1058" s="16" t="s">
        <v>58</v>
      </c>
      <c r="J1058" s="16" t="s">
        <v>712</v>
      </c>
      <c r="K1058" s="78"/>
      <c r="N1058" s="4"/>
      <c r="O1058" s="4"/>
    </row>
    <row r="1059">
      <c r="A1059" s="20">
        <v>1063.0</v>
      </c>
      <c r="B1059" s="16">
        <v>3250079.0</v>
      </c>
      <c r="C1059" s="16" t="s">
        <v>106</v>
      </c>
      <c r="D1059" s="41">
        <v>42292.0</v>
      </c>
      <c r="E1059" s="41">
        <v>42299.0</v>
      </c>
      <c r="F1059" s="55" t="s">
        <v>15</v>
      </c>
      <c r="G1059" s="16" t="s">
        <v>16</v>
      </c>
      <c r="H1059" s="16" t="s">
        <v>1540</v>
      </c>
      <c r="I1059" s="16" t="s">
        <v>63</v>
      </c>
      <c r="J1059" s="16" t="s">
        <v>712</v>
      </c>
      <c r="K1059" s="78"/>
      <c r="N1059" s="4"/>
      <c r="O1059" s="4"/>
    </row>
    <row r="1060">
      <c r="A1060" s="20">
        <v>1064.0</v>
      </c>
      <c r="B1060" s="16">
        <v>3250529.0</v>
      </c>
      <c r="C1060" s="16" t="s">
        <v>107</v>
      </c>
      <c r="D1060" s="41">
        <v>42292.0</v>
      </c>
      <c r="E1060" s="41">
        <v>42299.0</v>
      </c>
      <c r="F1060" s="55" t="s">
        <v>15</v>
      </c>
      <c r="G1060" s="16" t="s">
        <v>57</v>
      </c>
      <c r="H1060" s="16" t="s">
        <v>1541</v>
      </c>
      <c r="I1060" s="16" t="s">
        <v>58</v>
      </c>
      <c r="J1060" s="16" t="s">
        <v>712</v>
      </c>
      <c r="K1060" s="36"/>
      <c r="N1060" s="4"/>
      <c r="O1060" s="4"/>
    </row>
    <row r="1061">
      <c r="A1061" s="20">
        <v>1065.0</v>
      </c>
      <c r="B1061" s="16">
        <v>3250662.0</v>
      </c>
      <c r="C1061" s="107" t="s">
        <v>728</v>
      </c>
      <c r="D1061" s="41">
        <v>42292.0</v>
      </c>
      <c r="E1061" s="41">
        <v>42299.0</v>
      </c>
      <c r="F1061" s="55" t="s">
        <v>15</v>
      </c>
      <c r="G1061" s="16" t="s">
        <v>16</v>
      </c>
      <c r="H1061" s="16" t="s">
        <v>1542</v>
      </c>
      <c r="I1061" s="16" t="s">
        <v>63</v>
      </c>
      <c r="J1061" s="16" t="s">
        <v>712</v>
      </c>
      <c r="K1061" s="36"/>
      <c r="N1061" s="4"/>
      <c r="O1061" s="4"/>
    </row>
    <row r="1062" ht="45.0" customHeight="1">
      <c r="A1062" s="20">
        <v>1066.0</v>
      </c>
      <c r="B1062" s="16">
        <v>3250667.0</v>
      </c>
      <c r="C1062" s="16" t="s">
        <v>841</v>
      </c>
      <c r="D1062" s="41">
        <v>42292.0</v>
      </c>
      <c r="E1062" s="41">
        <v>42299.0</v>
      </c>
      <c r="F1062" s="55" t="s">
        <v>15</v>
      </c>
      <c r="G1062" s="16" t="s">
        <v>16</v>
      </c>
      <c r="H1062" s="16" t="s">
        <v>1543</v>
      </c>
      <c r="I1062" s="16" t="s">
        <v>63</v>
      </c>
      <c r="J1062" s="55" t="s">
        <v>1144</v>
      </c>
      <c r="K1062" s="36"/>
      <c r="N1062" s="4"/>
      <c r="O1062" s="4"/>
    </row>
    <row r="1063" ht="45.0" customHeight="1">
      <c r="A1063" s="20">
        <v>1067.0</v>
      </c>
      <c r="B1063" s="16">
        <v>3251034.0</v>
      </c>
      <c r="C1063" s="16" t="s">
        <v>841</v>
      </c>
      <c r="D1063" s="41">
        <v>42292.0</v>
      </c>
      <c r="E1063" s="41">
        <v>42299.0</v>
      </c>
      <c r="F1063" s="55" t="s">
        <v>15</v>
      </c>
      <c r="G1063" s="16" t="s">
        <v>16</v>
      </c>
      <c r="H1063" s="16" t="s">
        <v>1544</v>
      </c>
      <c r="I1063" s="16" t="s">
        <v>63</v>
      </c>
      <c r="J1063" s="55" t="s">
        <v>1093</v>
      </c>
      <c r="K1063" s="36"/>
      <c r="N1063" s="4"/>
      <c r="O1063" s="4"/>
    </row>
    <row r="1064" ht="30.0" customHeight="1">
      <c r="A1064" s="20">
        <v>1068.0</v>
      </c>
      <c r="B1064" s="16">
        <v>3251104.0</v>
      </c>
      <c r="C1064" s="16" t="s">
        <v>318</v>
      </c>
      <c r="D1064" s="41">
        <v>42292.0</v>
      </c>
      <c r="E1064" s="41">
        <v>42299.0</v>
      </c>
      <c r="F1064" s="55" t="s">
        <v>15</v>
      </c>
      <c r="G1064" s="16" t="s">
        <v>57</v>
      </c>
      <c r="H1064" s="16" t="s">
        <v>1545</v>
      </c>
      <c r="I1064" s="16" t="s">
        <v>58</v>
      </c>
      <c r="J1064" s="55" t="s">
        <v>1326</v>
      </c>
      <c r="K1064" s="36"/>
      <c r="N1064" s="4"/>
      <c r="O1064" s="4"/>
    </row>
    <row r="1065">
      <c r="A1065" s="20">
        <v>1069.0</v>
      </c>
      <c r="B1065" s="16">
        <v>3251540.0</v>
      </c>
      <c r="C1065" s="16" t="s">
        <v>318</v>
      </c>
      <c r="D1065" s="41">
        <v>42292.0</v>
      </c>
      <c r="E1065" s="41">
        <v>42300.0</v>
      </c>
      <c r="F1065" s="55" t="s">
        <v>15</v>
      </c>
      <c r="G1065" s="16" t="s">
        <v>57</v>
      </c>
      <c r="H1065" s="16" t="s">
        <v>1546</v>
      </c>
      <c r="I1065" s="16" t="s">
        <v>58</v>
      </c>
      <c r="J1065" s="16" t="s">
        <v>712</v>
      </c>
      <c r="K1065" s="36"/>
      <c r="N1065" s="4"/>
      <c r="O1065" s="4"/>
    </row>
    <row r="1066" ht="45.0" customHeight="1">
      <c r="A1066" s="20">
        <v>1070.0</v>
      </c>
      <c r="B1066" s="16">
        <v>3251590.0</v>
      </c>
      <c r="C1066" s="16" t="s">
        <v>841</v>
      </c>
      <c r="D1066" s="41">
        <v>42292.0</v>
      </c>
      <c r="E1066" s="41">
        <v>42300.0</v>
      </c>
      <c r="F1066" s="55" t="s">
        <v>817</v>
      </c>
      <c r="G1066" s="16" t="s">
        <v>16</v>
      </c>
      <c r="H1066" s="16" t="s">
        <v>1548</v>
      </c>
      <c r="I1066" s="16" t="s">
        <v>63</v>
      </c>
      <c r="J1066" s="55" t="s">
        <v>1093</v>
      </c>
      <c r="K1066" s="36"/>
      <c r="N1066" s="4"/>
      <c r="O1066" s="4"/>
    </row>
    <row r="1067" ht="45.0" customHeight="1">
      <c r="A1067" s="20">
        <v>1071.0</v>
      </c>
      <c r="B1067" s="16">
        <v>3251890.0</v>
      </c>
      <c r="C1067" s="16" t="s">
        <v>841</v>
      </c>
      <c r="D1067" s="41">
        <v>42292.0</v>
      </c>
      <c r="E1067" s="41">
        <v>42300.0</v>
      </c>
      <c r="F1067" s="55" t="s">
        <v>15</v>
      </c>
      <c r="G1067" s="16" t="s">
        <v>16</v>
      </c>
      <c r="H1067" s="16" t="s">
        <v>1549</v>
      </c>
      <c r="I1067" s="16" t="s">
        <v>58</v>
      </c>
      <c r="J1067" s="55" t="s">
        <v>1093</v>
      </c>
      <c r="K1067" s="36"/>
      <c r="N1067" s="4"/>
      <c r="O1067" s="4"/>
    </row>
    <row r="1068" ht="30.0" customHeight="1">
      <c r="A1068" s="20">
        <v>1072.0</v>
      </c>
      <c r="B1068" s="16">
        <v>3249222.0</v>
      </c>
      <c r="C1068" s="16" t="s">
        <v>107</v>
      </c>
      <c r="D1068" s="41">
        <v>42292.0</v>
      </c>
      <c r="E1068" s="41">
        <v>42298.0</v>
      </c>
      <c r="F1068" s="55" t="s">
        <v>15</v>
      </c>
      <c r="G1068" s="16" t="s">
        <v>57</v>
      </c>
      <c r="H1068" s="16" t="s">
        <v>1550</v>
      </c>
      <c r="I1068" s="16" t="s">
        <v>58</v>
      </c>
      <c r="J1068" s="55" t="s">
        <v>1326</v>
      </c>
      <c r="K1068" s="36"/>
      <c r="N1068" s="4"/>
      <c r="O1068" s="4"/>
    </row>
    <row r="1069">
      <c r="A1069" s="20">
        <v>1073.0</v>
      </c>
      <c r="B1069" s="16">
        <v>3249428.0</v>
      </c>
      <c r="C1069" s="16" t="s">
        <v>222</v>
      </c>
      <c r="D1069" s="41">
        <v>42292.0</v>
      </c>
      <c r="E1069" s="41">
        <v>42298.0</v>
      </c>
      <c r="F1069" s="55" t="s">
        <v>15</v>
      </c>
      <c r="G1069" s="16" t="s">
        <v>16</v>
      </c>
      <c r="H1069" s="16" t="s">
        <v>1551</v>
      </c>
      <c r="I1069" s="16" t="s">
        <v>63</v>
      </c>
      <c r="J1069" s="16" t="s">
        <v>712</v>
      </c>
      <c r="K1069" s="36"/>
      <c r="N1069" s="4"/>
      <c r="O1069" s="4"/>
    </row>
    <row r="1070">
      <c r="A1070" s="20">
        <v>1074.0</v>
      </c>
      <c r="B1070" s="16">
        <v>3252401.0</v>
      </c>
      <c r="C1070" s="16" t="s">
        <v>106</v>
      </c>
      <c r="D1070" s="41">
        <v>42292.0</v>
      </c>
      <c r="E1070" s="41">
        <v>42300.0</v>
      </c>
      <c r="F1070" s="55" t="s">
        <v>15</v>
      </c>
      <c r="G1070" s="16" t="s">
        <v>16</v>
      </c>
      <c r="H1070" s="16" t="s">
        <v>1552</v>
      </c>
      <c r="I1070" s="16" t="s">
        <v>63</v>
      </c>
      <c r="J1070" s="16" t="s">
        <v>712</v>
      </c>
      <c r="K1070" s="20"/>
      <c r="N1070" s="4"/>
      <c r="O1070" s="4"/>
    </row>
    <row r="1071" ht="60.0" customHeight="1">
      <c r="A1071" s="20">
        <v>1075.0</v>
      </c>
      <c r="B1071" s="16">
        <v>3253039.0</v>
      </c>
      <c r="C1071" s="16" t="s">
        <v>56</v>
      </c>
      <c r="D1071" s="41">
        <v>42292.0</v>
      </c>
      <c r="E1071" s="41">
        <v>42303.0</v>
      </c>
      <c r="F1071" s="55" t="s">
        <v>15</v>
      </c>
      <c r="G1071" s="16" t="s">
        <v>57</v>
      </c>
      <c r="H1071" s="16" t="s">
        <v>1553</v>
      </c>
      <c r="I1071" s="16" t="s">
        <v>58</v>
      </c>
      <c r="J1071" s="55" t="s">
        <v>1555</v>
      </c>
      <c r="K1071" s="20"/>
      <c r="N1071" s="4"/>
      <c r="O1071" s="4"/>
    </row>
    <row r="1072">
      <c r="A1072" s="20">
        <v>1076.0</v>
      </c>
      <c r="B1072" s="16">
        <v>3253098.0</v>
      </c>
      <c r="C1072" s="16" t="s">
        <v>36</v>
      </c>
      <c r="D1072" s="41">
        <v>42292.0</v>
      </c>
      <c r="E1072" s="41">
        <v>42303.0</v>
      </c>
      <c r="F1072" s="55" t="s">
        <v>15</v>
      </c>
      <c r="G1072" s="16" t="s">
        <v>57</v>
      </c>
      <c r="H1072" s="16" t="s">
        <v>1556</v>
      </c>
      <c r="I1072" s="16" t="s">
        <v>576</v>
      </c>
      <c r="J1072" s="16" t="s">
        <v>576</v>
      </c>
      <c r="K1072" s="20"/>
      <c r="N1072" s="4"/>
      <c r="O1072" s="4"/>
    </row>
    <row r="1073" ht="30.0" customHeight="1">
      <c r="A1073" s="20">
        <v>1077.0</v>
      </c>
      <c r="B1073" s="16">
        <v>3253127.0</v>
      </c>
      <c r="C1073" s="16" t="s">
        <v>106</v>
      </c>
      <c r="D1073" s="41">
        <v>42292.0</v>
      </c>
      <c r="E1073" s="41">
        <v>42303.0</v>
      </c>
      <c r="F1073" s="55" t="s">
        <v>15</v>
      </c>
      <c r="G1073" s="16" t="s">
        <v>57</v>
      </c>
      <c r="H1073" s="16" t="s">
        <v>1559</v>
      </c>
      <c r="I1073" s="16" t="s">
        <v>58</v>
      </c>
      <c r="J1073" s="55" t="s">
        <v>1381</v>
      </c>
      <c r="K1073" s="20"/>
      <c r="N1073" s="4"/>
      <c r="O1073" s="4"/>
    </row>
    <row r="1074">
      <c r="A1074" s="20">
        <v>1078.0</v>
      </c>
      <c r="B1074" s="16">
        <v>3253224.0</v>
      </c>
      <c r="C1074" s="16" t="s">
        <v>841</v>
      </c>
      <c r="D1074" s="41">
        <v>42292.0</v>
      </c>
      <c r="E1074" s="41">
        <v>42303.0</v>
      </c>
      <c r="F1074" s="55" t="s">
        <v>15</v>
      </c>
      <c r="G1074" s="16" t="s">
        <v>16</v>
      </c>
      <c r="H1074" s="16" t="s">
        <v>1561</v>
      </c>
      <c r="I1074" s="16" t="s">
        <v>63</v>
      </c>
      <c r="J1074" s="16" t="s">
        <v>22</v>
      </c>
      <c r="K1074" s="20"/>
      <c r="N1074" s="4"/>
      <c r="O1074" s="4"/>
    </row>
    <row r="1075" ht="45.0" customHeight="1">
      <c r="A1075" s="20">
        <v>1079.0</v>
      </c>
      <c r="B1075" s="16">
        <v>3253228.0</v>
      </c>
      <c r="C1075" s="107" t="s">
        <v>78</v>
      </c>
      <c r="D1075" s="41">
        <v>42292.0</v>
      </c>
      <c r="E1075" s="41">
        <v>42303.0</v>
      </c>
      <c r="F1075" s="55" t="s">
        <v>15</v>
      </c>
      <c r="G1075" s="16" t="s">
        <v>16</v>
      </c>
      <c r="H1075" s="16" t="s">
        <v>1563</v>
      </c>
      <c r="I1075" s="16" t="s">
        <v>58</v>
      </c>
      <c r="J1075" s="55" t="s">
        <v>1093</v>
      </c>
      <c r="K1075" s="20"/>
      <c r="N1075" s="4"/>
      <c r="O1075" s="4"/>
    </row>
    <row r="1076">
      <c r="A1076" s="20">
        <v>1080.0</v>
      </c>
      <c r="B1076" s="16">
        <v>3253300.0</v>
      </c>
      <c r="C1076" s="16" t="s">
        <v>213</v>
      </c>
      <c r="D1076" s="41">
        <v>42292.0</v>
      </c>
      <c r="E1076" s="41">
        <v>42302.0</v>
      </c>
      <c r="F1076" s="55" t="s">
        <v>15</v>
      </c>
      <c r="G1076" s="16" t="s">
        <v>16</v>
      </c>
      <c r="H1076" s="16" t="s">
        <v>1564</v>
      </c>
      <c r="I1076" s="16" t="s">
        <v>58</v>
      </c>
      <c r="J1076" s="16" t="s">
        <v>712</v>
      </c>
      <c r="K1076" s="20"/>
      <c r="N1076" s="4"/>
      <c r="O1076" s="4"/>
    </row>
    <row r="1077">
      <c r="A1077" s="20">
        <v>1081.0</v>
      </c>
      <c r="B1077" s="16">
        <v>3260229.0</v>
      </c>
      <c r="C1077" s="16" t="s">
        <v>213</v>
      </c>
      <c r="D1077" s="41">
        <v>42292.0</v>
      </c>
      <c r="E1077" s="41">
        <v>42302.0</v>
      </c>
      <c r="F1077" s="55" t="s">
        <v>15</v>
      </c>
      <c r="G1077" s="16" t="s">
        <v>1506</v>
      </c>
      <c r="H1077" s="16"/>
      <c r="I1077" s="16" t="s">
        <v>229</v>
      </c>
      <c r="J1077" s="16" t="s">
        <v>712</v>
      </c>
      <c r="K1077" s="20"/>
      <c r="N1077" s="4"/>
      <c r="O1077" s="4"/>
    </row>
    <row r="1078" ht="45.0" customHeight="1">
      <c r="A1078" s="20">
        <v>1082.0</v>
      </c>
      <c r="B1078" s="16">
        <v>3254280.0</v>
      </c>
      <c r="C1078" s="16" t="s">
        <v>152</v>
      </c>
      <c r="D1078" s="41">
        <v>42292.0</v>
      </c>
      <c r="E1078" s="41">
        <v>42303.0</v>
      </c>
      <c r="F1078" s="55" t="s">
        <v>15</v>
      </c>
      <c r="G1078" s="16" t="s">
        <v>57</v>
      </c>
      <c r="H1078" s="16" t="s">
        <v>1567</v>
      </c>
      <c r="I1078" s="16" t="s">
        <v>229</v>
      </c>
      <c r="J1078" s="55" t="s">
        <v>1568</v>
      </c>
      <c r="K1078" s="20"/>
      <c r="N1078" s="4"/>
      <c r="O1078" s="4"/>
    </row>
    <row r="1079">
      <c r="A1079" s="20">
        <v>1083.0</v>
      </c>
      <c r="B1079" s="16">
        <v>3254886.0</v>
      </c>
      <c r="C1079" s="16" t="s">
        <v>728</v>
      </c>
      <c r="D1079" s="41">
        <v>42292.0</v>
      </c>
      <c r="E1079" s="41">
        <v>42304.0</v>
      </c>
      <c r="F1079" s="55" t="s">
        <v>15</v>
      </c>
      <c r="G1079" s="16" t="s">
        <v>1506</v>
      </c>
      <c r="H1079" s="16" t="s">
        <v>1570</v>
      </c>
      <c r="I1079" s="16" t="s">
        <v>761</v>
      </c>
      <c r="J1079" s="16" t="s">
        <v>712</v>
      </c>
      <c r="K1079" s="20"/>
      <c r="N1079" s="4"/>
      <c r="O1079" s="4"/>
    </row>
    <row r="1080" ht="45.0" customHeight="1">
      <c r="A1080" s="20">
        <v>1084.0</v>
      </c>
      <c r="B1080" s="16">
        <v>3255001.0</v>
      </c>
      <c r="C1080" s="16" t="s">
        <v>318</v>
      </c>
      <c r="D1080" s="41">
        <v>42292.0</v>
      </c>
      <c r="E1080" s="41">
        <v>42304.0</v>
      </c>
      <c r="F1080" s="55" t="s">
        <v>15</v>
      </c>
      <c r="G1080" s="16" t="s">
        <v>57</v>
      </c>
      <c r="H1080" s="16" t="s">
        <v>1571</v>
      </c>
      <c r="I1080" s="16" t="s">
        <v>229</v>
      </c>
      <c r="J1080" s="55" t="s">
        <v>1568</v>
      </c>
      <c r="K1080" s="20"/>
      <c r="N1080" s="4"/>
      <c r="O1080" s="4"/>
    </row>
    <row r="1081" ht="45.0" customHeight="1">
      <c r="A1081" s="20">
        <v>1085.0</v>
      </c>
      <c r="B1081" s="16">
        <v>3255412.0</v>
      </c>
      <c r="C1081" s="16" t="s">
        <v>318</v>
      </c>
      <c r="D1081" s="41">
        <v>42292.0</v>
      </c>
      <c r="E1081" s="41">
        <v>42304.0</v>
      </c>
      <c r="F1081" s="55" t="s">
        <v>15</v>
      </c>
      <c r="G1081" s="16" t="s">
        <v>57</v>
      </c>
      <c r="H1081" s="16" t="s">
        <v>1572</v>
      </c>
      <c r="I1081" s="16" t="s">
        <v>229</v>
      </c>
      <c r="J1081" s="55" t="s">
        <v>1358</v>
      </c>
      <c r="K1081" s="20"/>
      <c r="N1081" s="4"/>
      <c r="O1081" s="4"/>
    </row>
    <row r="1082" ht="45.0" customHeight="1">
      <c r="A1082" s="20">
        <v>1086.0</v>
      </c>
      <c r="B1082" s="16">
        <v>3255751.0</v>
      </c>
      <c r="C1082" s="16" t="s">
        <v>745</v>
      </c>
      <c r="D1082" s="41">
        <v>42292.0</v>
      </c>
      <c r="E1082" s="41">
        <v>42304.0</v>
      </c>
      <c r="F1082" s="55" t="s">
        <v>15</v>
      </c>
      <c r="G1082" s="16" t="s">
        <v>57</v>
      </c>
      <c r="H1082" s="16" t="s">
        <v>1574</v>
      </c>
      <c r="I1082" s="16" t="s">
        <v>229</v>
      </c>
      <c r="J1082" s="55" t="s">
        <v>1358</v>
      </c>
      <c r="K1082" s="20"/>
      <c r="N1082" s="4"/>
      <c r="O1082" s="4"/>
    </row>
    <row r="1083" ht="45.0" customHeight="1">
      <c r="A1083" s="20">
        <v>1087.0</v>
      </c>
      <c r="B1083" s="16">
        <v>3255834.0</v>
      </c>
      <c r="C1083" s="16" t="s">
        <v>152</v>
      </c>
      <c r="D1083" s="41">
        <v>42292.0</v>
      </c>
      <c r="E1083" s="41">
        <v>42304.0</v>
      </c>
      <c r="F1083" s="55" t="s">
        <v>15</v>
      </c>
      <c r="G1083" s="16" t="s">
        <v>57</v>
      </c>
      <c r="H1083" s="16" t="s">
        <v>1575</v>
      </c>
      <c r="I1083" s="16" t="s">
        <v>229</v>
      </c>
      <c r="J1083" s="55" t="s">
        <v>1568</v>
      </c>
      <c r="K1083" s="20"/>
      <c r="N1083" s="4"/>
      <c r="O1083" s="4"/>
    </row>
    <row r="1084">
      <c r="A1084" s="20">
        <v>1088.0</v>
      </c>
      <c r="B1084" s="16">
        <v>3256276.0</v>
      </c>
      <c r="C1084" s="16" t="s">
        <v>105</v>
      </c>
      <c r="D1084" s="41">
        <v>42292.0</v>
      </c>
      <c r="E1084" s="41">
        <v>42305.0</v>
      </c>
      <c r="F1084" s="55" t="s">
        <v>15</v>
      </c>
      <c r="G1084" s="16" t="s">
        <v>57</v>
      </c>
      <c r="H1084" s="16" t="s">
        <v>1576</v>
      </c>
      <c r="I1084" s="16" t="s">
        <v>229</v>
      </c>
      <c r="J1084" s="16" t="s">
        <v>712</v>
      </c>
      <c r="K1084" s="20"/>
      <c r="N1084" s="4"/>
      <c r="O1084" s="4"/>
    </row>
    <row r="1085">
      <c r="A1085" s="20">
        <v>1089.0</v>
      </c>
      <c r="B1085" s="16">
        <v>3256311.0</v>
      </c>
      <c r="C1085" s="16" t="s">
        <v>745</v>
      </c>
      <c r="D1085" s="41">
        <v>42292.0</v>
      </c>
      <c r="E1085" s="41">
        <v>42305.0</v>
      </c>
      <c r="F1085" s="55" t="s">
        <v>15</v>
      </c>
      <c r="G1085" s="16" t="s">
        <v>57</v>
      </c>
      <c r="H1085" s="16"/>
      <c r="I1085" s="16" t="s">
        <v>229</v>
      </c>
      <c r="J1085" s="16" t="s">
        <v>1578</v>
      </c>
      <c r="K1085" s="20"/>
      <c r="N1085" s="4"/>
      <c r="O1085" s="4"/>
    </row>
    <row r="1086">
      <c r="A1086" s="20">
        <v>1090.0</v>
      </c>
      <c r="B1086" s="16">
        <v>3256359.0</v>
      </c>
      <c r="C1086" s="16" t="s">
        <v>728</v>
      </c>
      <c r="D1086" s="41">
        <v>42292.0</v>
      </c>
      <c r="E1086" s="41">
        <v>42298.0</v>
      </c>
      <c r="F1086" s="55" t="s">
        <v>15</v>
      </c>
      <c r="G1086" s="16" t="s">
        <v>57</v>
      </c>
      <c r="H1086" s="16" t="s">
        <v>1581</v>
      </c>
      <c r="I1086" s="16" t="s">
        <v>761</v>
      </c>
      <c r="J1086" s="16" t="s">
        <v>712</v>
      </c>
      <c r="K1086" s="20"/>
      <c r="N1086" s="4"/>
      <c r="O1086" s="4"/>
    </row>
    <row r="1087">
      <c r="A1087" s="20">
        <v>1091.0</v>
      </c>
      <c r="B1087" s="16">
        <v>3260674.0</v>
      </c>
      <c r="C1087" s="16" t="s">
        <v>222</v>
      </c>
      <c r="D1087" s="41">
        <v>42292.0</v>
      </c>
      <c r="E1087" s="41">
        <v>42305.0</v>
      </c>
      <c r="F1087" s="55" t="s">
        <v>15</v>
      </c>
      <c r="G1087" s="16" t="s">
        <v>1506</v>
      </c>
      <c r="H1087" s="16" t="s">
        <v>1582</v>
      </c>
      <c r="I1087" s="16" t="s">
        <v>229</v>
      </c>
      <c r="J1087" s="16" t="s">
        <v>712</v>
      </c>
      <c r="K1087" s="20"/>
      <c r="N1087" s="4"/>
      <c r="O1087" s="4"/>
    </row>
    <row r="1088">
      <c r="A1088" s="20">
        <v>1092.0</v>
      </c>
      <c r="B1088" s="16">
        <v>3257033.0</v>
      </c>
      <c r="C1088" s="16" t="s">
        <v>107</v>
      </c>
      <c r="D1088" s="41">
        <v>42292.0</v>
      </c>
      <c r="E1088" s="41">
        <v>42304.0</v>
      </c>
      <c r="F1088" s="55" t="s">
        <v>15</v>
      </c>
      <c r="G1088" s="16" t="s">
        <v>57</v>
      </c>
      <c r="H1088" s="16" t="s">
        <v>1584</v>
      </c>
      <c r="I1088" s="16" t="s">
        <v>229</v>
      </c>
      <c r="J1088" s="16" t="s">
        <v>712</v>
      </c>
      <c r="K1088" s="20"/>
      <c r="N1088" s="4"/>
      <c r="O1088" s="4"/>
    </row>
    <row r="1089">
      <c r="A1089" s="20">
        <v>1093.0</v>
      </c>
      <c r="B1089" s="16">
        <v>3257471.0</v>
      </c>
      <c r="C1089" s="16" t="s">
        <v>841</v>
      </c>
      <c r="D1089" s="41">
        <v>42292.0</v>
      </c>
      <c r="E1089" s="41">
        <v>42306.0</v>
      </c>
      <c r="F1089" s="55" t="s">
        <v>15</v>
      </c>
      <c r="G1089" s="16" t="s">
        <v>1506</v>
      </c>
      <c r="H1089" s="16" t="s">
        <v>1586</v>
      </c>
      <c r="I1089" s="16" t="s">
        <v>576</v>
      </c>
      <c r="J1089" s="16" t="s">
        <v>576</v>
      </c>
      <c r="K1089" s="20"/>
      <c r="N1089" s="4"/>
      <c r="O1089" s="4"/>
    </row>
    <row r="1090">
      <c r="A1090" s="20">
        <v>1094.0</v>
      </c>
      <c r="B1090" s="16">
        <v>3257486.0</v>
      </c>
      <c r="C1090" s="16" t="s">
        <v>841</v>
      </c>
      <c r="D1090" s="41">
        <v>42292.0</v>
      </c>
      <c r="E1090" s="41">
        <v>42306.0</v>
      </c>
      <c r="F1090" s="55" t="s">
        <v>15</v>
      </c>
      <c r="G1090" s="16" t="s">
        <v>1506</v>
      </c>
      <c r="H1090" s="16" t="s">
        <v>1587</v>
      </c>
      <c r="I1090" s="16" t="s">
        <v>576</v>
      </c>
      <c r="J1090" s="16" t="s">
        <v>576</v>
      </c>
      <c r="K1090" s="20"/>
      <c r="N1090" s="4"/>
      <c r="O1090" s="4"/>
    </row>
    <row r="1091" ht="45.0" customHeight="1">
      <c r="A1091" s="20">
        <v>1095.0</v>
      </c>
      <c r="B1091" s="16">
        <v>3257889.0</v>
      </c>
      <c r="C1091" s="16" t="s">
        <v>318</v>
      </c>
      <c r="D1091" s="41">
        <v>42292.0</v>
      </c>
      <c r="E1091" s="41">
        <v>42299.0</v>
      </c>
      <c r="F1091" s="55" t="s">
        <v>15</v>
      </c>
      <c r="G1091" s="16" t="s">
        <v>1506</v>
      </c>
      <c r="H1091" s="16" t="s">
        <v>1588</v>
      </c>
      <c r="I1091" s="16" t="s">
        <v>761</v>
      </c>
      <c r="J1091" s="55" t="s">
        <v>1360</v>
      </c>
      <c r="K1091" s="20"/>
      <c r="N1091" s="4"/>
      <c r="O1091" s="4"/>
    </row>
    <row r="1092">
      <c r="A1092" s="20">
        <v>1096.0</v>
      </c>
      <c r="B1092" s="16">
        <v>3257611.0</v>
      </c>
      <c r="C1092" s="16" t="s">
        <v>841</v>
      </c>
      <c r="D1092" s="41">
        <v>42292.0</v>
      </c>
      <c r="E1092" s="41">
        <v>42306.0</v>
      </c>
      <c r="F1092" s="55" t="s">
        <v>15</v>
      </c>
      <c r="G1092" s="16" t="s">
        <v>1506</v>
      </c>
      <c r="H1092" s="16" t="s">
        <v>1591</v>
      </c>
      <c r="I1092" s="16" t="s">
        <v>576</v>
      </c>
      <c r="J1092" s="16" t="s">
        <v>576</v>
      </c>
      <c r="K1092" s="20"/>
      <c r="N1092" s="4"/>
      <c r="O1092" s="4"/>
    </row>
    <row r="1093">
      <c r="A1093" s="20">
        <v>1097.0</v>
      </c>
      <c r="B1093" s="16">
        <v>3257503.0</v>
      </c>
      <c r="C1093" s="16" t="s">
        <v>841</v>
      </c>
      <c r="D1093" s="41">
        <v>42292.0</v>
      </c>
      <c r="E1093" s="41">
        <v>42306.0</v>
      </c>
      <c r="F1093" s="55" t="s">
        <v>15</v>
      </c>
      <c r="G1093" s="16" t="s">
        <v>1506</v>
      </c>
      <c r="H1093" s="16" t="s">
        <v>1592</v>
      </c>
      <c r="I1093" s="16" t="s">
        <v>576</v>
      </c>
      <c r="J1093" s="16" t="s">
        <v>576</v>
      </c>
      <c r="K1093" s="20"/>
      <c r="N1093" s="4"/>
      <c r="O1093" s="4"/>
    </row>
    <row r="1094">
      <c r="A1094" s="20">
        <v>1098.0</v>
      </c>
      <c r="B1094" s="16">
        <v>3257589.0</v>
      </c>
      <c r="C1094" s="16" t="s">
        <v>841</v>
      </c>
      <c r="D1094" s="41">
        <v>42292.0</v>
      </c>
      <c r="E1094" s="41">
        <v>42306.0</v>
      </c>
      <c r="F1094" s="55" t="s">
        <v>15</v>
      </c>
      <c r="G1094" s="16" t="s">
        <v>1506</v>
      </c>
      <c r="H1094" s="16" t="s">
        <v>1594</v>
      </c>
      <c r="I1094" s="16" t="s">
        <v>576</v>
      </c>
      <c r="J1094" s="16" t="s">
        <v>576</v>
      </c>
      <c r="K1094" s="20"/>
      <c r="N1094" s="4"/>
      <c r="O1094" s="4"/>
    </row>
    <row r="1095">
      <c r="A1095" s="20">
        <v>1099.0</v>
      </c>
      <c r="B1095" s="16">
        <v>3257033.0</v>
      </c>
      <c r="C1095" s="16" t="s">
        <v>107</v>
      </c>
      <c r="D1095" s="41">
        <v>42292.0</v>
      </c>
      <c r="E1095" s="41">
        <v>42305.0</v>
      </c>
      <c r="F1095" s="55" t="s">
        <v>15</v>
      </c>
      <c r="G1095" s="16" t="s">
        <v>1506</v>
      </c>
      <c r="H1095" s="16" t="s">
        <v>1595</v>
      </c>
      <c r="I1095" s="16" t="s">
        <v>761</v>
      </c>
      <c r="J1095" s="16" t="s">
        <v>712</v>
      </c>
      <c r="K1095" s="20"/>
      <c r="N1095" s="4"/>
      <c r="O1095" s="4"/>
    </row>
    <row r="1096">
      <c r="A1096" s="20">
        <v>1100.0</v>
      </c>
      <c r="B1096" s="16">
        <v>3259884.0</v>
      </c>
      <c r="C1096" s="16" t="s">
        <v>106</v>
      </c>
      <c r="D1096" s="41">
        <v>42293.0</v>
      </c>
      <c r="E1096" s="41">
        <v>42306.0</v>
      </c>
      <c r="F1096" s="55" t="s">
        <v>15</v>
      </c>
      <c r="G1096" s="16" t="s">
        <v>143</v>
      </c>
      <c r="H1096" s="16" t="s">
        <v>1596</v>
      </c>
      <c r="I1096" s="16" t="s">
        <v>576</v>
      </c>
      <c r="J1096" s="16" t="s">
        <v>576</v>
      </c>
      <c r="K1096" s="36"/>
      <c r="N1096" s="4"/>
      <c r="O1096" s="4"/>
    </row>
    <row r="1097">
      <c r="A1097" s="20">
        <v>1101.0</v>
      </c>
      <c r="B1097" s="16">
        <v>3260005.0</v>
      </c>
      <c r="C1097" s="16" t="s">
        <v>745</v>
      </c>
      <c r="D1097" s="41">
        <v>42293.0</v>
      </c>
      <c r="E1097" s="41">
        <v>42300.0</v>
      </c>
      <c r="F1097" s="55" t="s">
        <v>15</v>
      </c>
      <c r="G1097" s="16" t="s">
        <v>197</v>
      </c>
      <c r="H1097" s="16" t="s">
        <v>1604</v>
      </c>
      <c r="I1097" s="16" t="s">
        <v>576</v>
      </c>
      <c r="J1097" s="16" t="s">
        <v>576</v>
      </c>
      <c r="K1097" s="20">
        <v>3265237.0</v>
      </c>
      <c r="N1097" s="4"/>
      <c r="O1097" s="4"/>
    </row>
    <row r="1098" ht="45.0" customHeight="1">
      <c r="A1098" s="20">
        <v>1102.0</v>
      </c>
      <c r="B1098" s="16">
        <v>3257805.0</v>
      </c>
      <c r="C1098" s="16" t="s">
        <v>745</v>
      </c>
      <c r="D1098" s="41">
        <v>42293.0</v>
      </c>
      <c r="E1098" s="41">
        <v>42305.0</v>
      </c>
      <c r="F1098" s="55" t="s">
        <v>15</v>
      </c>
      <c r="G1098" s="16" t="s">
        <v>1506</v>
      </c>
      <c r="H1098" s="16" t="s">
        <v>1606</v>
      </c>
      <c r="I1098" s="16" t="s">
        <v>229</v>
      </c>
      <c r="J1098" s="55" t="s">
        <v>1607</v>
      </c>
      <c r="K1098" s="36"/>
      <c r="N1098" s="4"/>
      <c r="O1098" s="4"/>
    </row>
    <row r="1099" ht="45.0" customHeight="1">
      <c r="A1099" s="20">
        <v>1103.0</v>
      </c>
      <c r="B1099" s="16">
        <v>3257865.0</v>
      </c>
      <c r="C1099" s="16" t="s">
        <v>841</v>
      </c>
      <c r="D1099" s="41">
        <v>42293.0</v>
      </c>
      <c r="E1099" s="41">
        <v>42306.0</v>
      </c>
      <c r="F1099" s="55" t="s">
        <v>15</v>
      </c>
      <c r="G1099" s="16" t="s">
        <v>1506</v>
      </c>
      <c r="H1099" s="16" t="s">
        <v>1608</v>
      </c>
      <c r="I1099" s="16" t="s">
        <v>761</v>
      </c>
      <c r="J1099" s="55" t="s">
        <v>1144</v>
      </c>
      <c r="K1099" s="36"/>
      <c r="N1099" s="4"/>
      <c r="O1099" s="4"/>
    </row>
    <row r="1100">
      <c r="A1100" s="20">
        <v>1104.0</v>
      </c>
      <c r="B1100" s="16">
        <v>3259893.0</v>
      </c>
      <c r="C1100" s="16" t="s">
        <v>1610</v>
      </c>
      <c r="D1100" s="41">
        <v>42293.0</v>
      </c>
      <c r="E1100" s="41">
        <v>42305.0</v>
      </c>
      <c r="F1100" s="55" t="s">
        <v>15</v>
      </c>
      <c r="G1100" s="16" t="s">
        <v>57</v>
      </c>
      <c r="H1100" s="16" t="s">
        <v>1612</v>
      </c>
      <c r="I1100" s="16" t="s">
        <v>229</v>
      </c>
      <c r="J1100" s="16" t="s">
        <v>712</v>
      </c>
      <c r="K1100" s="36"/>
      <c r="N1100" s="4"/>
      <c r="O1100" s="4"/>
    </row>
    <row r="1101">
      <c r="A1101" s="20">
        <v>1105.0</v>
      </c>
      <c r="B1101" s="16">
        <v>3260185.0</v>
      </c>
      <c r="C1101" s="16" t="s">
        <v>56</v>
      </c>
      <c r="D1101" s="41">
        <v>42293.0</v>
      </c>
      <c r="E1101" s="41">
        <v>42306.0</v>
      </c>
      <c r="F1101" s="55" t="s">
        <v>15</v>
      </c>
      <c r="G1101" s="16" t="s">
        <v>57</v>
      </c>
      <c r="H1101" s="16" t="s">
        <v>1616</v>
      </c>
      <c r="I1101" s="16" t="s">
        <v>229</v>
      </c>
      <c r="J1101" s="16" t="s">
        <v>712</v>
      </c>
      <c r="K1101" s="36"/>
      <c r="N1101" s="4"/>
      <c r="O1101" s="4"/>
    </row>
    <row r="1102" ht="45.0" customHeight="1">
      <c r="A1102" s="20">
        <v>1106.0</v>
      </c>
      <c r="B1102" s="20">
        <v>3260197.0</v>
      </c>
      <c r="C1102" s="20" t="s">
        <v>78</v>
      </c>
      <c r="D1102" s="20">
        <v>42293.0</v>
      </c>
      <c r="E1102" s="20">
        <v>42300.0</v>
      </c>
      <c r="F1102" s="20" t="s">
        <v>15</v>
      </c>
      <c r="G1102" s="20" t="s">
        <v>1506</v>
      </c>
      <c r="H1102" s="20" t="s">
        <v>1617</v>
      </c>
      <c r="I1102" s="20" t="s">
        <v>58</v>
      </c>
      <c r="J1102" s="7" t="s">
        <v>1093</v>
      </c>
      <c r="K1102" s="36"/>
      <c r="N1102" s="4"/>
      <c r="O1102" s="4"/>
    </row>
    <row r="1103" ht="30.0" customHeight="1">
      <c r="A1103" s="20">
        <v>1107.0</v>
      </c>
      <c r="B1103" s="16">
        <v>3263172.0</v>
      </c>
      <c r="C1103" s="16" t="s">
        <v>105</v>
      </c>
      <c r="D1103" s="41">
        <v>42297.0</v>
      </c>
      <c r="E1103" s="41">
        <v>42309.0</v>
      </c>
      <c r="F1103" s="16" t="s">
        <v>15</v>
      </c>
      <c r="G1103" s="16" t="s">
        <v>57</v>
      </c>
      <c r="H1103" s="16" t="s">
        <v>1619</v>
      </c>
      <c r="I1103" s="16" t="s">
        <v>58</v>
      </c>
      <c r="J1103" s="55" t="s">
        <v>1326</v>
      </c>
      <c r="K1103" s="36"/>
      <c r="N1103" s="4"/>
      <c r="O1103" s="4"/>
    </row>
    <row r="1104" ht="45.0" customHeight="1">
      <c r="A1104" s="20">
        <v>1108.0</v>
      </c>
      <c r="B1104" s="16">
        <v>3262308.0</v>
      </c>
      <c r="C1104" s="90" t="s">
        <v>78</v>
      </c>
      <c r="D1104" s="41">
        <v>42297.0</v>
      </c>
      <c r="E1104" s="41">
        <v>42303.0</v>
      </c>
      <c r="F1104" s="16" t="s">
        <v>15</v>
      </c>
      <c r="G1104" s="16" t="s">
        <v>16</v>
      </c>
      <c r="H1104" s="16" t="s">
        <v>1620</v>
      </c>
      <c r="I1104" s="16" t="s">
        <v>761</v>
      </c>
      <c r="J1104" s="55" t="s">
        <v>1093</v>
      </c>
      <c r="K1104" s="36"/>
      <c r="N1104" s="4"/>
      <c r="O1104" s="4"/>
    </row>
    <row r="1105" ht="30.0" customHeight="1">
      <c r="A1105" s="20">
        <v>1109.0</v>
      </c>
      <c r="B1105" s="16">
        <v>3262356.0</v>
      </c>
      <c r="C1105" s="16" t="s">
        <v>318</v>
      </c>
      <c r="D1105" s="41">
        <v>42297.0</v>
      </c>
      <c r="E1105" s="41">
        <v>42310.0</v>
      </c>
      <c r="F1105" s="16" t="s">
        <v>15</v>
      </c>
      <c r="G1105" s="16" t="s">
        <v>57</v>
      </c>
      <c r="H1105" s="16" t="s">
        <v>1621</v>
      </c>
      <c r="I1105" s="16" t="s">
        <v>58</v>
      </c>
      <c r="J1105" s="55" t="s">
        <v>1381</v>
      </c>
      <c r="K1105" s="36"/>
      <c r="N1105" s="4"/>
      <c r="O1105" s="4"/>
    </row>
    <row r="1106">
      <c r="A1106" s="20">
        <v>1110.0</v>
      </c>
      <c r="B1106" s="16">
        <v>3262568.0</v>
      </c>
      <c r="C1106" s="16" t="s">
        <v>222</v>
      </c>
      <c r="D1106" s="41">
        <v>42297.0</v>
      </c>
      <c r="E1106" s="41">
        <v>42303.0</v>
      </c>
      <c r="F1106" s="16" t="s">
        <v>15</v>
      </c>
      <c r="G1106" s="16" t="s">
        <v>16</v>
      </c>
      <c r="H1106" s="16" t="s">
        <v>1622</v>
      </c>
      <c r="I1106" s="16" t="s">
        <v>576</v>
      </c>
      <c r="J1106" s="16" t="s">
        <v>576</v>
      </c>
      <c r="K1106" s="36"/>
      <c r="N1106" s="4"/>
      <c r="O1106" s="4"/>
    </row>
    <row r="1107" ht="30.0" customHeight="1">
      <c r="A1107" s="20">
        <v>1111.0</v>
      </c>
      <c r="B1107" s="16">
        <v>3262861.0</v>
      </c>
      <c r="C1107" s="16" t="s">
        <v>728</v>
      </c>
      <c r="D1107" s="41">
        <v>42297.0</v>
      </c>
      <c r="E1107" s="41">
        <v>42310.0</v>
      </c>
      <c r="F1107" s="16" t="s">
        <v>15</v>
      </c>
      <c r="G1107" s="16" t="s">
        <v>57</v>
      </c>
      <c r="H1107" s="16" t="s">
        <v>1624</v>
      </c>
      <c r="I1107" s="16" t="s">
        <v>58</v>
      </c>
      <c r="J1107" s="55" t="s">
        <v>1326</v>
      </c>
      <c r="K1107" s="36"/>
      <c r="N1107" s="4"/>
      <c r="O1107" s="4"/>
    </row>
    <row r="1108" ht="45.0" customHeight="1">
      <c r="A1108" s="20">
        <v>1112.0</v>
      </c>
      <c r="B1108" s="16">
        <v>3262943.0</v>
      </c>
      <c r="C1108" s="16" t="s">
        <v>841</v>
      </c>
      <c r="D1108" s="41">
        <v>42297.0</v>
      </c>
      <c r="E1108" s="41">
        <v>42310.0</v>
      </c>
      <c r="F1108" s="16" t="s">
        <v>15</v>
      </c>
      <c r="G1108" s="16" t="s">
        <v>16</v>
      </c>
      <c r="H1108" s="16" t="s">
        <v>1626</v>
      </c>
      <c r="I1108" s="16" t="s">
        <v>761</v>
      </c>
      <c r="J1108" s="55" t="s">
        <v>1093</v>
      </c>
      <c r="K1108" s="36"/>
      <c r="N1108" s="4"/>
      <c r="O1108" s="4"/>
    </row>
    <row r="1109">
      <c r="A1109" s="20">
        <v>1113.0</v>
      </c>
      <c r="B1109" s="16">
        <v>3256626.0</v>
      </c>
      <c r="C1109" s="16" t="s">
        <v>841</v>
      </c>
      <c r="D1109" s="41">
        <v>42297.0</v>
      </c>
      <c r="E1109" s="41">
        <v>42305.0</v>
      </c>
      <c r="F1109" s="16" t="s">
        <v>15</v>
      </c>
      <c r="G1109" s="16" t="s">
        <v>16</v>
      </c>
      <c r="H1109" s="16" t="s">
        <v>1627</v>
      </c>
      <c r="I1109" s="16" t="s">
        <v>761</v>
      </c>
      <c r="J1109" s="16" t="s">
        <v>22</v>
      </c>
      <c r="K1109" s="36"/>
      <c r="N1109" s="4"/>
      <c r="O1109" s="4"/>
    </row>
    <row r="1110">
      <c r="A1110" s="20">
        <v>1114.0</v>
      </c>
      <c r="B1110" s="16">
        <v>3261764.0</v>
      </c>
      <c r="C1110" s="16" t="s">
        <v>841</v>
      </c>
      <c r="D1110" s="41">
        <v>42297.0</v>
      </c>
      <c r="E1110" s="41">
        <v>42310.0</v>
      </c>
      <c r="F1110" s="16" t="s">
        <v>15</v>
      </c>
      <c r="G1110" s="16" t="s">
        <v>16</v>
      </c>
      <c r="H1110" s="16" t="s">
        <v>1629</v>
      </c>
      <c r="I1110" s="16" t="s">
        <v>761</v>
      </c>
      <c r="J1110" s="16" t="s">
        <v>22</v>
      </c>
      <c r="K1110" s="36"/>
      <c r="N1110" s="4"/>
      <c r="O1110" s="4"/>
    </row>
    <row r="1111">
      <c r="A1111" s="20">
        <v>1115.0</v>
      </c>
      <c r="B1111" s="16">
        <v>3263423.0</v>
      </c>
      <c r="C1111" s="16" t="s">
        <v>152</v>
      </c>
      <c r="D1111" s="41">
        <v>42297.0</v>
      </c>
      <c r="E1111" s="41">
        <v>42310.0</v>
      </c>
      <c r="F1111" s="16" t="s">
        <v>15</v>
      </c>
      <c r="G1111" s="16" t="s">
        <v>16</v>
      </c>
      <c r="H1111" s="16" t="s">
        <v>1631</v>
      </c>
      <c r="I1111" s="16" t="s">
        <v>229</v>
      </c>
      <c r="J1111" s="16" t="s">
        <v>712</v>
      </c>
      <c r="K1111" s="36"/>
      <c r="N1111" s="4"/>
      <c r="O1111" s="4"/>
    </row>
    <row r="1112">
      <c r="A1112" s="20">
        <v>1116.0</v>
      </c>
      <c r="B1112" s="16">
        <v>3263444.0</v>
      </c>
      <c r="C1112" s="16" t="s">
        <v>152</v>
      </c>
      <c r="D1112" s="41">
        <v>42297.0</v>
      </c>
      <c r="E1112" s="41">
        <v>42310.0</v>
      </c>
      <c r="F1112" s="16" t="s">
        <v>15</v>
      </c>
      <c r="G1112" s="16" t="s">
        <v>16</v>
      </c>
      <c r="H1112" s="16" t="s">
        <v>1633</v>
      </c>
      <c r="I1112" s="16" t="s">
        <v>229</v>
      </c>
      <c r="J1112" s="16" t="s">
        <v>712</v>
      </c>
      <c r="K1112" s="36"/>
      <c r="N1112" s="4"/>
      <c r="O1112" s="4"/>
    </row>
    <row r="1113" ht="30.0" customHeight="1">
      <c r="A1113" s="20">
        <v>1117.0</v>
      </c>
      <c r="B1113" s="16">
        <v>3263944.0</v>
      </c>
      <c r="C1113" s="16" t="s">
        <v>1268</v>
      </c>
      <c r="D1113" s="41">
        <v>42297.0</v>
      </c>
      <c r="E1113" s="41">
        <v>42310.0</v>
      </c>
      <c r="F1113" s="16" t="s">
        <v>15</v>
      </c>
      <c r="G1113" s="16" t="s">
        <v>57</v>
      </c>
      <c r="H1113" s="16" t="s">
        <v>1635</v>
      </c>
      <c r="I1113" s="16" t="s">
        <v>229</v>
      </c>
      <c r="J1113" s="55" t="s">
        <v>1381</v>
      </c>
      <c r="K1113" s="36"/>
      <c r="N1113" s="4"/>
      <c r="O1113" s="4"/>
    </row>
    <row r="1114" ht="30.0" customHeight="1">
      <c r="A1114" s="169">
        <v>1118.0</v>
      </c>
      <c r="B1114" s="111">
        <v>3264097.0</v>
      </c>
      <c r="C1114" s="111" t="s">
        <v>1268</v>
      </c>
      <c r="D1114" s="160">
        <v>42297.0</v>
      </c>
      <c r="E1114" s="160">
        <v>42310.0</v>
      </c>
      <c r="F1114" s="16" t="s">
        <v>15</v>
      </c>
      <c r="G1114" s="111" t="s">
        <v>57</v>
      </c>
      <c r="H1114" s="111" t="s">
        <v>1636</v>
      </c>
      <c r="I1114" s="111" t="s">
        <v>229</v>
      </c>
      <c r="J1114" s="180" t="s">
        <v>1381</v>
      </c>
      <c r="K1114" s="161"/>
      <c r="N1114" s="4"/>
      <c r="O1114" s="4"/>
    </row>
    <row r="1115">
      <c r="A1115" s="20">
        <v>1119.0</v>
      </c>
      <c r="B1115" s="16">
        <v>3265101.0</v>
      </c>
      <c r="C1115" s="111" t="s">
        <v>1268</v>
      </c>
      <c r="D1115" s="41">
        <v>42298.0</v>
      </c>
      <c r="E1115" s="160">
        <v>42311.0</v>
      </c>
      <c r="F1115" s="16" t="s">
        <v>15</v>
      </c>
      <c r="G1115" s="111" t="s">
        <v>57</v>
      </c>
      <c r="H1115" s="16" t="s">
        <v>1638</v>
      </c>
      <c r="I1115" s="111" t="s">
        <v>229</v>
      </c>
      <c r="J1115" s="16" t="s">
        <v>712</v>
      </c>
      <c r="K1115" s="36"/>
      <c r="N1115" s="4"/>
      <c r="O1115" s="4"/>
    </row>
    <row r="1116">
      <c r="A1116" s="20">
        <v>1120.0</v>
      </c>
      <c r="B1116" s="16">
        <v>3264528.0</v>
      </c>
      <c r="C1116" s="16" t="s">
        <v>36</v>
      </c>
      <c r="D1116" s="41">
        <v>42298.0</v>
      </c>
      <c r="E1116" s="41">
        <v>42305.0</v>
      </c>
      <c r="F1116" s="16" t="s">
        <v>15</v>
      </c>
      <c r="G1116" s="16" t="s">
        <v>16</v>
      </c>
      <c r="H1116" s="16" t="s">
        <v>1641</v>
      </c>
      <c r="I1116" s="16" t="s">
        <v>576</v>
      </c>
      <c r="J1116" s="16" t="s">
        <v>576</v>
      </c>
      <c r="K1116" s="36"/>
      <c r="N1116" s="4"/>
      <c r="O1116" s="4"/>
    </row>
    <row r="1117">
      <c r="A1117" s="20">
        <v>1121.0</v>
      </c>
      <c r="B1117" s="16">
        <v>3265367.0</v>
      </c>
      <c r="C1117" s="16" t="s">
        <v>78</v>
      </c>
      <c r="D1117" s="41">
        <v>42298.0</v>
      </c>
      <c r="E1117" s="41">
        <v>42306.0</v>
      </c>
      <c r="F1117" s="16" t="s">
        <v>15</v>
      </c>
      <c r="G1117" s="16" t="s">
        <v>143</v>
      </c>
      <c r="H1117" s="16" t="s">
        <v>1643</v>
      </c>
      <c r="I1117" s="16" t="s">
        <v>576</v>
      </c>
      <c r="J1117" s="16" t="s">
        <v>576</v>
      </c>
      <c r="K1117" s="36"/>
      <c r="N1117" s="4"/>
      <c r="O1117" s="4"/>
    </row>
    <row r="1118">
      <c r="A1118" s="20">
        <v>1122.0</v>
      </c>
      <c r="B1118" s="16">
        <v>3265382.0</v>
      </c>
      <c r="C1118" s="16" t="s">
        <v>841</v>
      </c>
      <c r="D1118" s="41">
        <v>42298.0</v>
      </c>
      <c r="E1118" s="41">
        <v>42306.0</v>
      </c>
      <c r="F1118" s="16" t="s">
        <v>15</v>
      </c>
      <c r="G1118" s="16" t="s">
        <v>143</v>
      </c>
      <c r="H1118" s="16" t="s">
        <v>1644</v>
      </c>
      <c r="I1118" s="16" t="s">
        <v>576</v>
      </c>
      <c r="J1118" s="16" t="s">
        <v>576</v>
      </c>
      <c r="K1118" s="36"/>
      <c r="N1118" s="4"/>
      <c r="O1118" s="4"/>
    </row>
    <row r="1119">
      <c r="A1119" s="20">
        <v>1123.0</v>
      </c>
      <c r="B1119" s="16">
        <v>3265411.0</v>
      </c>
      <c r="C1119" s="16" t="s">
        <v>213</v>
      </c>
      <c r="D1119" s="41">
        <v>42299.0</v>
      </c>
      <c r="E1119" s="41">
        <v>42312.0</v>
      </c>
      <c r="F1119" s="16" t="s">
        <v>15</v>
      </c>
      <c r="G1119" s="111" t="s">
        <v>57</v>
      </c>
      <c r="H1119" s="16" t="s">
        <v>1646</v>
      </c>
      <c r="I1119" s="111" t="s">
        <v>229</v>
      </c>
      <c r="J1119" s="16" t="s">
        <v>712</v>
      </c>
      <c r="K1119" s="36"/>
      <c r="N1119" s="4"/>
      <c r="O1119" s="4"/>
    </row>
    <row r="1120">
      <c r="A1120" s="20">
        <v>1124.0</v>
      </c>
      <c r="B1120" s="16">
        <v>3265417.0</v>
      </c>
      <c r="C1120" s="16" t="s">
        <v>1647</v>
      </c>
      <c r="D1120" s="41">
        <v>42299.0</v>
      </c>
      <c r="E1120" s="41">
        <v>42312.0</v>
      </c>
      <c r="F1120" s="16" t="s">
        <v>15</v>
      </c>
      <c r="G1120" s="111" t="s">
        <v>57</v>
      </c>
      <c r="H1120" s="16" t="s">
        <v>1648</v>
      </c>
      <c r="I1120" s="111" t="s">
        <v>229</v>
      </c>
      <c r="J1120" s="16" t="s">
        <v>712</v>
      </c>
      <c r="K1120" s="36"/>
      <c r="N1120" s="4"/>
      <c r="O1120" s="4"/>
    </row>
    <row r="1121">
      <c r="A1121" s="20">
        <v>1125.0</v>
      </c>
      <c r="B1121" s="16">
        <v>3265462.0</v>
      </c>
      <c r="C1121" s="16" t="s">
        <v>1647</v>
      </c>
      <c r="D1121" s="41">
        <v>42299.0</v>
      </c>
      <c r="E1121" s="41">
        <v>42312.0</v>
      </c>
      <c r="F1121" s="16" t="s">
        <v>15</v>
      </c>
      <c r="G1121" s="111" t="s">
        <v>57</v>
      </c>
      <c r="H1121" s="16" t="s">
        <v>1649</v>
      </c>
      <c r="I1121" s="111" t="s">
        <v>229</v>
      </c>
      <c r="J1121" s="16" t="s">
        <v>712</v>
      </c>
      <c r="K1121" s="36"/>
      <c r="N1121" s="4"/>
      <c r="O1121" s="4"/>
    </row>
    <row r="1122" ht="45.0" customHeight="1">
      <c r="A1122" s="20">
        <v>1126.0</v>
      </c>
      <c r="B1122" s="16">
        <v>3265619.0</v>
      </c>
      <c r="C1122" s="16" t="s">
        <v>728</v>
      </c>
      <c r="D1122" s="41">
        <v>42299.0</v>
      </c>
      <c r="E1122" s="41">
        <v>42312.0</v>
      </c>
      <c r="F1122" s="16" t="s">
        <v>15</v>
      </c>
      <c r="G1122" s="111" t="s">
        <v>57</v>
      </c>
      <c r="H1122" s="16" t="s">
        <v>1650</v>
      </c>
      <c r="I1122" s="111" t="s">
        <v>229</v>
      </c>
      <c r="J1122" s="55" t="s">
        <v>1358</v>
      </c>
      <c r="K1122" s="36"/>
      <c r="N1122" s="4"/>
      <c r="O1122" s="4"/>
    </row>
    <row r="1123">
      <c r="A1123" s="20">
        <v>1127.0</v>
      </c>
      <c r="B1123" s="16">
        <v>3266325.0</v>
      </c>
      <c r="C1123" s="16" t="s">
        <v>152</v>
      </c>
      <c r="D1123" s="41">
        <v>42299.0</v>
      </c>
      <c r="E1123" s="41">
        <v>42312.0</v>
      </c>
      <c r="F1123" s="16" t="s">
        <v>15</v>
      </c>
      <c r="G1123" s="111" t="s">
        <v>57</v>
      </c>
      <c r="H1123" s="16" t="s">
        <v>1651</v>
      </c>
      <c r="I1123" s="111" t="s">
        <v>229</v>
      </c>
      <c r="J1123" s="16" t="s">
        <v>712</v>
      </c>
      <c r="K1123" s="36"/>
      <c r="N1123" s="4"/>
      <c r="O1123" s="4"/>
    </row>
    <row r="1124">
      <c r="A1124" s="20">
        <v>1128.0</v>
      </c>
      <c r="B1124" s="16">
        <v>3266327.0</v>
      </c>
      <c r="C1124" s="16" t="s">
        <v>152</v>
      </c>
      <c r="D1124" s="41">
        <v>42299.0</v>
      </c>
      <c r="E1124" s="41">
        <v>42312.0</v>
      </c>
      <c r="F1124" s="16" t="s">
        <v>15</v>
      </c>
      <c r="G1124" s="16" t="s">
        <v>57</v>
      </c>
      <c r="H1124" s="16" t="s">
        <v>1652</v>
      </c>
      <c r="I1124" s="16" t="s">
        <v>229</v>
      </c>
      <c r="J1124" s="16" t="s">
        <v>712</v>
      </c>
      <c r="K1124" s="36"/>
      <c r="N1124" s="4"/>
      <c r="O1124" s="4"/>
    </row>
    <row r="1125" ht="30.0" customHeight="1">
      <c r="A1125" s="20">
        <v>1129.0</v>
      </c>
      <c r="B1125" s="16">
        <v>3267968.0</v>
      </c>
      <c r="C1125" s="16" t="s">
        <v>105</v>
      </c>
      <c r="D1125" s="41">
        <v>42300.0</v>
      </c>
      <c r="E1125" s="41">
        <v>42315.0</v>
      </c>
      <c r="F1125" s="16" t="s">
        <v>15</v>
      </c>
      <c r="G1125" s="16" t="s">
        <v>57</v>
      </c>
      <c r="H1125" s="16" t="s">
        <v>1653</v>
      </c>
      <c r="I1125" s="16" t="s">
        <v>229</v>
      </c>
      <c r="J1125" s="55" t="s">
        <v>1381</v>
      </c>
      <c r="K1125" s="36"/>
      <c r="N1125" s="4"/>
      <c r="O1125" s="4"/>
    </row>
    <row r="1126">
      <c r="A1126" s="20">
        <v>1130.0</v>
      </c>
      <c r="B1126" s="16">
        <v>3268774.0</v>
      </c>
      <c r="C1126" s="16" t="s">
        <v>745</v>
      </c>
      <c r="D1126" s="41">
        <v>42300.0</v>
      </c>
      <c r="E1126" s="41">
        <v>42315.0</v>
      </c>
      <c r="F1126" s="16" t="s">
        <v>15</v>
      </c>
      <c r="G1126" s="16" t="s">
        <v>16</v>
      </c>
      <c r="H1126" s="16" t="s">
        <v>1654</v>
      </c>
      <c r="I1126" s="16" t="s">
        <v>229</v>
      </c>
      <c r="J1126" s="16" t="s">
        <v>712</v>
      </c>
      <c r="K1126" s="36"/>
      <c r="N1126" s="4"/>
      <c r="O1126" s="4"/>
    </row>
    <row r="1127" ht="30.0" customHeight="1">
      <c r="A1127" s="20">
        <v>1131.0</v>
      </c>
      <c r="B1127" s="16">
        <v>3268800.0</v>
      </c>
      <c r="C1127" s="16" t="s">
        <v>318</v>
      </c>
      <c r="D1127" s="41">
        <v>42303.0</v>
      </c>
      <c r="E1127" s="41">
        <v>42316.0</v>
      </c>
      <c r="F1127" s="16" t="s">
        <v>15</v>
      </c>
      <c r="G1127" s="16" t="s">
        <v>57</v>
      </c>
      <c r="H1127" s="16" t="s">
        <v>1655</v>
      </c>
      <c r="I1127" s="111" t="s">
        <v>229</v>
      </c>
      <c r="J1127" s="55" t="s">
        <v>1326</v>
      </c>
      <c r="K1127" s="36"/>
      <c r="N1127" s="4"/>
      <c r="O1127" s="4"/>
    </row>
    <row r="1128">
      <c r="A1128" s="20">
        <v>1132.0</v>
      </c>
      <c r="B1128" s="16">
        <v>3268820.0</v>
      </c>
      <c r="C1128" s="16" t="s">
        <v>152</v>
      </c>
      <c r="D1128" s="41">
        <v>42303.0</v>
      </c>
      <c r="E1128" s="41">
        <v>42316.0</v>
      </c>
      <c r="F1128" s="16" t="s">
        <v>15</v>
      </c>
      <c r="G1128" s="16" t="s">
        <v>57</v>
      </c>
      <c r="H1128" s="16" t="s">
        <v>1656</v>
      </c>
      <c r="I1128" s="111" t="s">
        <v>229</v>
      </c>
      <c r="J1128" s="16" t="s">
        <v>712</v>
      </c>
      <c r="K1128" s="36"/>
      <c r="N1128" s="4"/>
      <c r="O1128" s="4"/>
    </row>
    <row r="1129">
      <c r="A1129" s="20">
        <v>1133.0</v>
      </c>
      <c r="B1129" s="16">
        <v>3269198.0</v>
      </c>
      <c r="C1129" s="16" t="s">
        <v>728</v>
      </c>
      <c r="D1129" s="41">
        <v>42303.0</v>
      </c>
      <c r="E1129" s="41">
        <v>42316.0</v>
      </c>
      <c r="F1129" s="16" t="s">
        <v>15</v>
      </c>
      <c r="G1129" s="16" t="s">
        <v>57</v>
      </c>
      <c r="H1129" s="16" t="s">
        <v>1658</v>
      </c>
      <c r="I1129" s="111" t="s">
        <v>229</v>
      </c>
      <c r="J1129" s="16" t="s">
        <v>712</v>
      </c>
      <c r="K1129" s="36"/>
      <c r="N1129" s="4"/>
      <c r="O1129" s="4"/>
    </row>
    <row r="1130">
      <c r="A1130" s="20">
        <v>1134.0</v>
      </c>
      <c r="B1130" s="20">
        <v>3269376.0</v>
      </c>
      <c r="C1130" s="20" t="s">
        <v>36</v>
      </c>
      <c r="D1130" s="49">
        <v>42303.0</v>
      </c>
      <c r="E1130" s="49">
        <v>42311.0</v>
      </c>
      <c r="F1130" s="16" t="s">
        <v>15</v>
      </c>
      <c r="G1130" s="20" t="s">
        <v>16</v>
      </c>
      <c r="H1130" s="20" t="s">
        <v>1659</v>
      </c>
      <c r="I1130" s="20" t="s">
        <v>576</v>
      </c>
      <c r="J1130" s="20" t="s">
        <v>576</v>
      </c>
      <c r="K1130" s="36"/>
      <c r="N1130" s="4"/>
      <c r="O1130" s="4"/>
    </row>
    <row r="1131">
      <c r="A1131" s="20">
        <v>1135.0</v>
      </c>
      <c r="B1131" s="16">
        <v>3269403.0</v>
      </c>
      <c r="C1131" s="16" t="s">
        <v>841</v>
      </c>
      <c r="D1131" s="41">
        <v>42303.0</v>
      </c>
      <c r="E1131" s="41">
        <v>42316.0</v>
      </c>
      <c r="F1131" s="16" t="s">
        <v>15</v>
      </c>
      <c r="G1131" s="16" t="s">
        <v>16</v>
      </c>
      <c r="H1131" s="16" t="s">
        <v>1660</v>
      </c>
      <c r="I1131" s="16" t="s">
        <v>576</v>
      </c>
      <c r="J1131" s="16" t="s">
        <v>576</v>
      </c>
      <c r="K1131" s="36"/>
      <c r="N1131" s="4"/>
      <c r="O1131" s="4"/>
    </row>
    <row r="1132">
      <c r="A1132" s="20">
        <v>1136.0</v>
      </c>
      <c r="B1132" s="16">
        <v>3270105.0</v>
      </c>
      <c r="C1132" s="16" t="s">
        <v>36</v>
      </c>
      <c r="D1132" s="41">
        <v>42304.0</v>
      </c>
      <c r="E1132" s="41">
        <v>42312.0</v>
      </c>
      <c r="F1132" s="16" t="s">
        <v>15</v>
      </c>
      <c r="G1132" s="16" t="s">
        <v>143</v>
      </c>
      <c r="H1132" s="16" t="s">
        <v>1662</v>
      </c>
      <c r="I1132" s="16" t="s">
        <v>576</v>
      </c>
      <c r="J1132" s="16" t="s">
        <v>576</v>
      </c>
      <c r="K1132" s="36"/>
      <c r="N1132" s="4"/>
      <c r="O1132" s="4"/>
    </row>
    <row r="1133" ht="30.0" customHeight="1">
      <c r="A1133" s="20">
        <v>1137.0</v>
      </c>
      <c r="B1133" s="16">
        <v>3270689.0</v>
      </c>
      <c r="C1133" s="16" t="s">
        <v>1647</v>
      </c>
      <c r="D1133" s="41">
        <v>42304.0</v>
      </c>
      <c r="E1133" s="41">
        <v>42312.0</v>
      </c>
      <c r="F1133" s="16" t="s">
        <v>15</v>
      </c>
      <c r="G1133" s="16" t="s">
        <v>16</v>
      </c>
      <c r="H1133" s="16" t="s">
        <v>1663</v>
      </c>
      <c r="I1133" s="16" t="s">
        <v>63</v>
      </c>
      <c r="J1133" s="55" t="s">
        <v>177</v>
      </c>
      <c r="K1133" s="36"/>
      <c r="N1133" s="4"/>
      <c r="O1133" s="4"/>
    </row>
    <row r="1134" ht="30.0" customHeight="1">
      <c r="A1134" s="20">
        <v>1138.0</v>
      </c>
      <c r="B1134" s="16">
        <v>3271629.0</v>
      </c>
      <c r="C1134" s="16" t="s">
        <v>1647</v>
      </c>
      <c r="D1134" s="41">
        <v>42305.0</v>
      </c>
      <c r="E1134" s="41">
        <v>42313.0</v>
      </c>
      <c r="F1134" s="16" t="s">
        <v>15</v>
      </c>
      <c r="G1134" s="16" t="s">
        <v>16</v>
      </c>
      <c r="H1134" s="16" t="s">
        <v>1664</v>
      </c>
      <c r="I1134" s="16" t="s">
        <v>63</v>
      </c>
      <c r="J1134" s="55" t="s">
        <v>177</v>
      </c>
      <c r="K1134" s="36"/>
      <c r="N1134" s="4"/>
      <c r="O1134" s="4"/>
    </row>
    <row r="1135" ht="30.0" customHeight="1">
      <c r="A1135" s="20">
        <v>1139.0</v>
      </c>
      <c r="B1135" s="16">
        <v>3271970.0</v>
      </c>
      <c r="C1135" s="16" t="s">
        <v>318</v>
      </c>
      <c r="D1135" s="41">
        <v>42305.0</v>
      </c>
      <c r="E1135" s="41">
        <v>42318.0</v>
      </c>
      <c r="F1135" s="16" t="s">
        <v>15</v>
      </c>
      <c r="G1135" s="16" t="s">
        <v>57</v>
      </c>
      <c r="H1135" s="16" t="s">
        <v>1666</v>
      </c>
      <c r="I1135" s="16" t="s">
        <v>229</v>
      </c>
      <c r="J1135" s="55" t="s">
        <v>1381</v>
      </c>
      <c r="K1135" s="36"/>
      <c r="N1135" s="4"/>
      <c r="O1135" s="4"/>
    </row>
    <row r="1136">
      <c r="A1136" s="20">
        <v>1140.0</v>
      </c>
      <c r="B1136" s="16">
        <v>3273583.0</v>
      </c>
      <c r="C1136" s="16" t="s">
        <v>213</v>
      </c>
      <c r="D1136" s="41">
        <v>42306.0</v>
      </c>
      <c r="E1136" s="41">
        <v>42314.0</v>
      </c>
      <c r="F1136" s="16" t="s">
        <v>15</v>
      </c>
      <c r="G1136" s="16" t="s">
        <v>16</v>
      </c>
      <c r="H1136" s="16" t="s">
        <v>1667</v>
      </c>
      <c r="I1136" s="16" t="s">
        <v>63</v>
      </c>
      <c r="J1136" s="16" t="s">
        <v>712</v>
      </c>
      <c r="K1136" s="36"/>
      <c r="N1136" s="4"/>
      <c r="O1136" s="4"/>
    </row>
    <row r="1137">
      <c r="A1137" s="20">
        <v>1141.0</v>
      </c>
      <c r="B1137" s="20">
        <v>3274000.0</v>
      </c>
      <c r="C1137" s="20" t="s">
        <v>105</v>
      </c>
      <c r="D1137" s="49">
        <v>42306.0</v>
      </c>
      <c r="E1137" s="49">
        <v>42320.0</v>
      </c>
      <c r="F1137" s="16" t="s">
        <v>15</v>
      </c>
      <c r="G1137" s="20" t="s">
        <v>57</v>
      </c>
      <c r="H1137" s="20" t="s">
        <v>1668</v>
      </c>
      <c r="I1137" s="20" t="s">
        <v>576</v>
      </c>
      <c r="J1137" s="20" t="s">
        <v>576</v>
      </c>
      <c r="K1137" s="36"/>
      <c r="N1137" s="4"/>
      <c r="O1137" s="4"/>
    </row>
    <row r="1138">
      <c r="A1138" s="20">
        <v>1142.0</v>
      </c>
      <c r="B1138" s="16">
        <v>3274618.0</v>
      </c>
      <c r="C1138" s="16" t="s">
        <v>998</v>
      </c>
      <c r="D1138" s="41">
        <v>42307.0</v>
      </c>
      <c r="E1138" s="41">
        <v>42313.0</v>
      </c>
      <c r="F1138" s="16" t="s">
        <v>15</v>
      </c>
      <c r="G1138" s="16" t="s">
        <v>143</v>
      </c>
      <c r="H1138" s="16" t="s">
        <v>1669</v>
      </c>
      <c r="I1138" s="16" t="s">
        <v>576</v>
      </c>
      <c r="J1138" s="16" t="s">
        <v>576</v>
      </c>
      <c r="K1138" s="36"/>
      <c r="N1138" s="4"/>
      <c r="O1138" s="4"/>
    </row>
    <row r="1139" ht="45.0" customHeight="1">
      <c r="A1139" s="20">
        <v>1143.0</v>
      </c>
      <c r="B1139" s="20">
        <v>3275842.0</v>
      </c>
      <c r="C1139" s="20" t="s">
        <v>841</v>
      </c>
      <c r="D1139" s="49">
        <v>42307.0</v>
      </c>
      <c r="E1139" s="49">
        <v>42323.0</v>
      </c>
      <c r="F1139" s="16" t="s">
        <v>15</v>
      </c>
      <c r="G1139" s="20" t="s">
        <v>16</v>
      </c>
      <c r="H1139" s="20" t="s">
        <v>1671</v>
      </c>
      <c r="I1139" s="20" t="s">
        <v>63</v>
      </c>
      <c r="J1139" s="55" t="s">
        <v>1093</v>
      </c>
      <c r="K1139" s="36"/>
      <c r="N1139" s="4"/>
      <c r="O1139" s="4"/>
    </row>
    <row r="1140" ht="30.0" customHeight="1">
      <c r="A1140" s="20">
        <v>1144.0</v>
      </c>
      <c r="B1140" s="20">
        <v>3275021.0</v>
      </c>
      <c r="C1140" s="20" t="s">
        <v>318</v>
      </c>
      <c r="D1140" s="49">
        <v>42307.0</v>
      </c>
      <c r="E1140" s="49">
        <v>42323.0</v>
      </c>
      <c r="F1140" s="16" t="s">
        <v>15</v>
      </c>
      <c r="G1140" s="20" t="s">
        <v>57</v>
      </c>
      <c r="H1140" s="20" t="s">
        <v>1672</v>
      </c>
      <c r="I1140" s="169" t="s">
        <v>229</v>
      </c>
      <c r="J1140" s="55" t="s">
        <v>1326</v>
      </c>
      <c r="K1140" s="36"/>
      <c r="N1140" s="4"/>
      <c r="O1140" s="4"/>
    </row>
    <row r="1141" ht="30.0" customHeight="1">
      <c r="A1141" s="20">
        <v>1145.0</v>
      </c>
      <c r="B1141" s="16">
        <v>3274716.0</v>
      </c>
      <c r="C1141" s="16" t="s">
        <v>728</v>
      </c>
      <c r="D1141" s="41">
        <v>42307.0</v>
      </c>
      <c r="E1141" s="41">
        <v>42325.0</v>
      </c>
      <c r="F1141" s="16" t="s">
        <v>15</v>
      </c>
      <c r="G1141" s="16" t="s">
        <v>57</v>
      </c>
      <c r="H1141" s="16" t="s">
        <v>1674</v>
      </c>
      <c r="I1141" s="16" t="s">
        <v>229</v>
      </c>
      <c r="J1141" s="55" t="s">
        <v>1326</v>
      </c>
      <c r="K1141" s="36"/>
      <c r="N1141" s="4"/>
      <c r="O1141" s="4"/>
    </row>
    <row r="1142">
      <c r="A1142" s="20">
        <v>1146.0</v>
      </c>
      <c r="B1142" s="82">
        <v>3276433.0</v>
      </c>
      <c r="C1142" s="16" t="s">
        <v>213</v>
      </c>
      <c r="D1142" s="41">
        <v>42311.0</v>
      </c>
      <c r="E1142" s="41">
        <v>42324.0</v>
      </c>
      <c r="F1142" s="16" t="s">
        <v>15</v>
      </c>
      <c r="G1142" s="16" t="s">
        <v>57</v>
      </c>
      <c r="H1142" s="156" t="s">
        <v>1676</v>
      </c>
      <c r="I1142" s="111" t="s">
        <v>229</v>
      </c>
      <c r="J1142" s="16" t="s">
        <v>712</v>
      </c>
      <c r="K1142" s="78"/>
      <c r="N1142" s="4"/>
      <c r="O1142" s="4"/>
    </row>
    <row r="1143">
      <c r="A1143" s="20">
        <v>1147.0</v>
      </c>
      <c r="B1143" s="16">
        <v>3276576.0</v>
      </c>
      <c r="C1143" s="16" t="s">
        <v>728</v>
      </c>
      <c r="D1143" s="41">
        <v>42311.0</v>
      </c>
      <c r="E1143" s="41">
        <v>42318.0</v>
      </c>
      <c r="F1143" s="16" t="s">
        <v>15</v>
      </c>
      <c r="G1143" s="16" t="s">
        <v>57</v>
      </c>
      <c r="H1143" s="16" t="s">
        <v>1677</v>
      </c>
      <c r="I1143" s="16" t="s">
        <v>576</v>
      </c>
      <c r="J1143" s="16" t="s">
        <v>576</v>
      </c>
      <c r="K1143" s="20"/>
      <c r="N1143" s="4"/>
      <c r="O1143" s="4"/>
    </row>
    <row r="1144" ht="30.0" customHeight="1">
      <c r="A1144" s="20">
        <v>1148.0</v>
      </c>
      <c r="B1144" s="16">
        <v>3277004.0</v>
      </c>
      <c r="C1144" s="16" t="s">
        <v>222</v>
      </c>
      <c r="D1144" s="41">
        <v>42311.0</v>
      </c>
      <c r="E1144" s="41">
        <v>42324.0</v>
      </c>
      <c r="F1144" s="16" t="s">
        <v>15</v>
      </c>
      <c r="G1144" s="16" t="s">
        <v>16</v>
      </c>
      <c r="H1144" s="16" t="s">
        <v>1678</v>
      </c>
      <c r="I1144" s="16" t="s">
        <v>63</v>
      </c>
      <c r="J1144" s="55" t="s">
        <v>177</v>
      </c>
      <c r="K1144" s="20"/>
      <c r="N1144" s="4"/>
      <c r="O1144" s="4"/>
    </row>
    <row r="1145" ht="30.0" customHeight="1">
      <c r="A1145" s="20">
        <v>1149.0</v>
      </c>
      <c r="B1145" s="16">
        <v>3277008.0</v>
      </c>
      <c r="C1145" s="16" t="s">
        <v>318</v>
      </c>
      <c r="D1145" s="41">
        <v>42311.0</v>
      </c>
      <c r="E1145" s="41">
        <v>42324.0</v>
      </c>
      <c r="F1145" s="16" t="s">
        <v>15</v>
      </c>
      <c r="G1145" s="16" t="s">
        <v>16</v>
      </c>
      <c r="H1145" s="16" t="s">
        <v>1679</v>
      </c>
      <c r="I1145" s="16" t="s">
        <v>63</v>
      </c>
      <c r="J1145" s="55" t="s">
        <v>177</v>
      </c>
      <c r="K1145" s="20"/>
      <c r="N1145" s="4"/>
      <c r="O1145" s="4"/>
    </row>
    <row r="1146" ht="30.0" customHeight="1">
      <c r="A1146" s="20">
        <v>1150.0</v>
      </c>
      <c r="B1146" s="20">
        <v>3277012.0</v>
      </c>
      <c r="C1146" s="20" t="s">
        <v>106</v>
      </c>
      <c r="D1146" s="49">
        <v>42311.0</v>
      </c>
      <c r="E1146" s="49">
        <v>42324.0</v>
      </c>
      <c r="F1146" s="16" t="s">
        <v>15</v>
      </c>
      <c r="G1146" s="20" t="s">
        <v>16</v>
      </c>
      <c r="H1146" s="20" t="s">
        <v>1681</v>
      </c>
      <c r="I1146" s="16" t="s">
        <v>63</v>
      </c>
      <c r="J1146" s="55" t="s">
        <v>177</v>
      </c>
      <c r="K1146" s="20"/>
      <c r="N1146" s="4"/>
      <c r="O1146" s="4"/>
    </row>
    <row r="1147" ht="30.0" customHeight="1">
      <c r="A1147" s="20">
        <v>1151.0</v>
      </c>
      <c r="B1147" s="16">
        <v>3277015.0</v>
      </c>
      <c r="C1147" s="16" t="s">
        <v>745</v>
      </c>
      <c r="D1147" s="41">
        <v>42311.0</v>
      </c>
      <c r="E1147" s="41">
        <v>42324.0</v>
      </c>
      <c r="F1147" s="16" t="s">
        <v>15</v>
      </c>
      <c r="G1147" s="16" t="s">
        <v>16</v>
      </c>
      <c r="H1147" s="16" t="s">
        <v>1682</v>
      </c>
      <c r="I1147" s="16" t="s">
        <v>63</v>
      </c>
      <c r="J1147" s="55" t="s">
        <v>177</v>
      </c>
      <c r="K1147" s="20"/>
      <c r="N1147" s="4"/>
      <c r="O1147" s="4"/>
    </row>
    <row r="1148" ht="30.0" customHeight="1">
      <c r="A1148" s="20">
        <v>1152.0</v>
      </c>
      <c r="B1148" s="16">
        <v>3277021.0</v>
      </c>
      <c r="C1148" s="16" t="s">
        <v>728</v>
      </c>
      <c r="D1148" s="41">
        <v>42311.0</v>
      </c>
      <c r="E1148" s="41">
        <v>42324.0</v>
      </c>
      <c r="F1148" s="16" t="s">
        <v>15</v>
      </c>
      <c r="G1148" s="16" t="s">
        <v>16</v>
      </c>
      <c r="H1148" s="16" t="s">
        <v>1683</v>
      </c>
      <c r="I1148" s="16" t="s">
        <v>63</v>
      </c>
      <c r="J1148" s="55" t="s">
        <v>177</v>
      </c>
      <c r="K1148" s="20"/>
      <c r="N1148" s="4"/>
      <c r="O1148" s="4"/>
    </row>
    <row r="1149" ht="30.0" customHeight="1">
      <c r="A1149" s="20">
        <v>1153.0</v>
      </c>
      <c r="B1149" s="20">
        <v>3277023.0</v>
      </c>
      <c r="C1149" s="20" t="s">
        <v>56</v>
      </c>
      <c r="D1149" s="49">
        <v>42311.0</v>
      </c>
      <c r="E1149" s="49">
        <v>42324.0</v>
      </c>
      <c r="F1149" s="16" t="s">
        <v>15</v>
      </c>
      <c r="G1149" s="20" t="s">
        <v>16</v>
      </c>
      <c r="H1149" s="20" t="s">
        <v>1684</v>
      </c>
      <c r="I1149" s="16" t="s">
        <v>63</v>
      </c>
      <c r="J1149" s="55" t="s">
        <v>177</v>
      </c>
      <c r="K1149" s="20"/>
      <c r="N1149" s="4"/>
      <c r="O1149" s="4"/>
    </row>
    <row r="1150" ht="30.0" customHeight="1">
      <c r="A1150" s="20">
        <v>1154.0</v>
      </c>
      <c r="B1150" s="16">
        <v>3277027.0</v>
      </c>
      <c r="C1150" s="16" t="s">
        <v>152</v>
      </c>
      <c r="D1150" s="41">
        <v>42311.0</v>
      </c>
      <c r="E1150" s="41">
        <v>42324.0</v>
      </c>
      <c r="F1150" s="16" t="s">
        <v>15</v>
      </c>
      <c r="G1150" s="16" t="s">
        <v>16</v>
      </c>
      <c r="H1150" s="16" t="s">
        <v>1685</v>
      </c>
      <c r="I1150" s="16" t="s">
        <v>63</v>
      </c>
      <c r="J1150" s="55" t="s">
        <v>177</v>
      </c>
      <c r="K1150" s="20"/>
      <c r="N1150" s="4"/>
      <c r="O1150" s="4"/>
    </row>
    <row r="1151" ht="30.0" customHeight="1">
      <c r="A1151" s="20">
        <v>1155.0</v>
      </c>
      <c r="B1151" s="16">
        <v>3277030.0</v>
      </c>
      <c r="C1151" s="16" t="s">
        <v>105</v>
      </c>
      <c r="D1151" s="41">
        <v>42311.0</v>
      </c>
      <c r="E1151" s="41">
        <v>42324.0</v>
      </c>
      <c r="F1151" s="16" t="s">
        <v>15</v>
      </c>
      <c r="G1151" s="16" t="s">
        <v>16</v>
      </c>
      <c r="H1151" s="16" t="s">
        <v>1686</v>
      </c>
      <c r="I1151" s="16" t="s">
        <v>63</v>
      </c>
      <c r="J1151" s="55" t="s">
        <v>177</v>
      </c>
      <c r="K1151" s="20"/>
      <c r="N1151" s="4"/>
      <c r="O1151" s="4"/>
    </row>
    <row r="1152" ht="30.0" customHeight="1">
      <c r="A1152" s="20">
        <v>1156.0</v>
      </c>
      <c r="B1152" s="16">
        <v>3277033.0</v>
      </c>
      <c r="C1152" s="16" t="s">
        <v>1647</v>
      </c>
      <c r="D1152" s="41">
        <v>42311.0</v>
      </c>
      <c r="E1152" s="41">
        <v>42324.0</v>
      </c>
      <c r="F1152" s="16" t="s">
        <v>15</v>
      </c>
      <c r="G1152" s="16" t="s">
        <v>16</v>
      </c>
      <c r="H1152" s="16" t="s">
        <v>1688</v>
      </c>
      <c r="I1152" s="16" t="s">
        <v>63</v>
      </c>
      <c r="J1152" s="55" t="s">
        <v>177</v>
      </c>
      <c r="K1152" s="20"/>
      <c r="N1152" s="4"/>
      <c r="O1152" s="4"/>
    </row>
    <row r="1153">
      <c r="A1153" s="20">
        <v>1157.0</v>
      </c>
      <c r="B1153" s="82">
        <v>3278420.0</v>
      </c>
      <c r="C1153" s="16" t="s">
        <v>36</v>
      </c>
      <c r="D1153" s="41">
        <v>42312.0</v>
      </c>
      <c r="E1153" s="41">
        <v>42314.0</v>
      </c>
      <c r="F1153" s="55" t="s">
        <v>15</v>
      </c>
      <c r="G1153" s="16" t="s">
        <v>948</v>
      </c>
      <c r="H1153" s="16"/>
      <c r="I1153" s="16" t="s">
        <v>576</v>
      </c>
      <c r="J1153" s="16" t="s">
        <v>576</v>
      </c>
      <c r="K1153" s="20"/>
      <c r="N1153" s="4"/>
      <c r="O1153" s="4"/>
    </row>
    <row r="1154">
      <c r="A1154" s="20">
        <v>1158.0</v>
      </c>
      <c r="B1154" s="16">
        <v>3278920.0</v>
      </c>
      <c r="C1154" s="16" t="s">
        <v>36</v>
      </c>
      <c r="D1154" s="41">
        <v>42312.0</v>
      </c>
      <c r="E1154" s="41">
        <v>42313.0</v>
      </c>
      <c r="F1154" s="55" t="s">
        <v>15</v>
      </c>
      <c r="G1154" s="16" t="s">
        <v>948</v>
      </c>
      <c r="H1154" s="77" t="s">
        <v>1691</v>
      </c>
      <c r="I1154" s="16" t="s">
        <v>576</v>
      </c>
      <c r="J1154" s="16" t="s">
        <v>576</v>
      </c>
      <c r="K1154" s="20"/>
      <c r="N1154" s="4"/>
      <c r="O1154" s="4"/>
    </row>
    <row r="1155" ht="30.0" customHeight="1">
      <c r="A1155" s="20">
        <v>1159.0</v>
      </c>
      <c r="B1155" s="7">
        <v>3277688.0</v>
      </c>
      <c r="C1155" s="20" t="s">
        <v>56</v>
      </c>
      <c r="D1155" s="49">
        <v>42312.0</v>
      </c>
      <c r="E1155" s="49">
        <v>42325.0</v>
      </c>
      <c r="F1155" s="55" t="s">
        <v>15</v>
      </c>
      <c r="G1155" s="20" t="s">
        <v>57</v>
      </c>
      <c r="H1155" s="20" t="s">
        <v>1693</v>
      </c>
      <c r="I1155" s="169" t="s">
        <v>229</v>
      </c>
      <c r="J1155" s="55" t="s">
        <v>1381</v>
      </c>
      <c r="K1155" s="36"/>
      <c r="N1155" s="4"/>
      <c r="O1155" s="4"/>
    </row>
    <row r="1156" ht="30.0" customHeight="1">
      <c r="A1156" s="20">
        <v>1160.0</v>
      </c>
      <c r="B1156" s="20">
        <v>3277690.0</v>
      </c>
      <c r="C1156" s="20" t="s">
        <v>56</v>
      </c>
      <c r="D1156" s="49">
        <v>42312.0</v>
      </c>
      <c r="E1156" s="49">
        <v>42325.0</v>
      </c>
      <c r="F1156" s="55" t="s">
        <v>15</v>
      </c>
      <c r="G1156" s="20" t="s">
        <v>57</v>
      </c>
      <c r="H1156" s="78" t="s">
        <v>1695</v>
      </c>
      <c r="I1156" s="169" t="s">
        <v>229</v>
      </c>
      <c r="J1156" s="55" t="s">
        <v>1381</v>
      </c>
      <c r="K1156" s="36"/>
      <c r="N1156" s="4"/>
      <c r="O1156" s="4"/>
    </row>
    <row r="1157">
      <c r="A1157" s="20">
        <v>1161.0</v>
      </c>
      <c r="B1157" s="16">
        <v>3277691.0</v>
      </c>
      <c r="C1157" s="16" t="s">
        <v>56</v>
      </c>
      <c r="D1157" s="41">
        <v>42312.0</v>
      </c>
      <c r="E1157" s="41">
        <v>42325.0</v>
      </c>
      <c r="F1157" s="55" t="s">
        <v>15</v>
      </c>
      <c r="G1157" s="16" t="s">
        <v>57</v>
      </c>
      <c r="H1157" s="156" t="s">
        <v>1697</v>
      </c>
      <c r="I1157" s="111" t="s">
        <v>229</v>
      </c>
      <c r="J1157" s="16" t="s">
        <v>712</v>
      </c>
      <c r="K1157" s="36"/>
      <c r="N1157" s="4"/>
      <c r="O1157" s="4"/>
    </row>
    <row r="1158">
      <c r="A1158" s="20">
        <v>1162.0</v>
      </c>
      <c r="B1158" s="16">
        <v>3277694.0</v>
      </c>
      <c r="C1158" s="16" t="s">
        <v>745</v>
      </c>
      <c r="D1158" s="41">
        <v>42312.0</v>
      </c>
      <c r="E1158" s="41">
        <v>42325.0</v>
      </c>
      <c r="F1158" s="55" t="s">
        <v>15</v>
      </c>
      <c r="G1158" s="16" t="s">
        <v>57</v>
      </c>
      <c r="H1158" s="156" t="s">
        <v>1699</v>
      </c>
      <c r="I1158" s="111" t="s">
        <v>229</v>
      </c>
      <c r="J1158" s="16" t="s">
        <v>712</v>
      </c>
      <c r="K1158" s="36"/>
      <c r="N1158" s="4"/>
      <c r="O1158" s="4"/>
    </row>
    <row r="1159">
      <c r="A1159" s="20">
        <v>1163.0</v>
      </c>
      <c r="B1159" s="16">
        <v>3277977.0</v>
      </c>
      <c r="C1159" s="16" t="s">
        <v>745</v>
      </c>
      <c r="D1159" s="41">
        <v>42312.0</v>
      </c>
      <c r="E1159" s="41">
        <v>42325.0</v>
      </c>
      <c r="F1159" s="55" t="s">
        <v>15</v>
      </c>
      <c r="G1159" s="16" t="s">
        <v>57</v>
      </c>
      <c r="H1159" s="16" t="s">
        <v>1700</v>
      </c>
      <c r="I1159" s="16" t="s">
        <v>229</v>
      </c>
      <c r="J1159" s="16" t="s">
        <v>712</v>
      </c>
      <c r="K1159" s="20"/>
      <c r="N1159" s="4"/>
      <c r="O1159" s="4"/>
    </row>
    <row r="1160">
      <c r="A1160" s="20">
        <v>1164.0</v>
      </c>
      <c r="B1160" s="20">
        <v>3278408.0</v>
      </c>
      <c r="C1160" s="20" t="s">
        <v>841</v>
      </c>
      <c r="D1160" s="49">
        <v>42312.0</v>
      </c>
      <c r="E1160" s="49">
        <v>42325.0</v>
      </c>
      <c r="F1160" s="7" t="s">
        <v>15</v>
      </c>
      <c r="G1160" s="20" t="s">
        <v>16</v>
      </c>
      <c r="H1160" s="20" t="s">
        <v>1701</v>
      </c>
      <c r="I1160" s="20" t="s">
        <v>576</v>
      </c>
      <c r="J1160" s="20" t="s">
        <v>576</v>
      </c>
      <c r="K1160" s="20"/>
      <c r="N1160" s="4"/>
      <c r="O1160" s="4"/>
    </row>
    <row r="1161">
      <c r="A1161" s="20">
        <v>1165.0</v>
      </c>
      <c r="B1161" s="16">
        <v>3279231.0</v>
      </c>
      <c r="C1161" s="16" t="s">
        <v>1610</v>
      </c>
      <c r="D1161" s="41">
        <v>42313.0</v>
      </c>
      <c r="E1161" s="41">
        <v>42325.0</v>
      </c>
      <c r="F1161" s="55" t="s">
        <v>15</v>
      </c>
      <c r="G1161" s="16" t="s">
        <v>16</v>
      </c>
      <c r="H1161" s="16" t="s">
        <v>1703</v>
      </c>
      <c r="I1161" s="16" t="s">
        <v>63</v>
      </c>
      <c r="J1161" s="16" t="s">
        <v>712</v>
      </c>
      <c r="K1161" s="20"/>
      <c r="N1161" s="4"/>
      <c r="O1161" s="4"/>
    </row>
    <row r="1162">
      <c r="A1162" s="20">
        <v>1166.0</v>
      </c>
      <c r="B1162" s="16">
        <v>3279512.0</v>
      </c>
      <c r="C1162" s="16" t="s">
        <v>318</v>
      </c>
      <c r="D1162" s="41">
        <v>42313.0</v>
      </c>
      <c r="E1162" s="41">
        <v>42326.0</v>
      </c>
      <c r="F1162" s="55" t="s">
        <v>15</v>
      </c>
      <c r="G1162" s="16" t="s">
        <v>57</v>
      </c>
      <c r="H1162" s="16" t="s">
        <v>1704</v>
      </c>
      <c r="I1162" s="16" t="s">
        <v>229</v>
      </c>
      <c r="J1162" s="16" t="s">
        <v>22</v>
      </c>
      <c r="K1162" s="20"/>
      <c r="N1162" s="4"/>
      <c r="O1162" s="4"/>
    </row>
    <row r="1163">
      <c r="A1163" s="20">
        <v>1167.0</v>
      </c>
      <c r="B1163" s="16">
        <v>3280019.0</v>
      </c>
      <c r="C1163" s="16" t="s">
        <v>152</v>
      </c>
      <c r="D1163" s="41">
        <v>42313.0</v>
      </c>
      <c r="E1163" s="41">
        <v>42326.0</v>
      </c>
      <c r="F1163" s="55" t="s">
        <v>15</v>
      </c>
      <c r="G1163" s="16" t="s">
        <v>57</v>
      </c>
      <c r="H1163" s="16" t="s">
        <v>1706</v>
      </c>
      <c r="I1163" s="16" t="s">
        <v>229</v>
      </c>
      <c r="J1163" s="16" t="s">
        <v>712</v>
      </c>
      <c r="K1163" s="20"/>
      <c r="N1163" s="4"/>
      <c r="O1163" s="4"/>
    </row>
    <row r="1164">
      <c r="A1164" s="20">
        <v>1168.0</v>
      </c>
      <c r="B1164" s="16">
        <v>3280154.0</v>
      </c>
      <c r="C1164" s="16" t="s">
        <v>152</v>
      </c>
      <c r="D1164" s="41">
        <v>42313.0</v>
      </c>
      <c r="E1164" s="41">
        <v>42326.0</v>
      </c>
      <c r="F1164" s="55" t="s">
        <v>15</v>
      </c>
      <c r="G1164" s="16" t="s">
        <v>57</v>
      </c>
      <c r="H1164" s="16" t="s">
        <v>1708</v>
      </c>
      <c r="I1164" s="16" t="s">
        <v>229</v>
      </c>
      <c r="J1164" s="16" t="s">
        <v>712</v>
      </c>
      <c r="K1164" s="20"/>
      <c r="N1164" s="4"/>
      <c r="O1164" s="4"/>
    </row>
    <row r="1165">
      <c r="A1165" s="20">
        <v>1169.0</v>
      </c>
      <c r="B1165" s="20">
        <v>3281804.0</v>
      </c>
      <c r="C1165" s="20" t="s">
        <v>36</v>
      </c>
      <c r="D1165" s="49">
        <v>42314.0</v>
      </c>
      <c r="E1165" s="49">
        <v>42321.0</v>
      </c>
      <c r="F1165" s="7" t="s">
        <v>15</v>
      </c>
      <c r="G1165" s="20" t="s">
        <v>948</v>
      </c>
      <c r="H1165" s="20" t="s">
        <v>1709</v>
      </c>
      <c r="I1165" s="20" t="s">
        <v>576</v>
      </c>
      <c r="J1165" s="20" t="s">
        <v>576</v>
      </c>
      <c r="K1165" s="36"/>
      <c r="N1165" s="4"/>
      <c r="O1165" s="4"/>
    </row>
    <row r="1166" ht="30.0" customHeight="1">
      <c r="A1166" s="20">
        <v>1170.0</v>
      </c>
      <c r="B1166" s="20">
        <v>3282053.0</v>
      </c>
      <c r="C1166" s="20" t="s">
        <v>56</v>
      </c>
      <c r="D1166" s="49">
        <v>42314.0</v>
      </c>
      <c r="E1166" s="49">
        <v>42331.0</v>
      </c>
      <c r="F1166" s="7" t="s">
        <v>15</v>
      </c>
      <c r="G1166" s="20" t="s">
        <v>57</v>
      </c>
      <c r="H1166" s="20" t="s">
        <v>1711</v>
      </c>
      <c r="I1166" s="20" t="s">
        <v>229</v>
      </c>
      <c r="J1166" s="55" t="s">
        <v>1381</v>
      </c>
      <c r="K1166" s="36"/>
      <c r="N1166" s="4"/>
      <c r="O1166" s="4"/>
    </row>
    <row r="1167">
      <c r="A1167" s="20">
        <v>1171.0</v>
      </c>
      <c r="B1167" s="20">
        <v>3282700.0</v>
      </c>
      <c r="C1167" s="20" t="s">
        <v>36</v>
      </c>
      <c r="D1167" s="49">
        <v>42317.0</v>
      </c>
      <c r="E1167" s="182" t="s">
        <v>1088</v>
      </c>
      <c r="F1167" s="7" t="s">
        <v>15</v>
      </c>
      <c r="G1167" s="20" t="s">
        <v>948</v>
      </c>
      <c r="H1167" s="20" t="s">
        <v>1714</v>
      </c>
      <c r="I1167" s="20" t="s">
        <v>576</v>
      </c>
      <c r="J1167" s="20" t="s">
        <v>576</v>
      </c>
      <c r="K1167" s="36"/>
      <c r="N1167" s="4"/>
      <c r="O1167" s="4"/>
    </row>
    <row r="1168" ht="45.0" customHeight="1">
      <c r="A1168" s="20">
        <v>1172.0</v>
      </c>
      <c r="B1168" s="16">
        <v>3282242.0</v>
      </c>
      <c r="C1168" s="16" t="s">
        <v>689</v>
      </c>
      <c r="D1168" s="41">
        <v>42317.0</v>
      </c>
      <c r="E1168" s="41">
        <v>42331.0</v>
      </c>
      <c r="F1168" s="55" t="s">
        <v>15</v>
      </c>
      <c r="G1168" s="16" t="s">
        <v>57</v>
      </c>
      <c r="H1168" s="16" t="s">
        <v>1715</v>
      </c>
      <c r="I1168" s="16" t="s">
        <v>229</v>
      </c>
      <c r="J1168" s="55" t="s">
        <v>1093</v>
      </c>
      <c r="K1168" s="20"/>
      <c r="N1168" s="4"/>
      <c r="O1168" s="4"/>
    </row>
    <row r="1169">
      <c r="A1169" s="20">
        <v>1173.0</v>
      </c>
      <c r="B1169" s="16">
        <v>3284108.0</v>
      </c>
      <c r="C1169" s="16" t="s">
        <v>213</v>
      </c>
      <c r="D1169" s="41">
        <v>42317.0</v>
      </c>
      <c r="E1169" s="41">
        <v>42329.0</v>
      </c>
      <c r="F1169" s="55" t="s">
        <v>15</v>
      </c>
      <c r="G1169" s="16" t="s">
        <v>57</v>
      </c>
      <c r="H1169" s="16" t="s">
        <v>1716</v>
      </c>
      <c r="I1169" s="16" t="s">
        <v>229</v>
      </c>
      <c r="J1169" s="16" t="s">
        <v>712</v>
      </c>
      <c r="K1169" s="20"/>
      <c r="N1169" s="4"/>
      <c r="O1169" s="4"/>
    </row>
    <row r="1170" ht="30.0" customHeight="1">
      <c r="A1170" s="20">
        <v>1174.0</v>
      </c>
      <c r="B1170" s="20">
        <v>3283335.0</v>
      </c>
      <c r="C1170" s="20" t="s">
        <v>318</v>
      </c>
      <c r="D1170" s="49">
        <v>42317.0</v>
      </c>
      <c r="E1170" s="49">
        <v>42330.0</v>
      </c>
      <c r="F1170" s="7" t="s">
        <v>15</v>
      </c>
      <c r="G1170" s="20" t="s">
        <v>16</v>
      </c>
      <c r="H1170" s="20" t="s">
        <v>1718</v>
      </c>
      <c r="I1170" s="20" t="s">
        <v>229</v>
      </c>
      <c r="J1170" s="55" t="s">
        <v>1326</v>
      </c>
      <c r="K1170" s="20"/>
      <c r="N1170" s="4"/>
      <c r="O1170" s="4"/>
    </row>
    <row r="1171" ht="30.0" customHeight="1">
      <c r="A1171" s="20">
        <v>1175.0</v>
      </c>
      <c r="B1171" s="16">
        <v>3283386.0</v>
      </c>
      <c r="C1171" s="16" t="s">
        <v>56</v>
      </c>
      <c r="D1171" s="41">
        <v>42317.0</v>
      </c>
      <c r="E1171" s="41">
        <v>42330.0</v>
      </c>
      <c r="F1171" s="55" t="s">
        <v>15</v>
      </c>
      <c r="G1171" s="16" t="s">
        <v>57</v>
      </c>
      <c r="H1171" s="16" t="s">
        <v>1719</v>
      </c>
      <c r="I1171" s="16" t="s">
        <v>229</v>
      </c>
      <c r="J1171" s="55" t="s">
        <v>1381</v>
      </c>
      <c r="K1171" s="20"/>
      <c r="N1171" s="4"/>
      <c r="O1171" s="4"/>
    </row>
    <row r="1172">
      <c r="A1172" s="20">
        <v>1176.0</v>
      </c>
      <c r="B1172" s="82">
        <v>3284212.0</v>
      </c>
      <c r="C1172" s="16" t="s">
        <v>25</v>
      </c>
      <c r="D1172" s="41">
        <v>42317.0</v>
      </c>
      <c r="E1172" s="16" t="s">
        <v>280</v>
      </c>
      <c r="F1172" s="55" t="s">
        <v>15</v>
      </c>
      <c r="G1172" s="16" t="s">
        <v>1720</v>
      </c>
      <c r="H1172" s="16" t="s">
        <v>1721</v>
      </c>
      <c r="I1172" s="16" t="s">
        <v>576</v>
      </c>
      <c r="J1172" s="16" t="s">
        <v>576</v>
      </c>
      <c r="K1172" s="20"/>
      <c r="N1172" s="4"/>
      <c r="O1172" s="4"/>
    </row>
    <row r="1173" ht="30.0" customHeight="1">
      <c r="A1173" s="20">
        <v>1177.0</v>
      </c>
      <c r="B1173" s="16">
        <v>3284034.0</v>
      </c>
      <c r="C1173" s="16" t="s">
        <v>728</v>
      </c>
      <c r="D1173" s="41">
        <v>42319.0</v>
      </c>
      <c r="E1173" s="41">
        <v>42326.0</v>
      </c>
      <c r="F1173" s="55" t="s">
        <v>15</v>
      </c>
      <c r="G1173" s="16" t="s">
        <v>16</v>
      </c>
      <c r="H1173" s="16" t="s">
        <v>1723</v>
      </c>
      <c r="I1173" s="16" t="s">
        <v>63</v>
      </c>
      <c r="J1173" s="55" t="s">
        <v>177</v>
      </c>
      <c r="K1173" s="36"/>
      <c r="N1173" s="4"/>
      <c r="O1173" s="4"/>
    </row>
    <row r="1174" ht="30.0" customHeight="1">
      <c r="A1174" s="20">
        <v>1178.0</v>
      </c>
      <c r="B1174" s="16">
        <v>3284042.0</v>
      </c>
      <c r="C1174" s="16" t="s">
        <v>106</v>
      </c>
      <c r="D1174" s="41">
        <v>42319.0</v>
      </c>
      <c r="E1174" s="41">
        <v>42326.0</v>
      </c>
      <c r="F1174" s="55" t="s">
        <v>15</v>
      </c>
      <c r="G1174" s="16" t="s">
        <v>16</v>
      </c>
      <c r="H1174" s="16" t="s">
        <v>1725</v>
      </c>
      <c r="I1174" s="16" t="s">
        <v>63</v>
      </c>
      <c r="J1174" s="55" t="s">
        <v>177</v>
      </c>
      <c r="K1174" s="36"/>
      <c r="N1174" s="4"/>
      <c r="O1174" s="4"/>
    </row>
    <row r="1175">
      <c r="A1175" s="20">
        <v>1179.0</v>
      </c>
      <c r="B1175" s="20">
        <v>3284287.0</v>
      </c>
      <c r="C1175" s="20" t="s">
        <v>105</v>
      </c>
      <c r="D1175" s="49">
        <v>42319.0</v>
      </c>
      <c r="E1175" s="49">
        <v>42331.0</v>
      </c>
      <c r="F1175" s="55" t="s">
        <v>15</v>
      </c>
      <c r="G1175" s="20" t="s">
        <v>57</v>
      </c>
      <c r="H1175" s="20" t="s">
        <v>1727</v>
      </c>
      <c r="I1175" s="20" t="s">
        <v>229</v>
      </c>
      <c r="J1175" s="20" t="s">
        <v>712</v>
      </c>
      <c r="K1175" s="36"/>
      <c r="N1175" s="4"/>
      <c r="O1175" s="4"/>
    </row>
    <row r="1176" ht="30.0" customHeight="1">
      <c r="A1176" s="20">
        <v>1180.0</v>
      </c>
      <c r="B1176" s="16">
        <v>3284061.0</v>
      </c>
      <c r="C1176" s="16" t="s">
        <v>318</v>
      </c>
      <c r="D1176" s="41">
        <v>42319.0</v>
      </c>
      <c r="E1176" s="41">
        <v>42331.0</v>
      </c>
      <c r="F1176" s="55" t="s">
        <v>15</v>
      </c>
      <c r="G1176" s="16" t="s">
        <v>57</v>
      </c>
      <c r="H1176" s="16" t="s">
        <v>1729</v>
      </c>
      <c r="I1176" s="16" t="s">
        <v>229</v>
      </c>
      <c r="J1176" s="55" t="s">
        <v>1381</v>
      </c>
      <c r="K1176" s="36"/>
      <c r="N1176" s="4"/>
      <c r="O1176" s="4"/>
    </row>
    <row r="1177">
      <c r="A1177" s="20">
        <v>1181.0</v>
      </c>
      <c r="B1177" s="16">
        <v>3284815.0</v>
      </c>
      <c r="C1177" s="16" t="s">
        <v>106</v>
      </c>
      <c r="D1177" s="41">
        <v>42319.0</v>
      </c>
      <c r="E1177" s="41">
        <v>42331.0</v>
      </c>
      <c r="F1177" s="55" t="s">
        <v>15</v>
      </c>
      <c r="G1177" s="16" t="s">
        <v>57</v>
      </c>
      <c r="H1177" s="16" t="s">
        <v>1731</v>
      </c>
      <c r="I1177" s="16" t="s">
        <v>229</v>
      </c>
      <c r="J1177" s="16" t="s">
        <v>712</v>
      </c>
      <c r="K1177" s="36"/>
      <c r="N1177" s="4"/>
      <c r="O1177" s="4"/>
    </row>
    <row r="1178">
      <c r="A1178" s="20">
        <v>1182.0</v>
      </c>
      <c r="B1178" s="16">
        <v>3285057.0</v>
      </c>
      <c r="C1178" s="16" t="s">
        <v>1610</v>
      </c>
      <c r="D1178" s="41">
        <v>42319.0</v>
      </c>
      <c r="E1178" s="41">
        <v>42330.0</v>
      </c>
      <c r="F1178" s="55" t="s">
        <v>15</v>
      </c>
      <c r="G1178" s="16" t="s">
        <v>57</v>
      </c>
      <c r="H1178" s="16" t="s">
        <v>1734</v>
      </c>
      <c r="I1178" s="16" t="s">
        <v>229</v>
      </c>
      <c r="J1178" s="16" t="s">
        <v>712</v>
      </c>
      <c r="K1178" s="36"/>
      <c r="N1178" s="4"/>
      <c r="O1178" s="4"/>
    </row>
    <row r="1179">
      <c r="A1179" s="20">
        <v>1183.0</v>
      </c>
      <c r="B1179" s="16">
        <v>3285098.0</v>
      </c>
      <c r="C1179" s="16" t="s">
        <v>1610</v>
      </c>
      <c r="D1179" s="41">
        <v>42319.0</v>
      </c>
      <c r="E1179" s="41">
        <v>42330.0</v>
      </c>
      <c r="F1179" s="55" t="s">
        <v>15</v>
      </c>
      <c r="G1179" s="16" t="s">
        <v>57</v>
      </c>
      <c r="H1179" s="16" t="s">
        <v>1735</v>
      </c>
      <c r="I1179" s="16" t="s">
        <v>229</v>
      </c>
      <c r="J1179" s="16" t="s">
        <v>712</v>
      </c>
      <c r="K1179" s="36"/>
      <c r="N1179" s="4"/>
      <c r="O1179" s="4"/>
    </row>
    <row r="1180">
      <c r="A1180" s="20">
        <v>1184.0</v>
      </c>
      <c r="B1180" s="16">
        <v>3285873.0</v>
      </c>
      <c r="C1180" s="16" t="s">
        <v>745</v>
      </c>
      <c r="D1180" s="41">
        <v>42319.0</v>
      </c>
      <c r="E1180" s="41">
        <v>42332.0</v>
      </c>
      <c r="F1180" s="55" t="s">
        <v>15</v>
      </c>
      <c r="G1180" s="16" t="s">
        <v>57</v>
      </c>
      <c r="H1180" s="16" t="s">
        <v>1736</v>
      </c>
      <c r="I1180" s="16" t="s">
        <v>229</v>
      </c>
      <c r="J1180" s="16" t="s">
        <v>712</v>
      </c>
      <c r="K1180" s="16" t="s">
        <v>517</v>
      </c>
      <c r="N1180" s="4"/>
      <c r="O1180" s="4"/>
    </row>
    <row r="1181" ht="30.0" customHeight="1">
      <c r="A1181" s="20">
        <v>1185.0</v>
      </c>
      <c r="B1181" s="16">
        <v>3286339.0</v>
      </c>
      <c r="C1181" s="16" t="s">
        <v>318</v>
      </c>
      <c r="D1181" s="41">
        <v>42319.0</v>
      </c>
      <c r="E1181" s="41">
        <v>42332.0</v>
      </c>
      <c r="F1181" s="55" t="s">
        <v>15</v>
      </c>
      <c r="G1181" s="16" t="s">
        <v>57</v>
      </c>
      <c r="H1181" s="16" t="s">
        <v>1738</v>
      </c>
      <c r="I1181" s="16" t="s">
        <v>229</v>
      </c>
      <c r="J1181" s="55" t="s">
        <v>1381</v>
      </c>
      <c r="K1181" s="36"/>
      <c r="N1181" s="4"/>
      <c r="O1181" s="4"/>
    </row>
    <row r="1182">
      <c r="A1182" s="20">
        <v>1186.0</v>
      </c>
      <c r="B1182" s="16">
        <v>3286892.0</v>
      </c>
      <c r="C1182" s="16" t="s">
        <v>152</v>
      </c>
      <c r="D1182" s="41">
        <v>42319.0</v>
      </c>
      <c r="E1182" s="41">
        <v>42332.0</v>
      </c>
      <c r="F1182" s="55" t="s">
        <v>15</v>
      </c>
      <c r="G1182" s="16" t="s">
        <v>57</v>
      </c>
      <c r="H1182" s="16" t="s">
        <v>1740</v>
      </c>
      <c r="I1182" s="16" t="s">
        <v>229</v>
      </c>
      <c r="J1182" s="16" t="s">
        <v>712</v>
      </c>
      <c r="K1182" s="36"/>
      <c r="N1182" s="4"/>
      <c r="O1182" s="4"/>
    </row>
    <row r="1183">
      <c r="A1183" s="20">
        <v>1187.0</v>
      </c>
      <c r="B1183" s="16">
        <v>3286899.0</v>
      </c>
      <c r="C1183" s="16" t="s">
        <v>152</v>
      </c>
      <c r="D1183" s="41">
        <v>42319.0</v>
      </c>
      <c r="E1183" s="41">
        <v>42332.0</v>
      </c>
      <c r="F1183" s="55" t="s">
        <v>15</v>
      </c>
      <c r="G1183" s="16" t="s">
        <v>57</v>
      </c>
      <c r="H1183" s="16" t="s">
        <v>1742</v>
      </c>
      <c r="I1183" s="16" t="s">
        <v>229</v>
      </c>
      <c r="J1183" s="16" t="s">
        <v>712</v>
      </c>
      <c r="K1183" s="36"/>
      <c r="N1183" s="4"/>
      <c r="O1183" s="4"/>
    </row>
    <row r="1184" ht="30.0" customHeight="1">
      <c r="A1184" s="20">
        <v>1188.0</v>
      </c>
      <c r="B1184" s="16">
        <v>3285911.0</v>
      </c>
      <c r="C1184" s="16" t="s">
        <v>318</v>
      </c>
      <c r="D1184" s="41">
        <v>42319.0</v>
      </c>
      <c r="E1184" s="41">
        <v>42327.0</v>
      </c>
      <c r="F1184" s="55" t="s">
        <v>15</v>
      </c>
      <c r="G1184" s="16" t="s">
        <v>217</v>
      </c>
      <c r="H1184" s="16" t="s">
        <v>1745</v>
      </c>
      <c r="I1184" s="16" t="s">
        <v>576</v>
      </c>
      <c r="J1184" s="55" t="s">
        <v>1746</v>
      </c>
      <c r="K1184" s="36"/>
      <c r="N1184" s="4"/>
      <c r="O1184" s="4"/>
    </row>
    <row r="1185">
      <c r="A1185" s="20">
        <v>1189.0</v>
      </c>
      <c r="B1185" s="16">
        <v>3275448.0</v>
      </c>
      <c r="C1185" s="16" t="s">
        <v>1610</v>
      </c>
      <c r="D1185" s="41">
        <v>42320.0</v>
      </c>
      <c r="E1185" s="41">
        <v>42325.0</v>
      </c>
      <c r="F1185" s="55" t="s">
        <v>15</v>
      </c>
      <c r="G1185" s="16" t="s">
        <v>57</v>
      </c>
      <c r="H1185" s="16" t="s">
        <v>1749</v>
      </c>
      <c r="I1185" s="16" t="s">
        <v>229</v>
      </c>
      <c r="J1185" s="16" t="s">
        <v>712</v>
      </c>
      <c r="K1185" s="36"/>
      <c r="N1185" s="4"/>
      <c r="O1185" s="4"/>
    </row>
    <row r="1186">
      <c r="A1186" s="20">
        <v>1190.0</v>
      </c>
      <c r="B1186" s="16">
        <v>3289188.0</v>
      </c>
      <c r="C1186" s="16" t="s">
        <v>841</v>
      </c>
      <c r="D1186" s="41">
        <v>42320.0</v>
      </c>
      <c r="E1186" s="41">
        <v>42327.0</v>
      </c>
      <c r="F1186" s="55" t="s">
        <v>15</v>
      </c>
      <c r="G1186" s="16" t="s">
        <v>143</v>
      </c>
      <c r="H1186" s="16" t="s">
        <v>1750</v>
      </c>
      <c r="I1186" s="16" t="s">
        <v>576</v>
      </c>
      <c r="J1186" s="16" t="s">
        <v>576</v>
      </c>
      <c r="K1186" s="36"/>
      <c r="N1186" s="4"/>
      <c r="O1186" s="4"/>
    </row>
    <row r="1187">
      <c r="A1187" s="20">
        <v>1191.0</v>
      </c>
      <c r="B1187" s="16">
        <v>3288429.0</v>
      </c>
      <c r="C1187" s="16" t="s">
        <v>105</v>
      </c>
      <c r="D1187" s="41">
        <v>42320.0</v>
      </c>
      <c r="E1187" s="41">
        <v>42328.0</v>
      </c>
      <c r="F1187" s="55" t="s">
        <v>15</v>
      </c>
      <c r="G1187" s="16" t="s">
        <v>197</v>
      </c>
      <c r="H1187" s="16" t="s">
        <v>1751</v>
      </c>
      <c r="I1187" s="16" t="s">
        <v>576</v>
      </c>
      <c r="J1187" s="16" t="s">
        <v>576</v>
      </c>
      <c r="K1187" s="36"/>
      <c r="N1187" s="4"/>
      <c r="O1187" s="4"/>
    </row>
    <row r="1188" ht="30.0" customHeight="1">
      <c r="A1188" s="20">
        <v>1192.0</v>
      </c>
      <c r="B1188" s="16">
        <v>3257627.0</v>
      </c>
      <c r="C1188" s="16" t="s">
        <v>222</v>
      </c>
      <c r="D1188" s="41">
        <v>42321.0</v>
      </c>
      <c r="E1188" s="16" t="s">
        <v>280</v>
      </c>
      <c r="F1188" s="55" t="s">
        <v>15</v>
      </c>
      <c r="G1188" s="16" t="s">
        <v>57</v>
      </c>
      <c r="H1188" s="16" t="s">
        <v>1752</v>
      </c>
      <c r="I1188" s="16" t="s">
        <v>229</v>
      </c>
      <c r="J1188" s="55" t="s">
        <v>177</v>
      </c>
      <c r="K1188" s="36"/>
      <c r="N1188" s="4"/>
      <c r="O1188" s="4"/>
    </row>
    <row r="1189">
      <c r="A1189" s="20">
        <v>1193.0</v>
      </c>
      <c r="B1189" s="16">
        <v>3287951.0</v>
      </c>
      <c r="C1189" s="16" t="s">
        <v>841</v>
      </c>
      <c r="D1189" s="41">
        <v>42321.0</v>
      </c>
      <c r="E1189" s="41">
        <v>42328.0</v>
      </c>
      <c r="F1189" s="55" t="s">
        <v>15</v>
      </c>
      <c r="G1189" s="16" t="s">
        <v>189</v>
      </c>
      <c r="H1189" s="16" t="s">
        <v>1753</v>
      </c>
      <c r="I1189" s="16" t="s">
        <v>576</v>
      </c>
      <c r="J1189" s="16" t="s">
        <v>576</v>
      </c>
      <c r="K1189" s="36"/>
      <c r="N1189" s="4"/>
      <c r="O1189" s="4"/>
    </row>
    <row r="1190">
      <c r="A1190" s="20">
        <v>1194.0</v>
      </c>
      <c r="B1190" s="16">
        <v>3292506.0</v>
      </c>
      <c r="C1190" s="16" t="s">
        <v>1754</v>
      </c>
      <c r="D1190" s="41">
        <v>42326.0</v>
      </c>
      <c r="E1190" s="41">
        <v>42333.0</v>
      </c>
      <c r="F1190" s="55" t="s">
        <v>15</v>
      </c>
      <c r="G1190" s="16" t="s">
        <v>143</v>
      </c>
      <c r="H1190" s="16" t="s">
        <v>1755</v>
      </c>
      <c r="I1190" s="16" t="s">
        <v>576</v>
      </c>
      <c r="J1190" s="16" t="s">
        <v>576</v>
      </c>
      <c r="K1190" s="36"/>
      <c r="N1190" s="4"/>
      <c r="O1190" s="4"/>
    </row>
    <row r="1191" ht="30.0" customHeight="1">
      <c r="A1191" s="20">
        <v>1195.0</v>
      </c>
      <c r="B1191" s="16">
        <v>3293067.0</v>
      </c>
      <c r="C1191" s="16" t="s">
        <v>728</v>
      </c>
      <c r="D1191" s="41">
        <v>42326.0</v>
      </c>
      <c r="E1191" s="41">
        <v>42333.0</v>
      </c>
      <c r="F1191" s="55" t="s">
        <v>15</v>
      </c>
      <c r="G1191" s="16" t="s">
        <v>57</v>
      </c>
      <c r="H1191" s="16" t="s">
        <v>1757</v>
      </c>
      <c r="I1191" s="16" t="s">
        <v>229</v>
      </c>
      <c r="J1191" s="55" t="s">
        <v>1381</v>
      </c>
      <c r="K1191" s="36"/>
      <c r="N1191" s="4"/>
      <c r="O1191" s="4"/>
    </row>
    <row r="1192">
      <c r="A1192" s="20">
        <v>1196.0</v>
      </c>
      <c r="B1192" s="16">
        <v>3289379.0</v>
      </c>
      <c r="C1192" s="16" t="s">
        <v>318</v>
      </c>
      <c r="D1192" s="41">
        <v>42326.0</v>
      </c>
      <c r="E1192" s="41">
        <v>42336.0</v>
      </c>
      <c r="F1192" s="55" t="s">
        <v>15</v>
      </c>
      <c r="G1192" s="16" t="s">
        <v>57</v>
      </c>
      <c r="H1192" s="16" t="s">
        <v>1759</v>
      </c>
      <c r="I1192" s="16" t="s">
        <v>229</v>
      </c>
      <c r="J1192" s="16" t="s">
        <v>712</v>
      </c>
      <c r="K1192" s="36"/>
      <c r="N1192" s="4"/>
      <c r="O1192" s="4"/>
    </row>
    <row r="1193">
      <c r="A1193" s="20">
        <v>1197.0</v>
      </c>
      <c r="B1193" s="16">
        <v>3289619.0</v>
      </c>
      <c r="C1193" s="16" t="s">
        <v>56</v>
      </c>
      <c r="D1193" s="41">
        <v>42326.0</v>
      </c>
      <c r="E1193" s="41">
        <v>42336.0</v>
      </c>
      <c r="F1193" s="55" t="s">
        <v>15</v>
      </c>
      <c r="G1193" s="16" t="s">
        <v>57</v>
      </c>
      <c r="H1193" s="16" t="s">
        <v>1761</v>
      </c>
      <c r="I1193" s="16" t="s">
        <v>229</v>
      </c>
      <c r="J1193" s="16" t="s">
        <v>712</v>
      </c>
      <c r="K1193" s="36"/>
      <c r="N1193" s="4"/>
      <c r="O1193" s="4"/>
    </row>
    <row r="1194">
      <c r="A1194" s="20">
        <v>1198.0</v>
      </c>
      <c r="B1194" s="16">
        <v>3290821.0</v>
      </c>
      <c r="C1194" s="16" t="s">
        <v>105</v>
      </c>
      <c r="D1194" s="41">
        <v>42326.0</v>
      </c>
      <c r="E1194" s="41">
        <v>42338.0</v>
      </c>
      <c r="F1194" s="55" t="s">
        <v>15</v>
      </c>
      <c r="G1194" s="16" t="s">
        <v>57</v>
      </c>
      <c r="H1194" s="16" t="s">
        <v>1762</v>
      </c>
      <c r="I1194" s="16" t="s">
        <v>229</v>
      </c>
      <c r="J1194" s="16" t="s">
        <v>712</v>
      </c>
      <c r="K1194" s="36"/>
      <c r="N1194" s="4"/>
      <c r="O1194" s="4"/>
    </row>
    <row r="1195">
      <c r="A1195" s="20">
        <v>1199.0</v>
      </c>
      <c r="B1195" s="16">
        <v>3290822.0</v>
      </c>
      <c r="C1195" s="16" t="s">
        <v>745</v>
      </c>
      <c r="D1195" s="41">
        <v>42326.0</v>
      </c>
      <c r="E1195" s="41">
        <v>42338.0</v>
      </c>
      <c r="F1195" s="55" t="s">
        <v>15</v>
      </c>
      <c r="G1195" s="16" t="s">
        <v>57</v>
      </c>
      <c r="H1195" s="16" t="s">
        <v>1764</v>
      </c>
      <c r="I1195" s="16" t="s">
        <v>229</v>
      </c>
      <c r="J1195" s="16" t="s">
        <v>712</v>
      </c>
      <c r="K1195" s="36"/>
      <c r="N1195" s="4"/>
      <c r="O1195" s="4"/>
    </row>
    <row r="1196">
      <c r="A1196" s="20">
        <v>1200.0</v>
      </c>
      <c r="B1196" s="16">
        <v>3290824.0</v>
      </c>
      <c r="C1196" s="16" t="s">
        <v>728</v>
      </c>
      <c r="D1196" s="41">
        <v>42326.0</v>
      </c>
      <c r="E1196" s="41">
        <v>42338.0</v>
      </c>
      <c r="F1196" s="55" t="s">
        <v>15</v>
      </c>
      <c r="G1196" s="16" t="s">
        <v>57</v>
      </c>
      <c r="H1196" s="16" t="s">
        <v>1765</v>
      </c>
      <c r="I1196" s="16" t="s">
        <v>229</v>
      </c>
      <c r="J1196" s="16" t="s">
        <v>712</v>
      </c>
      <c r="K1196" s="36"/>
      <c r="N1196" s="4"/>
      <c r="O1196" s="4"/>
    </row>
    <row r="1197">
      <c r="A1197" s="20">
        <v>1201.0</v>
      </c>
      <c r="B1197" s="16">
        <v>3290827.0</v>
      </c>
      <c r="C1197" s="16" t="s">
        <v>728</v>
      </c>
      <c r="D1197" s="41">
        <v>42326.0</v>
      </c>
      <c r="E1197" s="41">
        <v>42338.0</v>
      </c>
      <c r="F1197" s="55" t="s">
        <v>15</v>
      </c>
      <c r="G1197" s="16" t="s">
        <v>57</v>
      </c>
      <c r="H1197" s="16" t="s">
        <v>1767</v>
      </c>
      <c r="I1197" s="16" t="s">
        <v>229</v>
      </c>
      <c r="J1197" s="16" t="s">
        <v>712</v>
      </c>
      <c r="K1197" s="36"/>
      <c r="N1197" s="4"/>
      <c r="O1197" s="4"/>
    </row>
    <row r="1198" ht="45.0" customHeight="1">
      <c r="A1198" s="20">
        <v>1202.0</v>
      </c>
      <c r="B1198" s="16">
        <v>3290865.0</v>
      </c>
      <c r="C1198" s="16" t="s">
        <v>841</v>
      </c>
      <c r="D1198" s="41">
        <v>42326.0</v>
      </c>
      <c r="E1198" s="41">
        <v>42340.0</v>
      </c>
      <c r="F1198" s="55" t="s">
        <v>15</v>
      </c>
      <c r="G1198" s="16" t="s">
        <v>16</v>
      </c>
      <c r="H1198" s="16" t="s">
        <v>1768</v>
      </c>
      <c r="I1198" s="16" t="s">
        <v>63</v>
      </c>
      <c r="J1198" s="55" t="s">
        <v>1093</v>
      </c>
      <c r="K1198" s="36"/>
      <c r="N1198" s="4"/>
      <c r="O1198" s="4"/>
    </row>
    <row r="1199" ht="30.0" customHeight="1">
      <c r="A1199" s="20">
        <v>1203.0</v>
      </c>
      <c r="B1199" s="16">
        <v>3291424.0</v>
      </c>
      <c r="C1199" s="16" t="s">
        <v>318</v>
      </c>
      <c r="D1199" s="41">
        <v>42326.0</v>
      </c>
      <c r="E1199" s="41">
        <v>42339.0</v>
      </c>
      <c r="F1199" s="55" t="s">
        <v>15</v>
      </c>
      <c r="G1199" s="16" t="s">
        <v>57</v>
      </c>
      <c r="H1199" s="16" t="s">
        <v>1769</v>
      </c>
      <c r="I1199" s="16" t="s">
        <v>229</v>
      </c>
      <c r="J1199" s="55" t="s">
        <v>1381</v>
      </c>
      <c r="K1199" s="20"/>
      <c r="N1199" s="4"/>
      <c r="O1199" s="4"/>
    </row>
    <row r="1200" ht="30.0" customHeight="1">
      <c r="A1200" s="20">
        <v>1204.0</v>
      </c>
      <c r="B1200" s="16">
        <v>3291477.0</v>
      </c>
      <c r="C1200" s="16" t="s">
        <v>222</v>
      </c>
      <c r="D1200" s="41">
        <v>42326.0</v>
      </c>
      <c r="E1200" s="41">
        <v>42339.0</v>
      </c>
      <c r="F1200" s="55" t="s">
        <v>15</v>
      </c>
      <c r="G1200" s="16" t="s">
        <v>57</v>
      </c>
      <c r="H1200" s="16" t="s">
        <v>1770</v>
      </c>
      <c r="I1200" s="16" t="s">
        <v>229</v>
      </c>
      <c r="J1200" s="55" t="s">
        <v>1381</v>
      </c>
      <c r="K1200" s="20"/>
      <c r="N1200" s="4"/>
      <c r="O1200" s="4"/>
    </row>
    <row r="1201">
      <c r="A1201" s="20">
        <v>1205.0</v>
      </c>
      <c r="B1201" s="16">
        <v>3291537.0</v>
      </c>
      <c r="C1201" s="16" t="s">
        <v>105</v>
      </c>
      <c r="D1201" s="41">
        <v>42326.0</v>
      </c>
      <c r="E1201" s="41">
        <v>42339.0</v>
      </c>
      <c r="F1201" s="55" t="s">
        <v>15</v>
      </c>
      <c r="G1201" s="16" t="s">
        <v>16</v>
      </c>
      <c r="H1201" s="16" t="s">
        <v>1771</v>
      </c>
      <c r="I1201" s="16" t="s">
        <v>229</v>
      </c>
      <c r="J1201" s="16" t="s">
        <v>712</v>
      </c>
      <c r="K1201" s="20"/>
      <c r="N1201" s="4"/>
      <c r="O1201" s="4"/>
    </row>
    <row r="1202">
      <c r="A1202" s="20">
        <v>1206.0</v>
      </c>
      <c r="B1202" s="16">
        <v>3290662.0</v>
      </c>
      <c r="C1202" s="16" t="s">
        <v>68</v>
      </c>
      <c r="D1202" s="41">
        <v>42327.0</v>
      </c>
      <c r="E1202" s="41">
        <v>42334.0</v>
      </c>
      <c r="F1202" s="55" t="s">
        <v>15</v>
      </c>
      <c r="G1202" s="16" t="s">
        <v>24</v>
      </c>
      <c r="H1202" s="16" t="s">
        <v>1773</v>
      </c>
      <c r="I1202" s="16" t="s">
        <v>576</v>
      </c>
      <c r="J1202" s="16" t="s">
        <v>576</v>
      </c>
      <c r="K1202" s="20"/>
      <c r="N1202" s="4"/>
      <c r="O1202" s="4"/>
    </row>
    <row r="1203">
      <c r="A1203" s="20">
        <v>1207.0</v>
      </c>
      <c r="B1203" s="63">
        <v>3294228.0</v>
      </c>
      <c r="C1203" s="63" t="s">
        <v>149</v>
      </c>
      <c r="D1203" s="62">
        <v>42327.0</v>
      </c>
      <c r="E1203" s="62">
        <v>42328.0</v>
      </c>
      <c r="F1203" s="55" t="s">
        <v>15</v>
      </c>
      <c r="G1203" s="63" t="s">
        <v>1774</v>
      </c>
      <c r="H1203" s="63" t="s">
        <v>1775</v>
      </c>
      <c r="I1203" s="63" t="s">
        <v>576</v>
      </c>
      <c r="J1203" s="63" t="s">
        <v>576</v>
      </c>
      <c r="K1203" s="20"/>
      <c r="N1203" s="4"/>
      <c r="O1203" s="4"/>
    </row>
    <row r="1204">
      <c r="A1204" s="20">
        <v>1208.0</v>
      </c>
      <c r="B1204" s="16">
        <v>3292971.0</v>
      </c>
      <c r="C1204" s="16" t="s">
        <v>728</v>
      </c>
      <c r="D1204" s="41">
        <v>42327.0</v>
      </c>
      <c r="E1204" s="41">
        <v>42339.0</v>
      </c>
      <c r="F1204" s="55" t="s">
        <v>15</v>
      </c>
      <c r="G1204" s="16" t="s">
        <v>16</v>
      </c>
      <c r="H1204" s="16" t="s">
        <v>1776</v>
      </c>
      <c r="I1204" s="16" t="s">
        <v>63</v>
      </c>
      <c r="J1204" s="16" t="s">
        <v>712</v>
      </c>
      <c r="K1204" s="20"/>
      <c r="N1204" s="4"/>
      <c r="O1204" s="4"/>
    </row>
    <row r="1205" ht="45.0" customHeight="1">
      <c r="A1205" s="20">
        <v>1209.0</v>
      </c>
      <c r="B1205" s="16">
        <v>3292716.0</v>
      </c>
      <c r="C1205" s="16" t="s">
        <v>1754</v>
      </c>
      <c r="D1205" s="41">
        <v>42327.0</v>
      </c>
      <c r="E1205" s="41">
        <v>42339.0</v>
      </c>
      <c r="F1205" s="55" t="s">
        <v>15</v>
      </c>
      <c r="G1205" s="16" t="s">
        <v>16</v>
      </c>
      <c r="H1205" s="16" t="s">
        <v>1777</v>
      </c>
      <c r="I1205" s="16" t="s">
        <v>229</v>
      </c>
      <c r="J1205" s="55" t="s">
        <v>1093</v>
      </c>
      <c r="K1205" s="20"/>
      <c r="N1205" s="4"/>
      <c r="O1205" s="4"/>
    </row>
    <row r="1206">
      <c r="A1206" s="20">
        <v>1210.0</v>
      </c>
      <c r="B1206" s="16">
        <v>3294437.0</v>
      </c>
      <c r="C1206" s="138" t="s">
        <v>728</v>
      </c>
      <c r="D1206" s="41">
        <v>42327.0</v>
      </c>
      <c r="E1206" s="41">
        <v>42334.0</v>
      </c>
      <c r="F1206" s="55" t="s">
        <v>15</v>
      </c>
      <c r="G1206" s="16" t="s">
        <v>16</v>
      </c>
      <c r="H1206" s="16" t="s">
        <v>1778</v>
      </c>
      <c r="I1206" s="16" t="s">
        <v>229</v>
      </c>
      <c r="J1206" s="16" t="s">
        <v>712</v>
      </c>
      <c r="K1206" s="36"/>
      <c r="N1206" s="4"/>
      <c r="O1206" s="4"/>
    </row>
    <row r="1207">
      <c r="A1207" s="20">
        <v>1211.0</v>
      </c>
      <c r="B1207" s="16">
        <v>3294344.0</v>
      </c>
      <c r="C1207" s="174" t="s">
        <v>107</v>
      </c>
      <c r="D1207" s="160">
        <v>42327.0</v>
      </c>
      <c r="E1207" s="41">
        <v>42341.0</v>
      </c>
      <c r="F1207" s="55" t="s">
        <v>15</v>
      </c>
      <c r="G1207" s="16" t="s">
        <v>16</v>
      </c>
      <c r="H1207" s="111" t="s">
        <v>1779</v>
      </c>
      <c r="I1207" s="16" t="s">
        <v>229</v>
      </c>
      <c r="J1207" s="16" t="s">
        <v>712</v>
      </c>
      <c r="K1207" s="36"/>
      <c r="N1207" s="4"/>
      <c r="O1207" s="4"/>
    </row>
    <row r="1208" ht="45.0" customHeight="1">
      <c r="A1208" s="20">
        <v>1212.0</v>
      </c>
      <c r="B1208" s="82">
        <v>3294204.0</v>
      </c>
      <c r="C1208" s="16" t="s">
        <v>841</v>
      </c>
      <c r="D1208" s="41">
        <v>42327.0</v>
      </c>
      <c r="E1208" s="41">
        <v>42340.0</v>
      </c>
      <c r="F1208" s="55" t="s">
        <v>15</v>
      </c>
      <c r="G1208" s="16" t="s">
        <v>16</v>
      </c>
      <c r="H1208" s="16" t="s">
        <v>1781</v>
      </c>
      <c r="I1208" s="16" t="s">
        <v>63</v>
      </c>
      <c r="J1208" s="55" t="s">
        <v>1093</v>
      </c>
      <c r="K1208" s="77"/>
      <c r="N1208" s="4"/>
      <c r="O1208" s="4"/>
    </row>
    <row r="1209">
      <c r="A1209" s="20">
        <v>1213.0</v>
      </c>
      <c r="B1209" s="82">
        <v>3294303.0</v>
      </c>
      <c r="C1209" s="16" t="s">
        <v>152</v>
      </c>
      <c r="D1209" s="41">
        <v>42327.0</v>
      </c>
      <c r="E1209" s="41">
        <v>42340.0</v>
      </c>
      <c r="F1209" s="55" t="s">
        <v>15</v>
      </c>
      <c r="G1209" s="16" t="s">
        <v>16</v>
      </c>
      <c r="H1209" s="16" t="s">
        <v>1783</v>
      </c>
      <c r="I1209" s="16" t="s">
        <v>229</v>
      </c>
      <c r="J1209" s="16" t="s">
        <v>712</v>
      </c>
      <c r="K1209" s="36"/>
      <c r="N1209" s="4"/>
      <c r="O1209" s="4"/>
    </row>
    <row r="1210">
      <c r="A1210" s="20">
        <v>1214.0</v>
      </c>
      <c r="B1210" s="16">
        <v>3295213.0</v>
      </c>
      <c r="C1210" s="16" t="s">
        <v>106</v>
      </c>
      <c r="D1210" s="41">
        <v>42328.0</v>
      </c>
      <c r="E1210" s="41">
        <v>42332.0</v>
      </c>
      <c r="F1210" s="55" t="s">
        <v>15</v>
      </c>
      <c r="G1210" s="16" t="s">
        <v>197</v>
      </c>
      <c r="H1210" s="16" t="s">
        <v>1784</v>
      </c>
      <c r="I1210" s="16" t="s">
        <v>576</v>
      </c>
      <c r="J1210" s="16" t="s">
        <v>576</v>
      </c>
      <c r="K1210" s="20">
        <v>3300723.0</v>
      </c>
      <c r="N1210" s="4"/>
      <c r="O1210" s="4"/>
    </row>
    <row r="1211">
      <c r="A1211" s="20">
        <v>1215.0</v>
      </c>
      <c r="B1211" s="16">
        <v>3295218.0</v>
      </c>
      <c r="C1211" s="16" t="s">
        <v>36</v>
      </c>
      <c r="D1211" s="41">
        <v>42328.0</v>
      </c>
      <c r="E1211" s="41">
        <v>42335.0</v>
      </c>
      <c r="F1211" s="55" t="s">
        <v>15</v>
      </c>
      <c r="G1211" s="16" t="s">
        <v>197</v>
      </c>
      <c r="H1211" s="16" t="s">
        <v>1785</v>
      </c>
      <c r="I1211" s="16" t="s">
        <v>576</v>
      </c>
      <c r="J1211" s="16" t="s">
        <v>576</v>
      </c>
      <c r="K1211" s="20"/>
      <c r="N1211" s="4"/>
      <c r="O1211" s="4"/>
    </row>
    <row r="1212" ht="30.0" customHeight="1">
      <c r="A1212" s="20">
        <v>1216.0</v>
      </c>
      <c r="B1212" s="16">
        <v>3295301.0</v>
      </c>
      <c r="C1212" s="16" t="s">
        <v>56</v>
      </c>
      <c r="D1212" s="41">
        <v>42328.0</v>
      </c>
      <c r="E1212" s="41">
        <v>42340.0</v>
      </c>
      <c r="F1212" s="55" t="s">
        <v>15</v>
      </c>
      <c r="G1212" s="16" t="s">
        <v>57</v>
      </c>
      <c r="H1212" s="16" t="s">
        <v>1786</v>
      </c>
      <c r="I1212" s="16" t="s">
        <v>229</v>
      </c>
      <c r="J1212" s="55" t="s">
        <v>1381</v>
      </c>
      <c r="K1212" s="20"/>
      <c r="N1212" s="4"/>
      <c r="O1212" s="4"/>
    </row>
    <row r="1213">
      <c r="A1213" s="20">
        <v>1217.0</v>
      </c>
      <c r="B1213" s="16">
        <v>3295857.0</v>
      </c>
      <c r="C1213" s="16" t="s">
        <v>222</v>
      </c>
      <c r="D1213" s="41">
        <v>42328.0</v>
      </c>
      <c r="E1213" s="41">
        <v>42340.0</v>
      </c>
      <c r="F1213" s="55" t="s">
        <v>15</v>
      </c>
      <c r="G1213" s="16" t="s">
        <v>16</v>
      </c>
      <c r="H1213" s="16" t="s">
        <v>1787</v>
      </c>
      <c r="I1213" s="16" t="s">
        <v>229</v>
      </c>
      <c r="J1213" s="16" t="s">
        <v>712</v>
      </c>
      <c r="K1213" s="20"/>
      <c r="N1213" s="4"/>
      <c r="O1213" s="4"/>
    </row>
    <row r="1214">
      <c r="A1214" s="20">
        <v>1218.0</v>
      </c>
      <c r="B1214" s="16">
        <v>3295864.0</v>
      </c>
      <c r="C1214" s="16" t="s">
        <v>152</v>
      </c>
      <c r="D1214" s="41">
        <v>42328.0</v>
      </c>
      <c r="E1214" s="41">
        <v>42340.0</v>
      </c>
      <c r="F1214" s="55" t="s">
        <v>15</v>
      </c>
      <c r="G1214" s="16" t="s">
        <v>16</v>
      </c>
      <c r="H1214" s="16" t="s">
        <v>1788</v>
      </c>
      <c r="I1214" s="16" t="s">
        <v>229</v>
      </c>
      <c r="J1214" s="16" t="s">
        <v>712</v>
      </c>
      <c r="K1214" s="20"/>
      <c r="N1214" s="4"/>
      <c r="O1214" s="4"/>
    </row>
    <row r="1215">
      <c r="A1215" s="20">
        <v>1219.0</v>
      </c>
      <c r="B1215" s="16">
        <v>3295887.0</v>
      </c>
      <c r="C1215" s="16" t="s">
        <v>318</v>
      </c>
      <c r="D1215" s="41">
        <v>42328.0</v>
      </c>
      <c r="E1215" s="41">
        <v>42341.0</v>
      </c>
      <c r="F1215" s="55" t="s">
        <v>15</v>
      </c>
      <c r="G1215" s="16" t="s">
        <v>57</v>
      </c>
      <c r="H1215" s="16" t="s">
        <v>1789</v>
      </c>
      <c r="I1215" s="16" t="s">
        <v>229</v>
      </c>
      <c r="J1215" s="16" t="s">
        <v>712</v>
      </c>
      <c r="K1215" s="20"/>
      <c r="N1215" s="4"/>
      <c r="O1215" s="4"/>
    </row>
    <row r="1216">
      <c r="A1216" s="20">
        <v>1220.0</v>
      </c>
      <c r="B1216" s="16">
        <v>3296028.0</v>
      </c>
      <c r="C1216" s="16" t="s">
        <v>1610</v>
      </c>
      <c r="D1216" s="41">
        <v>42328.0</v>
      </c>
      <c r="E1216" s="41">
        <v>42340.0</v>
      </c>
      <c r="F1216" s="55" t="s">
        <v>15</v>
      </c>
      <c r="G1216" s="16" t="s">
        <v>16</v>
      </c>
      <c r="H1216" s="16" t="str">
        <f>HYPERLINK("javascript:%20top.infoDocumento(2254849)","2015EE262447")</f>
        <v>2015EE262447</v>
      </c>
      <c r="I1216" s="16" t="s">
        <v>229</v>
      </c>
      <c r="J1216" s="16" t="s">
        <v>712</v>
      </c>
      <c r="K1216" s="20"/>
      <c r="N1216" s="4"/>
      <c r="O1216" s="4"/>
    </row>
    <row r="1217">
      <c r="A1217" s="20">
        <v>1221.0</v>
      </c>
      <c r="B1217" s="16">
        <v>3297001.0</v>
      </c>
      <c r="C1217" s="16" t="s">
        <v>841</v>
      </c>
      <c r="D1217" s="41">
        <v>42331.0</v>
      </c>
      <c r="E1217" s="41">
        <v>42338.0</v>
      </c>
      <c r="F1217" s="55" t="s">
        <v>1372</v>
      </c>
      <c r="G1217" s="16" t="s">
        <v>143</v>
      </c>
      <c r="H1217" s="16" t="s">
        <v>1372</v>
      </c>
      <c r="I1217" s="16" t="s">
        <v>576</v>
      </c>
      <c r="J1217" s="16" t="s">
        <v>576</v>
      </c>
      <c r="K1217" s="36"/>
      <c r="N1217" s="4"/>
      <c r="O1217" s="4"/>
    </row>
    <row r="1218">
      <c r="A1218" s="20">
        <v>1222.0</v>
      </c>
      <c r="B1218" s="16">
        <v>3300095.0</v>
      </c>
      <c r="C1218" s="16" t="s">
        <v>106</v>
      </c>
      <c r="D1218" s="41">
        <v>42332.0</v>
      </c>
      <c r="E1218" s="41">
        <v>42339.0</v>
      </c>
      <c r="F1218" s="55" t="s">
        <v>15</v>
      </c>
      <c r="G1218" s="16" t="s">
        <v>197</v>
      </c>
      <c r="H1218" s="16" t="s">
        <v>1792</v>
      </c>
      <c r="I1218" s="16" t="s">
        <v>576</v>
      </c>
      <c r="J1218" s="16" t="s">
        <v>576</v>
      </c>
      <c r="K1218" s="20">
        <v>3308948.0</v>
      </c>
      <c r="N1218" s="4"/>
      <c r="O1218" s="4"/>
    </row>
    <row r="1219">
      <c r="A1219" s="20">
        <v>1223.0</v>
      </c>
      <c r="B1219" s="16">
        <v>3296037.0</v>
      </c>
      <c r="C1219" s="16" t="s">
        <v>841</v>
      </c>
      <c r="D1219" s="41">
        <v>42332.0</v>
      </c>
      <c r="E1219" s="41">
        <v>42344.0</v>
      </c>
      <c r="F1219" s="55" t="s">
        <v>15</v>
      </c>
      <c r="G1219" s="16" t="s">
        <v>16</v>
      </c>
      <c r="H1219" s="16" t="s">
        <v>1794</v>
      </c>
      <c r="I1219" s="16" t="s">
        <v>576</v>
      </c>
      <c r="J1219" s="16" t="s">
        <v>576</v>
      </c>
      <c r="K1219" s="36"/>
      <c r="N1219" s="4"/>
      <c r="O1219" s="4"/>
    </row>
    <row r="1220">
      <c r="A1220" s="20">
        <v>1224.0</v>
      </c>
      <c r="B1220" s="16">
        <v>3296045.0</v>
      </c>
      <c r="C1220" s="16" t="s">
        <v>222</v>
      </c>
      <c r="D1220" s="41">
        <v>42332.0</v>
      </c>
      <c r="E1220" s="41">
        <v>42342.0</v>
      </c>
      <c r="F1220" s="55" t="s">
        <v>15</v>
      </c>
      <c r="G1220" s="16" t="s">
        <v>57</v>
      </c>
      <c r="H1220" s="16" t="s">
        <v>1796</v>
      </c>
      <c r="I1220" s="16" t="s">
        <v>229</v>
      </c>
      <c r="J1220" s="16" t="s">
        <v>712</v>
      </c>
      <c r="K1220" s="36"/>
      <c r="N1220" s="4"/>
      <c r="O1220" s="4"/>
    </row>
    <row r="1221">
      <c r="A1221" s="20">
        <v>1225.0</v>
      </c>
      <c r="B1221" s="16">
        <v>3297038.0</v>
      </c>
      <c r="C1221" s="16" t="s">
        <v>1610</v>
      </c>
      <c r="D1221" s="41">
        <v>42332.0</v>
      </c>
      <c r="E1221" s="41">
        <v>42346.0</v>
      </c>
      <c r="F1221" s="55" t="s">
        <v>15</v>
      </c>
      <c r="G1221" s="16" t="s">
        <v>57</v>
      </c>
      <c r="H1221" s="16" t="s">
        <v>1797</v>
      </c>
      <c r="I1221" s="16" t="s">
        <v>229</v>
      </c>
      <c r="J1221" s="16" t="s">
        <v>712</v>
      </c>
      <c r="K1221" s="36"/>
      <c r="N1221" s="4"/>
      <c r="O1221" s="4"/>
    </row>
    <row r="1222" ht="30.0" customHeight="1">
      <c r="A1222" s="20">
        <v>1226.0</v>
      </c>
      <c r="B1222" s="16">
        <v>3297301.0</v>
      </c>
      <c r="C1222" s="16" t="s">
        <v>56</v>
      </c>
      <c r="D1222" s="41">
        <v>42332.0</v>
      </c>
      <c r="E1222" s="41">
        <v>42346.0</v>
      </c>
      <c r="F1222" s="55" t="s">
        <v>15</v>
      </c>
      <c r="G1222" s="16" t="s">
        <v>57</v>
      </c>
      <c r="H1222" s="16" t="s">
        <v>1798</v>
      </c>
      <c r="I1222" s="16" t="s">
        <v>229</v>
      </c>
      <c r="J1222" s="55" t="s">
        <v>1381</v>
      </c>
      <c r="K1222" s="36"/>
      <c r="N1222" s="4"/>
      <c r="O1222" s="4"/>
    </row>
    <row r="1223">
      <c r="A1223" s="20">
        <v>1227.0</v>
      </c>
      <c r="B1223" s="16">
        <v>3297568.0</v>
      </c>
      <c r="C1223" s="16" t="s">
        <v>728</v>
      </c>
      <c r="D1223" s="41">
        <v>42332.0</v>
      </c>
      <c r="E1223" s="41">
        <v>42340.0</v>
      </c>
      <c r="F1223" s="55" t="s">
        <v>15</v>
      </c>
      <c r="G1223" s="16" t="s">
        <v>16</v>
      </c>
      <c r="H1223" s="16" t="s">
        <v>1799</v>
      </c>
      <c r="I1223" s="16" t="s">
        <v>576</v>
      </c>
      <c r="J1223" s="16" t="s">
        <v>576</v>
      </c>
      <c r="K1223" s="36"/>
      <c r="N1223" s="4"/>
      <c r="O1223" s="4"/>
    </row>
    <row r="1224">
      <c r="A1224" s="20">
        <v>1228.0</v>
      </c>
      <c r="B1224" s="16">
        <v>3298766.0</v>
      </c>
      <c r="C1224" s="16" t="s">
        <v>105</v>
      </c>
      <c r="D1224" s="41">
        <v>42332.0</v>
      </c>
      <c r="E1224" s="41">
        <v>42347.0</v>
      </c>
      <c r="F1224" s="55" t="s">
        <v>15</v>
      </c>
      <c r="G1224" s="16" t="s">
        <v>57</v>
      </c>
      <c r="H1224" s="16" t="s">
        <v>1800</v>
      </c>
      <c r="I1224" s="16" t="s">
        <v>229</v>
      </c>
      <c r="J1224" s="16" t="s">
        <v>712</v>
      </c>
      <c r="K1224" s="36"/>
      <c r="N1224" s="4"/>
      <c r="O1224" s="4"/>
    </row>
    <row r="1225" ht="30.0" customHeight="1">
      <c r="A1225" s="20">
        <v>1229.0</v>
      </c>
      <c r="B1225" s="16">
        <v>3298767.0</v>
      </c>
      <c r="C1225" s="16" t="s">
        <v>745</v>
      </c>
      <c r="D1225" s="41">
        <v>42332.0</v>
      </c>
      <c r="E1225" s="41">
        <v>42347.0</v>
      </c>
      <c r="F1225" s="55" t="s">
        <v>15</v>
      </c>
      <c r="G1225" s="16" t="s">
        <v>57</v>
      </c>
      <c r="H1225" s="16" t="s">
        <v>1801</v>
      </c>
      <c r="I1225" s="16" t="s">
        <v>229</v>
      </c>
      <c r="J1225" s="55" t="s">
        <v>177</v>
      </c>
      <c r="K1225" s="161"/>
      <c r="N1225" s="4"/>
      <c r="O1225" s="4"/>
    </row>
    <row r="1226" ht="30.0" customHeight="1">
      <c r="A1226" s="20">
        <v>1230.0</v>
      </c>
      <c r="B1226" s="16">
        <v>3299375.0</v>
      </c>
      <c r="C1226" s="16" t="s">
        <v>1409</v>
      </c>
      <c r="D1226" s="41">
        <v>42332.0</v>
      </c>
      <c r="E1226" s="41">
        <v>42347.0</v>
      </c>
      <c r="F1226" s="55" t="s">
        <v>15</v>
      </c>
      <c r="G1226" s="16" t="s">
        <v>16</v>
      </c>
      <c r="H1226" s="16" t="s">
        <v>1803</v>
      </c>
      <c r="I1226" s="16" t="s">
        <v>63</v>
      </c>
      <c r="J1226" s="55" t="s">
        <v>177</v>
      </c>
      <c r="K1226" s="36"/>
      <c r="N1226" s="4"/>
      <c r="O1226" s="4"/>
    </row>
    <row r="1227" ht="30.0" customHeight="1">
      <c r="A1227" s="20">
        <v>1231.0</v>
      </c>
      <c r="B1227" s="16">
        <v>3299851.0</v>
      </c>
      <c r="C1227" s="16" t="s">
        <v>56</v>
      </c>
      <c r="D1227" s="41">
        <v>42332.0</v>
      </c>
      <c r="E1227" s="41">
        <v>42347.0</v>
      </c>
      <c r="F1227" s="55" t="s">
        <v>15</v>
      </c>
      <c r="G1227" s="16" t="s">
        <v>16</v>
      </c>
      <c r="H1227" s="16" t="s">
        <v>1804</v>
      </c>
      <c r="I1227" s="16" t="s">
        <v>229</v>
      </c>
      <c r="J1227" s="55" t="s">
        <v>1381</v>
      </c>
      <c r="K1227" s="36"/>
      <c r="N1227" s="4"/>
      <c r="O1227" s="4"/>
    </row>
    <row r="1228">
      <c r="A1228" s="20">
        <v>1232.0</v>
      </c>
      <c r="B1228" s="16">
        <v>3300125.0</v>
      </c>
      <c r="C1228" s="16" t="s">
        <v>318</v>
      </c>
      <c r="D1228" s="41">
        <v>42332.0</v>
      </c>
      <c r="E1228" s="16" t="s">
        <v>1088</v>
      </c>
      <c r="F1228" s="55" t="s">
        <v>15</v>
      </c>
      <c r="G1228" s="16" t="s">
        <v>16</v>
      </c>
      <c r="H1228" s="16" t="s">
        <v>1809</v>
      </c>
      <c r="I1228" s="16" t="s">
        <v>576</v>
      </c>
      <c r="J1228" s="16" t="s">
        <v>576</v>
      </c>
      <c r="K1228" s="36"/>
      <c r="N1228" s="4"/>
      <c r="O1228" s="4"/>
    </row>
    <row r="1229">
      <c r="A1229" s="20">
        <v>1233.0</v>
      </c>
      <c r="B1229" s="16">
        <v>3300471.0</v>
      </c>
      <c r="C1229" s="16" t="s">
        <v>36</v>
      </c>
      <c r="D1229" s="41">
        <v>42333.0</v>
      </c>
      <c r="E1229" s="41">
        <v>42339.0</v>
      </c>
      <c r="F1229" s="55" t="s">
        <v>15</v>
      </c>
      <c r="G1229" s="16" t="s">
        <v>282</v>
      </c>
      <c r="H1229" s="55" t="s">
        <v>15</v>
      </c>
      <c r="I1229" s="16" t="s">
        <v>576</v>
      </c>
      <c r="J1229" s="16" t="s">
        <v>576</v>
      </c>
      <c r="K1229" s="36"/>
      <c r="N1229" s="4"/>
      <c r="O1229" s="4"/>
    </row>
    <row r="1230">
      <c r="A1230" s="20">
        <v>1234.0</v>
      </c>
      <c r="B1230" s="16">
        <v>3302439.0</v>
      </c>
      <c r="C1230" s="16" t="s">
        <v>152</v>
      </c>
      <c r="D1230" s="41">
        <v>42333.0</v>
      </c>
      <c r="E1230" s="41">
        <v>42347.0</v>
      </c>
      <c r="F1230" s="55" t="s">
        <v>15</v>
      </c>
      <c r="G1230" s="16" t="s">
        <v>57</v>
      </c>
      <c r="H1230" s="16" t="s">
        <v>1813</v>
      </c>
      <c r="I1230" s="16" t="s">
        <v>229</v>
      </c>
      <c r="J1230" s="16" t="s">
        <v>712</v>
      </c>
      <c r="K1230" s="36"/>
      <c r="N1230" s="4"/>
      <c r="O1230" s="4"/>
    </row>
    <row r="1231">
      <c r="A1231" s="20">
        <v>1235.0</v>
      </c>
      <c r="B1231" s="16">
        <v>3300330.0</v>
      </c>
      <c r="C1231" s="16" t="s">
        <v>841</v>
      </c>
      <c r="D1231" s="41">
        <v>42333.0</v>
      </c>
      <c r="E1231" s="41">
        <v>42340.0</v>
      </c>
      <c r="F1231" s="55" t="s">
        <v>15</v>
      </c>
      <c r="G1231" s="16" t="s">
        <v>16</v>
      </c>
      <c r="H1231" s="16" t="s">
        <v>1814</v>
      </c>
      <c r="I1231" s="16" t="s">
        <v>63</v>
      </c>
      <c r="J1231" s="16" t="s">
        <v>22</v>
      </c>
      <c r="K1231" s="36"/>
      <c r="N1231" s="4"/>
      <c r="O1231" s="4"/>
    </row>
    <row r="1232">
      <c r="A1232" s="20">
        <v>1236.0</v>
      </c>
      <c r="B1232" s="16">
        <v>3300972.0</v>
      </c>
      <c r="C1232" s="16" t="s">
        <v>78</v>
      </c>
      <c r="D1232" s="41">
        <v>42333.0</v>
      </c>
      <c r="E1232" s="41">
        <v>42340.0</v>
      </c>
      <c r="F1232" s="55" t="s">
        <v>15</v>
      </c>
      <c r="G1232" s="16" t="s">
        <v>16</v>
      </c>
      <c r="H1232" s="16" t="s">
        <v>1815</v>
      </c>
      <c r="I1232" s="16" t="s">
        <v>229</v>
      </c>
      <c r="J1232" s="16" t="s">
        <v>110</v>
      </c>
      <c r="K1232" s="36"/>
      <c r="N1232" s="4"/>
      <c r="O1232" s="4"/>
    </row>
    <row r="1233">
      <c r="A1233" s="20">
        <v>1237.0</v>
      </c>
      <c r="B1233" s="16">
        <v>3301038.0</v>
      </c>
      <c r="C1233" s="16" t="s">
        <v>56</v>
      </c>
      <c r="D1233" s="41">
        <v>42333.0</v>
      </c>
      <c r="E1233" s="41">
        <v>42346.0</v>
      </c>
      <c r="F1233" s="55" t="s">
        <v>15</v>
      </c>
      <c r="G1233" s="16" t="s">
        <v>57</v>
      </c>
      <c r="H1233" s="16" t="s">
        <v>1818</v>
      </c>
      <c r="I1233" s="16" t="s">
        <v>229</v>
      </c>
      <c r="J1233" s="16" t="s">
        <v>712</v>
      </c>
      <c r="K1233" s="36"/>
      <c r="N1233" s="4"/>
      <c r="O1233" s="4"/>
    </row>
    <row r="1234" ht="45.0" customHeight="1">
      <c r="A1234" s="20">
        <v>1238.0</v>
      </c>
      <c r="B1234" s="16">
        <v>3301128.0</v>
      </c>
      <c r="C1234" s="16" t="s">
        <v>758</v>
      </c>
      <c r="D1234" s="41">
        <v>42333.0</v>
      </c>
      <c r="E1234" s="41">
        <v>42346.0</v>
      </c>
      <c r="F1234" s="55" t="s">
        <v>15</v>
      </c>
      <c r="G1234" s="16" t="s">
        <v>57</v>
      </c>
      <c r="H1234" s="16" t="s">
        <v>1820</v>
      </c>
      <c r="I1234" s="16" t="s">
        <v>229</v>
      </c>
      <c r="J1234" s="55" t="s">
        <v>1093</v>
      </c>
      <c r="K1234" s="36"/>
      <c r="N1234" s="4"/>
      <c r="O1234" s="4"/>
    </row>
    <row r="1235" ht="45.0" customHeight="1">
      <c r="A1235" s="20">
        <v>1239.0</v>
      </c>
      <c r="B1235" s="16">
        <v>3302171.0</v>
      </c>
      <c r="C1235" s="16" t="s">
        <v>689</v>
      </c>
      <c r="D1235" s="41">
        <v>42334.0</v>
      </c>
      <c r="E1235" s="41">
        <v>42347.0</v>
      </c>
      <c r="F1235" s="55" t="s">
        <v>15</v>
      </c>
      <c r="G1235" s="16" t="s">
        <v>16</v>
      </c>
      <c r="H1235" s="16" t="s">
        <v>1821</v>
      </c>
      <c r="I1235" s="16" t="s">
        <v>229</v>
      </c>
      <c r="J1235" s="55" t="s">
        <v>1093</v>
      </c>
      <c r="K1235" s="36"/>
      <c r="N1235" s="4"/>
      <c r="O1235" s="4"/>
    </row>
    <row r="1236">
      <c r="A1236" s="20">
        <v>1240.0</v>
      </c>
      <c r="B1236" s="20">
        <v>3303549.0</v>
      </c>
      <c r="C1236" s="20" t="s">
        <v>222</v>
      </c>
      <c r="D1236" s="49">
        <v>42338.0</v>
      </c>
      <c r="E1236" s="49">
        <v>42351.0</v>
      </c>
      <c r="F1236" s="55" t="s">
        <v>15</v>
      </c>
      <c r="G1236" s="20" t="s">
        <v>57</v>
      </c>
      <c r="H1236" s="20" t="s">
        <v>1823</v>
      </c>
      <c r="I1236" s="20" t="s">
        <v>229</v>
      </c>
      <c r="J1236" s="20" t="s">
        <v>712</v>
      </c>
      <c r="K1236" s="36"/>
      <c r="N1236" s="4"/>
      <c r="O1236" s="4"/>
    </row>
    <row r="1237" ht="30.0" customHeight="1">
      <c r="A1237" s="20">
        <v>1241.0</v>
      </c>
      <c r="B1237" s="20">
        <v>3304392.0</v>
      </c>
      <c r="C1237" s="20" t="s">
        <v>318</v>
      </c>
      <c r="D1237" s="49">
        <v>42338.0</v>
      </c>
      <c r="E1237" s="49">
        <v>42351.0</v>
      </c>
      <c r="F1237" s="55" t="s">
        <v>15</v>
      </c>
      <c r="G1237" s="20" t="s">
        <v>57</v>
      </c>
      <c r="H1237" s="20" t="s">
        <v>1824</v>
      </c>
      <c r="I1237" s="20" t="s">
        <v>229</v>
      </c>
      <c r="J1237" s="55" t="s">
        <v>1381</v>
      </c>
      <c r="K1237" s="36"/>
      <c r="N1237" s="4"/>
      <c r="O1237" s="4"/>
    </row>
    <row r="1238">
      <c r="A1238" s="20">
        <v>1242.0</v>
      </c>
      <c r="B1238" s="20">
        <v>3305939.0</v>
      </c>
      <c r="C1238" s="20" t="s">
        <v>56</v>
      </c>
      <c r="D1238" s="49">
        <v>42338.0</v>
      </c>
      <c r="E1238" s="49">
        <v>42351.0</v>
      </c>
      <c r="F1238" s="55" t="s">
        <v>15</v>
      </c>
      <c r="G1238" s="20" t="s">
        <v>57</v>
      </c>
      <c r="H1238" s="20" t="s">
        <v>1825</v>
      </c>
      <c r="I1238" s="20" t="s">
        <v>229</v>
      </c>
      <c r="J1238" s="20" t="s">
        <v>712</v>
      </c>
      <c r="K1238" s="36"/>
      <c r="N1238" s="4"/>
      <c r="O1238" s="4"/>
    </row>
    <row r="1239" ht="30.0" customHeight="1">
      <c r="A1239" s="20">
        <v>1243.0</v>
      </c>
      <c r="B1239" s="20">
        <v>3306017.0</v>
      </c>
      <c r="C1239" s="20" t="s">
        <v>56</v>
      </c>
      <c r="D1239" s="49">
        <v>42338.0</v>
      </c>
      <c r="E1239" s="49">
        <v>42351.0</v>
      </c>
      <c r="F1239" s="55" t="s">
        <v>15</v>
      </c>
      <c r="G1239" s="20" t="s">
        <v>57</v>
      </c>
      <c r="H1239" s="20" t="s">
        <v>1826</v>
      </c>
      <c r="I1239" s="20" t="s">
        <v>229</v>
      </c>
      <c r="J1239" s="55" t="s">
        <v>1381</v>
      </c>
      <c r="K1239" s="36"/>
      <c r="N1239" s="4"/>
      <c r="O1239" s="4"/>
    </row>
    <row r="1240" ht="30.0" customHeight="1">
      <c r="A1240" s="20">
        <v>1244.0</v>
      </c>
      <c r="B1240" s="20">
        <v>3306022.0</v>
      </c>
      <c r="C1240" s="20" t="s">
        <v>56</v>
      </c>
      <c r="D1240" s="49">
        <v>42338.0</v>
      </c>
      <c r="E1240" s="49">
        <v>42351.0</v>
      </c>
      <c r="F1240" s="55" t="s">
        <v>15</v>
      </c>
      <c r="G1240" s="20" t="s">
        <v>57</v>
      </c>
      <c r="H1240" s="20" t="s">
        <v>1827</v>
      </c>
      <c r="I1240" s="20" t="s">
        <v>229</v>
      </c>
      <c r="J1240" s="55" t="s">
        <v>1381</v>
      </c>
      <c r="K1240" s="36"/>
      <c r="N1240" s="4"/>
      <c r="O1240" s="4"/>
    </row>
    <row r="1241" ht="30.0" customHeight="1">
      <c r="A1241" s="20">
        <v>1245.0</v>
      </c>
      <c r="B1241" s="20">
        <v>3306024.0</v>
      </c>
      <c r="C1241" s="20" t="s">
        <v>56</v>
      </c>
      <c r="D1241" s="49">
        <v>42338.0</v>
      </c>
      <c r="E1241" s="49">
        <v>42351.0</v>
      </c>
      <c r="F1241" s="55" t="s">
        <v>15</v>
      </c>
      <c r="G1241" s="20" t="s">
        <v>57</v>
      </c>
      <c r="H1241" s="20" t="s">
        <v>1828</v>
      </c>
      <c r="I1241" s="20" t="s">
        <v>229</v>
      </c>
      <c r="J1241" s="55" t="s">
        <v>1381</v>
      </c>
      <c r="K1241" s="36"/>
      <c r="N1241" s="4"/>
      <c r="O1241" s="4"/>
    </row>
    <row r="1242">
      <c r="A1242" s="20">
        <v>1246.0</v>
      </c>
      <c r="B1242" s="16">
        <v>3309414.0</v>
      </c>
      <c r="C1242" s="16" t="s">
        <v>56</v>
      </c>
      <c r="D1242" s="41">
        <v>42339.0</v>
      </c>
      <c r="E1242" s="41">
        <v>42352.0</v>
      </c>
      <c r="F1242" s="55" t="s">
        <v>15</v>
      </c>
      <c r="G1242" s="16" t="s">
        <v>57</v>
      </c>
      <c r="H1242" s="16" t="s">
        <v>1830</v>
      </c>
      <c r="I1242" s="16" t="s">
        <v>229</v>
      </c>
      <c r="J1242" s="16" t="s">
        <v>712</v>
      </c>
      <c r="K1242" s="20"/>
      <c r="N1242" s="4"/>
      <c r="O1242" s="4"/>
    </row>
    <row r="1243">
      <c r="A1243" s="20">
        <v>1247.0</v>
      </c>
      <c r="B1243" s="16">
        <v>3307244.0</v>
      </c>
      <c r="C1243" s="16" t="s">
        <v>728</v>
      </c>
      <c r="D1243" s="41">
        <v>42339.0</v>
      </c>
      <c r="E1243" s="16" t="s">
        <v>15</v>
      </c>
      <c r="F1243" s="16" t="s">
        <v>15</v>
      </c>
      <c r="G1243" s="16" t="s">
        <v>16</v>
      </c>
      <c r="H1243" s="16" t="s">
        <v>15</v>
      </c>
      <c r="I1243" s="16" t="s">
        <v>576</v>
      </c>
      <c r="J1243" s="16" t="s">
        <v>576</v>
      </c>
      <c r="K1243" s="20"/>
      <c r="N1243" s="4"/>
      <c r="O1243" s="4"/>
    </row>
    <row r="1244">
      <c r="A1244" s="20">
        <v>1248.0</v>
      </c>
      <c r="B1244" s="16">
        <v>3307365.0</v>
      </c>
      <c r="C1244" s="16" t="s">
        <v>841</v>
      </c>
      <c r="D1244" s="41">
        <v>42339.0</v>
      </c>
      <c r="E1244" s="41">
        <v>42347.0</v>
      </c>
      <c r="F1244" s="16" t="s">
        <v>15</v>
      </c>
      <c r="G1244" s="16" t="s">
        <v>16</v>
      </c>
      <c r="H1244" s="16" t="s">
        <v>1833</v>
      </c>
      <c r="I1244" s="16" t="s">
        <v>229</v>
      </c>
      <c r="J1244" s="16" t="s">
        <v>22</v>
      </c>
      <c r="K1244" s="20"/>
      <c r="N1244" s="4"/>
      <c r="O1244" s="4"/>
    </row>
    <row r="1245">
      <c r="A1245" s="20">
        <v>1249.0</v>
      </c>
      <c r="B1245" s="16">
        <v>3306059.0</v>
      </c>
      <c r="C1245" s="16" t="s">
        <v>107</v>
      </c>
      <c r="D1245" s="41">
        <v>42340.0</v>
      </c>
      <c r="E1245" s="41">
        <v>42345.0</v>
      </c>
      <c r="F1245" s="55" t="s">
        <v>15</v>
      </c>
      <c r="G1245" s="16" t="s">
        <v>16</v>
      </c>
      <c r="H1245" s="16" t="s">
        <v>1835</v>
      </c>
      <c r="I1245" s="16" t="s">
        <v>229</v>
      </c>
      <c r="J1245" s="16" t="s">
        <v>712</v>
      </c>
      <c r="K1245" s="36"/>
      <c r="N1245" s="4"/>
      <c r="O1245" s="4"/>
    </row>
    <row r="1246">
      <c r="A1246" s="20">
        <v>1250.0</v>
      </c>
      <c r="B1246" s="16">
        <v>3309902.0</v>
      </c>
      <c r="C1246" s="16" t="s">
        <v>56</v>
      </c>
      <c r="D1246" s="41">
        <v>42340.0</v>
      </c>
      <c r="E1246" s="41">
        <v>42353.0</v>
      </c>
      <c r="F1246" s="55" t="s">
        <v>15</v>
      </c>
      <c r="G1246" s="16" t="s">
        <v>57</v>
      </c>
      <c r="H1246" s="16" t="s">
        <v>1836</v>
      </c>
      <c r="I1246" s="16" t="s">
        <v>229</v>
      </c>
      <c r="J1246" s="16" t="s">
        <v>712</v>
      </c>
      <c r="K1246" s="36"/>
      <c r="N1246" s="4"/>
      <c r="O1246" s="4"/>
    </row>
    <row r="1247">
      <c r="A1247" s="20">
        <v>1251.0</v>
      </c>
      <c r="B1247" s="16">
        <v>3309981.0</v>
      </c>
      <c r="C1247" s="16" t="s">
        <v>745</v>
      </c>
      <c r="D1247" s="41">
        <v>42340.0</v>
      </c>
      <c r="E1247" s="41">
        <v>42353.0</v>
      </c>
      <c r="F1247" s="55" t="s">
        <v>15</v>
      </c>
      <c r="G1247" s="16" t="s">
        <v>57</v>
      </c>
      <c r="H1247" s="16" t="s">
        <v>1838</v>
      </c>
      <c r="I1247" s="16" t="s">
        <v>229</v>
      </c>
      <c r="J1247" s="16" t="s">
        <v>712</v>
      </c>
      <c r="K1247" s="36"/>
      <c r="N1247" s="4"/>
      <c r="O1247" s="4"/>
    </row>
    <row r="1248">
      <c r="A1248" s="20">
        <v>1252.0</v>
      </c>
      <c r="B1248" s="16">
        <v>3310012.0</v>
      </c>
      <c r="C1248" s="16" t="s">
        <v>745</v>
      </c>
      <c r="D1248" s="41">
        <v>42340.0</v>
      </c>
      <c r="E1248" s="41">
        <v>42353.0</v>
      </c>
      <c r="F1248" s="55" t="s">
        <v>15</v>
      </c>
      <c r="G1248" s="16" t="s">
        <v>57</v>
      </c>
      <c r="H1248" s="16" t="s">
        <v>1839</v>
      </c>
      <c r="I1248" s="16" t="s">
        <v>229</v>
      </c>
      <c r="J1248" s="16" t="s">
        <v>712</v>
      </c>
      <c r="K1248" s="36"/>
      <c r="N1248" s="4"/>
      <c r="O1248" s="4"/>
    </row>
    <row r="1249">
      <c r="A1249" s="20">
        <v>1253.0</v>
      </c>
      <c r="B1249" s="16">
        <v>3308858.0</v>
      </c>
      <c r="C1249" s="16" t="s">
        <v>318</v>
      </c>
      <c r="D1249" s="41">
        <v>42340.0</v>
      </c>
      <c r="E1249" s="41">
        <v>42347.0</v>
      </c>
      <c r="F1249" s="16" t="s">
        <v>15</v>
      </c>
      <c r="G1249" s="16" t="s">
        <v>197</v>
      </c>
      <c r="H1249" s="16" t="s">
        <v>1840</v>
      </c>
      <c r="I1249" s="16" t="s">
        <v>576</v>
      </c>
      <c r="J1249" s="16" t="s">
        <v>576</v>
      </c>
      <c r="K1249" s="20"/>
      <c r="N1249" s="4"/>
      <c r="O1249" s="4"/>
    </row>
    <row r="1250">
      <c r="A1250" s="20">
        <v>1254.0</v>
      </c>
      <c r="B1250" s="20">
        <v>3310852.0</v>
      </c>
      <c r="C1250" s="20" t="s">
        <v>870</v>
      </c>
      <c r="D1250" s="49">
        <v>42341.0</v>
      </c>
      <c r="E1250" s="49">
        <v>42354.0</v>
      </c>
      <c r="F1250" s="55" t="s">
        <v>15</v>
      </c>
      <c r="G1250" s="20" t="s">
        <v>16</v>
      </c>
      <c r="H1250" s="20" t="s">
        <v>1841</v>
      </c>
      <c r="I1250" s="20" t="s">
        <v>576</v>
      </c>
      <c r="J1250" s="20" t="s">
        <v>576</v>
      </c>
      <c r="K1250" s="36"/>
      <c r="N1250" s="4"/>
      <c r="O1250" s="4"/>
    </row>
    <row r="1251" ht="30.0" customHeight="1">
      <c r="A1251" s="20">
        <v>1255.0</v>
      </c>
      <c r="B1251" s="126">
        <v>3310988.0</v>
      </c>
      <c r="C1251" s="126" t="s">
        <v>1610</v>
      </c>
      <c r="D1251" s="128">
        <v>42341.0</v>
      </c>
      <c r="E1251" s="128">
        <v>42353.0</v>
      </c>
      <c r="F1251" s="129" t="s">
        <v>817</v>
      </c>
      <c r="G1251" s="126" t="s">
        <v>57</v>
      </c>
      <c r="H1251" s="126"/>
      <c r="I1251" s="126" t="s">
        <v>229</v>
      </c>
      <c r="J1251" s="126" t="s">
        <v>712</v>
      </c>
      <c r="K1251" s="36"/>
      <c r="M1251" s="200" t="s">
        <v>1842</v>
      </c>
      <c r="N1251" s="18"/>
      <c r="O1251" s="4"/>
    </row>
    <row r="1252" ht="30.0" customHeight="1">
      <c r="A1252" s="20">
        <v>1256.0</v>
      </c>
      <c r="B1252" s="16">
        <v>3311247.0</v>
      </c>
      <c r="C1252" s="16" t="s">
        <v>728</v>
      </c>
      <c r="D1252" s="41">
        <v>42341.0</v>
      </c>
      <c r="E1252" s="41">
        <v>42354.0</v>
      </c>
      <c r="F1252" s="55" t="s">
        <v>15</v>
      </c>
      <c r="G1252" s="16" t="s">
        <v>57</v>
      </c>
      <c r="H1252" s="16" t="s">
        <v>1848</v>
      </c>
      <c r="I1252" s="16" t="s">
        <v>229</v>
      </c>
      <c r="J1252" s="55" t="s">
        <v>1381</v>
      </c>
      <c r="K1252" s="36"/>
      <c r="M1252" s="202" t="s">
        <v>1849</v>
      </c>
      <c r="N1252" s="202" t="s">
        <v>1088</v>
      </c>
      <c r="O1252" s="4"/>
    </row>
    <row r="1253" ht="45.0" customHeight="1">
      <c r="A1253" s="20">
        <v>1257.0</v>
      </c>
      <c r="B1253" s="16">
        <v>3311374.0</v>
      </c>
      <c r="C1253" s="16" t="s">
        <v>758</v>
      </c>
      <c r="D1253" s="41">
        <v>42341.0</v>
      </c>
      <c r="E1253" s="41">
        <v>42354.0</v>
      </c>
      <c r="F1253" s="55" t="s">
        <v>15</v>
      </c>
      <c r="G1253" s="16" t="s">
        <v>16</v>
      </c>
      <c r="H1253" s="16" t="s">
        <v>1851</v>
      </c>
      <c r="I1253" s="16" t="s">
        <v>229</v>
      </c>
      <c r="J1253" s="55" t="s">
        <v>1093</v>
      </c>
      <c r="K1253" s="36"/>
      <c r="M1253" s="203"/>
      <c r="N1253" s="20" t="s">
        <v>1852</v>
      </c>
      <c r="O1253" s="4"/>
    </row>
    <row r="1254">
      <c r="A1254" s="20">
        <v>1258.0</v>
      </c>
      <c r="B1254" s="16">
        <v>3314081.0</v>
      </c>
      <c r="C1254" s="16" t="s">
        <v>1021</v>
      </c>
      <c r="D1254" s="41">
        <v>42342.0</v>
      </c>
      <c r="E1254" s="41">
        <v>42353.0</v>
      </c>
      <c r="F1254" s="55" t="s">
        <v>1372</v>
      </c>
      <c r="G1254" s="16" t="s">
        <v>143</v>
      </c>
      <c r="H1254" s="16" t="s">
        <v>1372</v>
      </c>
      <c r="I1254" s="16" t="s">
        <v>576</v>
      </c>
      <c r="J1254" s="16" t="s">
        <v>576</v>
      </c>
      <c r="K1254" s="36"/>
      <c r="M1254" s="204"/>
      <c r="N1254" s="20" t="s">
        <v>1854</v>
      </c>
      <c r="O1254" s="4"/>
    </row>
    <row r="1255" ht="30.0" customHeight="1">
      <c r="A1255" s="20">
        <v>1259.0</v>
      </c>
      <c r="B1255" s="16">
        <v>3256614.0</v>
      </c>
      <c r="C1255" s="16" t="s">
        <v>222</v>
      </c>
      <c r="D1255" s="41">
        <v>42347.0</v>
      </c>
      <c r="E1255" s="16" t="s">
        <v>280</v>
      </c>
      <c r="F1255" s="55" t="s">
        <v>15</v>
      </c>
      <c r="G1255" s="16" t="s">
        <v>16</v>
      </c>
      <c r="H1255" s="16" t="s">
        <v>1858</v>
      </c>
      <c r="I1255" s="16" t="s">
        <v>229</v>
      </c>
      <c r="J1255" s="55" t="s">
        <v>177</v>
      </c>
      <c r="K1255" s="36"/>
      <c r="M1255" s="205"/>
      <c r="N1255" s="20" t="s">
        <v>1859</v>
      </c>
      <c r="O1255" s="4"/>
    </row>
    <row r="1256">
      <c r="A1256" s="20">
        <v>1260.0</v>
      </c>
      <c r="B1256" s="20">
        <v>3310836.0</v>
      </c>
      <c r="C1256" s="20" t="s">
        <v>36</v>
      </c>
      <c r="D1256" s="49">
        <v>42347.0</v>
      </c>
      <c r="E1256" s="49">
        <v>42358.0</v>
      </c>
      <c r="F1256" s="7" t="s">
        <v>15</v>
      </c>
      <c r="G1256" s="20" t="s">
        <v>16</v>
      </c>
      <c r="H1256" s="20" t="s">
        <v>1862</v>
      </c>
      <c r="I1256" s="20" t="s">
        <v>576</v>
      </c>
      <c r="J1256" s="20" t="s">
        <v>576</v>
      </c>
      <c r="K1256" s="20"/>
      <c r="N1256" s="4"/>
      <c r="O1256" s="4"/>
    </row>
    <row r="1257">
      <c r="A1257" s="20">
        <v>1261.0</v>
      </c>
      <c r="B1257" s="16">
        <v>3312285.0</v>
      </c>
      <c r="C1257" s="16" t="s">
        <v>222</v>
      </c>
      <c r="D1257" s="41">
        <v>42347.0</v>
      </c>
      <c r="E1257" s="41">
        <v>42359.0</v>
      </c>
      <c r="F1257" s="55" t="s">
        <v>15</v>
      </c>
      <c r="G1257" s="16" t="s">
        <v>16</v>
      </c>
      <c r="H1257" s="16" t="s">
        <v>1864</v>
      </c>
      <c r="I1257" s="16" t="s">
        <v>576</v>
      </c>
      <c r="J1257" s="16" t="s">
        <v>576</v>
      </c>
      <c r="K1257" s="20"/>
      <c r="N1257" s="4"/>
      <c r="O1257" s="4"/>
    </row>
    <row r="1258" ht="30.0" customHeight="1">
      <c r="A1258" s="20">
        <v>1262.0</v>
      </c>
      <c r="B1258" s="16">
        <v>3314118.0</v>
      </c>
      <c r="C1258" s="16" t="s">
        <v>106</v>
      </c>
      <c r="D1258" s="41">
        <v>42347.0</v>
      </c>
      <c r="E1258" s="41">
        <v>42359.0</v>
      </c>
      <c r="F1258" s="55" t="s">
        <v>15</v>
      </c>
      <c r="G1258" s="16" t="s">
        <v>16</v>
      </c>
      <c r="H1258" s="16" t="s">
        <v>1866</v>
      </c>
      <c r="I1258" s="16" t="s">
        <v>63</v>
      </c>
      <c r="J1258" s="55" t="s">
        <v>177</v>
      </c>
      <c r="K1258" s="20"/>
      <c r="N1258" s="4"/>
      <c r="O1258" s="4"/>
    </row>
    <row r="1259">
      <c r="A1259" s="20">
        <v>1263.0</v>
      </c>
      <c r="B1259" s="16">
        <v>3314166.0</v>
      </c>
      <c r="C1259" s="16" t="s">
        <v>105</v>
      </c>
      <c r="D1259" s="41">
        <v>42347.0</v>
      </c>
      <c r="E1259" s="41">
        <v>42359.0</v>
      </c>
      <c r="F1259" s="55" t="s">
        <v>15</v>
      </c>
      <c r="G1259" s="16" t="s">
        <v>57</v>
      </c>
      <c r="H1259" s="16" t="s">
        <v>1868</v>
      </c>
      <c r="I1259" s="16" t="s">
        <v>229</v>
      </c>
      <c r="J1259" s="16" t="s">
        <v>712</v>
      </c>
      <c r="K1259" s="20"/>
      <c r="N1259" s="4"/>
      <c r="O1259" s="4"/>
    </row>
    <row r="1260">
      <c r="A1260" s="20">
        <v>1264.0</v>
      </c>
      <c r="B1260" s="16">
        <v>3314579.0</v>
      </c>
      <c r="C1260" s="16" t="s">
        <v>318</v>
      </c>
      <c r="D1260" s="41">
        <v>42347.0</v>
      </c>
      <c r="E1260" s="41">
        <v>42359.0</v>
      </c>
      <c r="F1260" s="55" t="s">
        <v>15</v>
      </c>
      <c r="G1260" s="16" t="s">
        <v>57</v>
      </c>
      <c r="H1260" s="16" t="s">
        <v>1870</v>
      </c>
      <c r="I1260" s="16" t="s">
        <v>229</v>
      </c>
      <c r="J1260" s="16" t="s">
        <v>712</v>
      </c>
      <c r="K1260" s="36"/>
      <c r="N1260" s="4"/>
      <c r="O1260" s="4"/>
    </row>
    <row r="1261">
      <c r="A1261" s="20">
        <v>1265.0</v>
      </c>
      <c r="B1261" s="16">
        <v>3317537.0</v>
      </c>
      <c r="C1261" s="16" t="s">
        <v>56</v>
      </c>
      <c r="D1261" s="41">
        <v>42347.0</v>
      </c>
      <c r="E1261" s="41">
        <v>42355.0</v>
      </c>
      <c r="F1261" s="55" t="s">
        <v>15</v>
      </c>
      <c r="G1261" s="16" t="s">
        <v>143</v>
      </c>
      <c r="H1261" s="16" t="s">
        <v>1873</v>
      </c>
      <c r="I1261" s="16" t="s">
        <v>576</v>
      </c>
      <c r="J1261" s="16" t="s">
        <v>576</v>
      </c>
      <c r="K1261" s="36"/>
      <c r="N1261" s="4"/>
      <c r="O1261" s="4"/>
    </row>
    <row r="1262">
      <c r="A1262" s="20">
        <v>1266.0</v>
      </c>
      <c r="B1262" s="16">
        <v>3315554.0</v>
      </c>
      <c r="C1262" s="16" t="s">
        <v>105</v>
      </c>
      <c r="D1262" s="41">
        <v>42347.0</v>
      </c>
      <c r="E1262" s="41">
        <v>42359.0</v>
      </c>
      <c r="F1262" s="55" t="s">
        <v>15</v>
      </c>
      <c r="G1262" s="16" t="s">
        <v>57</v>
      </c>
      <c r="H1262" s="16" t="s">
        <v>1875</v>
      </c>
      <c r="I1262" s="16" t="s">
        <v>58</v>
      </c>
      <c r="J1262" s="16" t="s">
        <v>712</v>
      </c>
      <c r="K1262" s="36"/>
      <c r="N1262" s="4"/>
      <c r="O1262" s="4"/>
    </row>
    <row r="1263">
      <c r="A1263" s="20">
        <v>1267.0</v>
      </c>
      <c r="B1263" s="16">
        <v>3316475.0</v>
      </c>
      <c r="C1263" s="16" t="s">
        <v>1610</v>
      </c>
      <c r="D1263" s="41">
        <v>42347.0</v>
      </c>
      <c r="E1263" s="41">
        <v>42359.0</v>
      </c>
      <c r="F1263" s="55" t="s">
        <v>15</v>
      </c>
      <c r="G1263" s="16" t="s">
        <v>57</v>
      </c>
      <c r="H1263" s="16" t="s">
        <v>1876</v>
      </c>
      <c r="I1263" s="16" t="s">
        <v>58</v>
      </c>
      <c r="J1263" s="16" t="s">
        <v>712</v>
      </c>
      <c r="K1263" s="36"/>
      <c r="N1263" s="4"/>
      <c r="O1263" s="4"/>
    </row>
    <row r="1264" ht="30.0" customHeight="1">
      <c r="A1264" s="20">
        <v>1268.0</v>
      </c>
      <c r="B1264" s="20">
        <v>3316737.0</v>
      </c>
      <c r="C1264" s="20" t="s">
        <v>56</v>
      </c>
      <c r="D1264" s="49">
        <v>42347.0</v>
      </c>
      <c r="E1264" s="49">
        <v>42359.0</v>
      </c>
      <c r="F1264" s="7" t="s">
        <v>15</v>
      </c>
      <c r="G1264" s="20" t="s">
        <v>57</v>
      </c>
      <c r="H1264" s="20" t="s">
        <v>1877</v>
      </c>
      <c r="I1264" s="20" t="s">
        <v>58</v>
      </c>
      <c r="J1264" s="55" t="s">
        <v>1381</v>
      </c>
      <c r="K1264" s="36"/>
      <c r="N1264" s="4"/>
      <c r="O1264" s="4"/>
    </row>
    <row r="1265">
      <c r="A1265" s="24">
        <v>1269.0</v>
      </c>
      <c r="B1265" s="16">
        <v>3318043.0</v>
      </c>
      <c r="C1265" s="16" t="s">
        <v>1610</v>
      </c>
      <c r="D1265" s="41">
        <v>42349.0</v>
      </c>
      <c r="E1265" s="41">
        <v>42360.0</v>
      </c>
      <c r="F1265" s="55" t="s">
        <v>15</v>
      </c>
      <c r="G1265" s="16" t="s">
        <v>16</v>
      </c>
      <c r="H1265" s="16" t="s">
        <v>1879</v>
      </c>
      <c r="I1265" s="16" t="s">
        <v>58</v>
      </c>
      <c r="J1265" s="16" t="s">
        <v>712</v>
      </c>
      <c r="K1265" s="36"/>
      <c r="N1265" s="4"/>
      <c r="O1265" s="4"/>
    </row>
    <row r="1266">
      <c r="A1266" s="24">
        <v>1270.0</v>
      </c>
      <c r="B1266" s="16">
        <v>3318210.0</v>
      </c>
      <c r="C1266" s="16" t="s">
        <v>106</v>
      </c>
      <c r="D1266" s="41">
        <v>42349.0</v>
      </c>
      <c r="E1266" s="41">
        <v>42360.0</v>
      </c>
      <c r="F1266" s="55" t="s">
        <v>15</v>
      </c>
      <c r="G1266" s="16" t="s">
        <v>16</v>
      </c>
      <c r="H1266" s="16" t="s">
        <v>1880</v>
      </c>
      <c r="I1266" s="16" t="s">
        <v>63</v>
      </c>
      <c r="J1266" s="16" t="s">
        <v>712</v>
      </c>
      <c r="K1266" s="36"/>
      <c r="N1266" s="4"/>
      <c r="O1266" s="4"/>
    </row>
    <row r="1267" ht="45.0" customHeight="1">
      <c r="A1267" s="24">
        <v>1271.0</v>
      </c>
      <c r="B1267" s="16">
        <v>3318212.0</v>
      </c>
      <c r="C1267" s="16" t="s">
        <v>1021</v>
      </c>
      <c r="D1267" s="41">
        <v>42349.0</v>
      </c>
      <c r="E1267" s="41">
        <v>42360.0</v>
      </c>
      <c r="F1267" s="55" t="s">
        <v>15</v>
      </c>
      <c r="G1267" s="16" t="s">
        <v>16</v>
      </c>
      <c r="H1267" s="16" t="s">
        <v>1881</v>
      </c>
      <c r="I1267" s="16" t="s">
        <v>63</v>
      </c>
      <c r="J1267" s="55" t="s">
        <v>995</v>
      </c>
      <c r="K1267" s="36"/>
      <c r="N1267" s="4"/>
      <c r="O1267" s="4"/>
    </row>
    <row r="1268" ht="45.0" customHeight="1">
      <c r="A1268" s="24">
        <v>1272.0</v>
      </c>
      <c r="B1268" s="16">
        <v>3318215.0</v>
      </c>
      <c r="C1268" s="16" t="s">
        <v>1021</v>
      </c>
      <c r="D1268" s="41">
        <v>42349.0</v>
      </c>
      <c r="E1268" s="41">
        <v>42360.0</v>
      </c>
      <c r="F1268" s="55" t="s">
        <v>15</v>
      </c>
      <c r="G1268" s="16" t="s">
        <v>16</v>
      </c>
      <c r="H1268" s="16" t="s">
        <v>1882</v>
      </c>
      <c r="I1268" s="16" t="s">
        <v>63</v>
      </c>
      <c r="J1268" s="55" t="s">
        <v>995</v>
      </c>
      <c r="K1268" s="36"/>
      <c r="N1268" s="4"/>
      <c r="O1268" s="4"/>
    </row>
    <row r="1269">
      <c r="A1269" s="24">
        <v>1273.0</v>
      </c>
      <c r="B1269" s="16">
        <v>3318218.0</v>
      </c>
      <c r="C1269" s="16" t="s">
        <v>56</v>
      </c>
      <c r="D1269" s="41">
        <v>42349.0</v>
      </c>
      <c r="E1269" s="41">
        <v>42360.0</v>
      </c>
      <c r="F1269" s="55" t="s">
        <v>15</v>
      </c>
      <c r="G1269" s="16" t="s">
        <v>16</v>
      </c>
      <c r="H1269" s="16" t="str">
        <f>HYPERLINK("javascript:%20top.infoDocumento(2255263)","2015EE262861")</f>
        <v>2015EE262861</v>
      </c>
      <c r="I1269" s="16" t="s">
        <v>63</v>
      </c>
      <c r="J1269" s="16" t="s">
        <v>712</v>
      </c>
      <c r="K1269" s="36"/>
      <c r="N1269" s="4"/>
      <c r="O1269" s="4"/>
    </row>
    <row r="1270" ht="45.0" customHeight="1">
      <c r="A1270" s="24">
        <v>1274.0</v>
      </c>
      <c r="B1270" s="16">
        <v>3318219.0</v>
      </c>
      <c r="C1270" s="16" t="s">
        <v>1021</v>
      </c>
      <c r="D1270" s="41">
        <v>42349.0</v>
      </c>
      <c r="E1270" s="41">
        <v>42360.0</v>
      </c>
      <c r="F1270" s="55" t="s">
        <v>15</v>
      </c>
      <c r="G1270" s="16" t="s">
        <v>16</v>
      </c>
      <c r="H1270" s="16" t="s">
        <v>1885</v>
      </c>
      <c r="I1270" s="16" t="s">
        <v>63</v>
      </c>
      <c r="J1270" s="55" t="s">
        <v>995</v>
      </c>
      <c r="K1270" s="36"/>
      <c r="N1270" s="4"/>
      <c r="O1270" s="4"/>
    </row>
    <row r="1271" ht="45.0" customHeight="1">
      <c r="A1271" s="24">
        <v>1275.0</v>
      </c>
      <c r="B1271" s="16">
        <v>3318222.0</v>
      </c>
      <c r="C1271" s="16" t="s">
        <v>1021</v>
      </c>
      <c r="D1271" s="41">
        <v>42349.0</v>
      </c>
      <c r="E1271" s="41">
        <v>42360.0</v>
      </c>
      <c r="F1271" s="55" t="s">
        <v>15</v>
      </c>
      <c r="G1271" s="16" t="s">
        <v>16</v>
      </c>
      <c r="H1271" s="16" t="s">
        <v>1887</v>
      </c>
      <c r="I1271" s="16" t="s">
        <v>63</v>
      </c>
      <c r="J1271" s="55" t="s">
        <v>995</v>
      </c>
      <c r="K1271" s="36"/>
      <c r="N1271" s="4"/>
      <c r="O1271" s="4"/>
    </row>
    <row r="1272">
      <c r="A1272" s="24">
        <v>1276.0</v>
      </c>
      <c r="B1272" s="16">
        <v>3320512.0</v>
      </c>
      <c r="C1272" s="16" t="s">
        <v>105</v>
      </c>
      <c r="D1272" s="41">
        <v>42349.0</v>
      </c>
      <c r="E1272" s="41">
        <v>42364.0</v>
      </c>
      <c r="F1272" s="55" t="s">
        <v>15</v>
      </c>
      <c r="G1272" s="16" t="s">
        <v>57</v>
      </c>
      <c r="H1272" s="16" t="s">
        <v>1890</v>
      </c>
      <c r="I1272" s="16" t="s">
        <v>229</v>
      </c>
      <c r="J1272" s="16" t="s">
        <v>712</v>
      </c>
      <c r="K1272" s="36"/>
      <c r="N1272" s="4"/>
      <c r="O1272" s="4"/>
    </row>
    <row r="1273" ht="45.0" customHeight="1">
      <c r="A1273" s="24">
        <v>1277.0</v>
      </c>
      <c r="B1273" s="16">
        <v>3318224.0</v>
      </c>
      <c r="C1273" s="16" t="s">
        <v>1021</v>
      </c>
      <c r="D1273" s="41">
        <v>42349.0</v>
      </c>
      <c r="E1273" s="41">
        <v>42360.0</v>
      </c>
      <c r="F1273" s="55" t="s">
        <v>15</v>
      </c>
      <c r="G1273" s="16" t="s">
        <v>16</v>
      </c>
      <c r="H1273" s="16" t="s">
        <v>1891</v>
      </c>
      <c r="I1273" s="16" t="s">
        <v>63</v>
      </c>
      <c r="J1273" s="55" t="s">
        <v>995</v>
      </c>
      <c r="K1273" s="36"/>
      <c r="N1273" s="4"/>
      <c r="O1273" s="4"/>
    </row>
    <row r="1274" ht="45.0" customHeight="1">
      <c r="A1274" s="20">
        <v>1279.0</v>
      </c>
      <c r="B1274" s="16">
        <v>3318226.0</v>
      </c>
      <c r="C1274" s="16" t="s">
        <v>1021</v>
      </c>
      <c r="D1274" s="41">
        <v>42349.0</v>
      </c>
      <c r="E1274" s="41">
        <v>42360.0</v>
      </c>
      <c r="F1274" s="55" t="s">
        <v>15</v>
      </c>
      <c r="G1274" s="16" t="s">
        <v>16</v>
      </c>
      <c r="H1274" s="16" t="s">
        <v>1893</v>
      </c>
      <c r="I1274" s="16" t="s">
        <v>63</v>
      </c>
      <c r="J1274" s="55" t="s">
        <v>995</v>
      </c>
      <c r="K1274" s="20"/>
      <c r="N1274" s="4"/>
      <c r="O1274" s="4"/>
    </row>
    <row r="1275">
      <c r="A1275" s="20">
        <v>1280.0</v>
      </c>
      <c r="B1275" s="16">
        <v>3320516.0</v>
      </c>
      <c r="C1275" s="16" t="s">
        <v>728</v>
      </c>
      <c r="D1275" s="41">
        <v>42349.0</v>
      </c>
      <c r="E1275" s="41">
        <v>42364.0</v>
      </c>
      <c r="F1275" s="55" t="s">
        <v>15</v>
      </c>
      <c r="G1275" s="16" t="s">
        <v>57</v>
      </c>
      <c r="H1275" s="16" t="s">
        <v>1895</v>
      </c>
      <c r="I1275" s="16" t="s">
        <v>58</v>
      </c>
      <c r="J1275" s="16" t="s">
        <v>712</v>
      </c>
      <c r="K1275" s="20"/>
      <c r="N1275" s="4"/>
      <c r="O1275" s="4"/>
    </row>
    <row r="1276" ht="45.0" customHeight="1">
      <c r="A1276" s="20">
        <v>1281.0</v>
      </c>
      <c r="B1276" s="16">
        <v>3318228.0</v>
      </c>
      <c r="C1276" s="16" t="s">
        <v>1021</v>
      </c>
      <c r="D1276" s="41">
        <v>42349.0</v>
      </c>
      <c r="E1276" s="41">
        <v>42360.0</v>
      </c>
      <c r="F1276" s="55" t="s">
        <v>15</v>
      </c>
      <c r="G1276" s="16" t="s">
        <v>16</v>
      </c>
      <c r="H1276" s="16" t="s">
        <v>1896</v>
      </c>
      <c r="I1276" s="16" t="s">
        <v>63</v>
      </c>
      <c r="J1276" s="55" t="s">
        <v>995</v>
      </c>
      <c r="K1276" s="20"/>
      <c r="N1276" s="4"/>
      <c r="O1276" s="4"/>
    </row>
    <row r="1277" ht="45.0" customHeight="1">
      <c r="A1277" s="20">
        <v>1282.0</v>
      </c>
      <c r="B1277" s="16">
        <v>3318229.0</v>
      </c>
      <c r="C1277" s="16" t="s">
        <v>1021</v>
      </c>
      <c r="D1277" s="41">
        <v>42349.0</v>
      </c>
      <c r="E1277" s="41">
        <v>42360.0</v>
      </c>
      <c r="F1277" s="55" t="s">
        <v>15</v>
      </c>
      <c r="G1277" s="16" t="s">
        <v>16</v>
      </c>
      <c r="H1277" s="16" t="s">
        <v>1897</v>
      </c>
      <c r="I1277" s="16" t="s">
        <v>63</v>
      </c>
      <c r="J1277" s="55" t="s">
        <v>1093</v>
      </c>
      <c r="K1277" s="20"/>
      <c r="N1277" s="4"/>
      <c r="O1277" s="4"/>
    </row>
    <row r="1278">
      <c r="A1278" s="20">
        <v>1284.0</v>
      </c>
      <c r="B1278" s="16">
        <v>3320520.0</v>
      </c>
      <c r="C1278" s="16" t="s">
        <v>1610</v>
      </c>
      <c r="D1278" s="41">
        <v>42349.0</v>
      </c>
      <c r="E1278" s="41">
        <v>42364.0</v>
      </c>
      <c r="F1278" s="55" t="s">
        <v>15</v>
      </c>
      <c r="G1278" s="16" t="s">
        <v>57</v>
      </c>
      <c r="H1278" s="16" t="s">
        <v>1898</v>
      </c>
      <c r="I1278" s="16" t="s">
        <v>58</v>
      </c>
      <c r="J1278" s="16" t="s">
        <v>712</v>
      </c>
      <c r="K1278" s="20"/>
      <c r="N1278" s="4"/>
      <c r="O1278" s="4"/>
    </row>
    <row r="1279" ht="45.0" customHeight="1">
      <c r="A1279" s="20">
        <v>1285.0</v>
      </c>
      <c r="B1279" s="16">
        <v>3318230.0</v>
      </c>
      <c r="C1279" s="16" t="s">
        <v>1021</v>
      </c>
      <c r="D1279" s="41">
        <v>42349.0</v>
      </c>
      <c r="E1279" s="41">
        <v>42360.0</v>
      </c>
      <c r="F1279" s="55" t="s">
        <v>15</v>
      </c>
      <c r="G1279" s="16" t="s">
        <v>16</v>
      </c>
      <c r="H1279" s="16" t="s">
        <v>1899</v>
      </c>
      <c r="I1279" s="16" t="s">
        <v>63</v>
      </c>
      <c r="J1279" s="55" t="s">
        <v>995</v>
      </c>
      <c r="K1279" s="20"/>
      <c r="N1279" s="4"/>
      <c r="O1279" s="4"/>
    </row>
    <row r="1280" ht="45.0" customHeight="1">
      <c r="A1280" s="20">
        <v>1286.0</v>
      </c>
      <c r="B1280" s="16">
        <v>3318231.0</v>
      </c>
      <c r="C1280" s="16" t="s">
        <v>1021</v>
      </c>
      <c r="D1280" s="41">
        <v>42349.0</v>
      </c>
      <c r="E1280" s="41">
        <v>42360.0</v>
      </c>
      <c r="F1280" s="55" t="s">
        <v>15</v>
      </c>
      <c r="G1280" s="16" t="s">
        <v>16</v>
      </c>
      <c r="H1280" s="16" t="s">
        <v>1900</v>
      </c>
      <c r="I1280" s="16" t="s">
        <v>63</v>
      </c>
      <c r="J1280" s="55" t="s">
        <v>995</v>
      </c>
      <c r="K1280" s="20"/>
      <c r="N1280" s="4"/>
      <c r="O1280" s="4"/>
    </row>
    <row r="1281" ht="45.0" customHeight="1">
      <c r="A1281" s="20">
        <v>1287.0</v>
      </c>
      <c r="B1281" s="16">
        <v>3318232.0</v>
      </c>
      <c r="C1281" s="16" t="s">
        <v>1021</v>
      </c>
      <c r="D1281" s="41">
        <v>42349.0</v>
      </c>
      <c r="E1281" s="41">
        <v>42360.0</v>
      </c>
      <c r="F1281" s="55" t="s">
        <v>15</v>
      </c>
      <c r="G1281" s="16" t="s">
        <v>16</v>
      </c>
      <c r="H1281" s="16" t="s">
        <v>1902</v>
      </c>
      <c r="I1281" s="16" t="s">
        <v>63</v>
      </c>
      <c r="J1281" s="55" t="s">
        <v>995</v>
      </c>
      <c r="K1281" s="20"/>
      <c r="N1281" s="4"/>
      <c r="O1281" s="4"/>
    </row>
    <row r="1282">
      <c r="A1282" s="20">
        <v>1288.0</v>
      </c>
      <c r="B1282" s="16">
        <v>3319418.0</v>
      </c>
      <c r="C1282" s="16" t="s">
        <v>318</v>
      </c>
      <c r="D1282" s="41">
        <v>42349.0</v>
      </c>
      <c r="E1282" s="41">
        <v>42356.0</v>
      </c>
      <c r="F1282" s="55" t="s">
        <v>15</v>
      </c>
      <c r="G1282" s="16" t="s">
        <v>16</v>
      </c>
      <c r="H1282" s="16" t="s">
        <v>1904</v>
      </c>
      <c r="I1282" s="16" t="s">
        <v>63</v>
      </c>
      <c r="J1282" s="16" t="s">
        <v>712</v>
      </c>
      <c r="K1282" s="20"/>
      <c r="N1282" s="4"/>
      <c r="O1282" s="4"/>
    </row>
    <row r="1283">
      <c r="A1283" s="20">
        <v>1289.0</v>
      </c>
      <c r="B1283" s="16">
        <v>3319731.0</v>
      </c>
      <c r="C1283" s="16" t="s">
        <v>152</v>
      </c>
      <c r="D1283" s="41">
        <v>42349.0</v>
      </c>
      <c r="E1283" s="41">
        <v>42356.0</v>
      </c>
      <c r="F1283" s="55" t="s">
        <v>15</v>
      </c>
      <c r="G1283" s="16" t="s">
        <v>16</v>
      </c>
      <c r="H1283" s="16" t="s">
        <v>1905</v>
      </c>
      <c r="I1283" s="16" t="s">
        <v>576</v>
      </c>
      <c r="J1283" s="16" t="s">
        <v>576</v>
      </c>
      <c r="K1283" s="20"/>
      <c r="N1283" s="4"/>
      <c r="O1283" s="4"/>
    </row>
    <row r="1284">
      <c r="A1284" s="20">
        <v>1290.0</v>
      </c>
      <c r="B1284" s="16">
        <v>3323094.0</v>
      </c>
      <c r="C1284" s="16" t="s">
        <v>1610</v>
      </c>
      <c r="D1284" s="41">
        <v>42353.0</v>
      </c>
      <c r="E1284" s="41">
        <v>42365.0</v>
      </c>
      <c r="F1284" s="55" t="s">
        <v>15</v>
      </c>
      <c r="G1284" s="16" t="s">
        <v>57</v>
      </c>
      <c r="H1284" s="16" t="s">
        <v>1907</v>
      </c>
      <c r="I1284" s="16" t="s">
        <v>58</v>
      </c>
      <c r="J1284" s="16" t="s">
        <v>712</v>
      </c>
      <c r="K1284" s="36"/>
      <c r="N1284" s="4"/>
      <c r="O1284" s="4"/>
    </row>
    <row r="1285">
      <c r="A1285" s="20">
        <v>1291.0</v>
      </c>
      <c r="B1285" s="16">
        <v>3323178.0</v>
      </c>
      <c r="C1285" s="16" t="s">
        <v>745</v>
      </c>
      <c r="D1285" s="41">
        <v>42353.0</v>
      </c>
      <c r="E1285" s="41">
        <v>42360.0</v>
      </c>
      <c r="F1285" s="55" t="s">
        <v>15</v>
      </c>
      <c r="G1285" s="16" t="s">
        <v>57</v>
      </c>
      <c r="H1285" s="16" t="s">
        <v>1908</v>
      </c>
      <c r="I1285" s="16" t="s">
        <v>576</v>
      </c>
      <c r="J1285" s="16" t="s">
        <v>576</v>
      </c>
      <c r="K1285" s="36"/>
      <c r="N1285" s="4"/>
      <c r="O1285" s="4"/>
    </row>
    <row r="1286">
      <c r="A1286" s="20">
        <v>1292.0</v>
      </c>
      <c r="B1286" s="16">
        <v>3323340.0</v>
      </c>
      <c r="C1286" s="16" t="s">
        <v>36</v>
      </c>
      <c r="D1286" s="41">
        <v>42353.0</v>
      </c>
      <c r="E1286" s="41">
        <v>42360.0</v>
      </c>
      <c r="F1286" s="55" t="s">
        <v>15</v>
      </c>
      <c r="G1286" s="16" t="s">
        <v>16</v>
      </c>
      <c r="H1286" s="16" t="s">
        <v>1910</v>
      </c>
      <c r="I1286" s="16" t="s">
        <v>576</v>
      </c>
      <c r="J1286" s="16" t="s">
        <v>576</v>
      </c>
      <c r="K1286" s="36"/>
      <c r="N1286" s="4"/>
      <c r="O1286" s="4"/>
    </row>
    <row r="1287">
      <c r="A1287" s="20">
        <v>1293.0</v>
      </c>
      <c r="B1287" s="16">
        <v>3323764.0</v>
      </c>
      <c r="C1287" s="16" t="s">
        <v>841</v>
      </c>
      <c r="D1287" s="41">
        <v>42354.0</v>
      </c>
      <c r="E1287" s="41">
        <v>42360.0</v>
      </c>
      <c r="F1287" s="55" t="s">
        <v>15</v>
      </c>
      <c r="G1287" s="16" t="s">
        <v>1912</v>
      </c>
      <c r="H1287" s="16" t="s">
        <v>1913</v>
      </c>
      <c r="I1287" s="16" t="s">
        <v>576</v>
      </c>
      <c r="J1287" s="16" t="s">
        <v>576</v>
      </c>
      <c r="K1287" s="36"/>
      <c r="N1287" s="4"/>
      <c r="O1287" s="4"/>
    </row>
    <row r="1288">
      <c r="A1288" s="20">
        <v>1294.0</v>
      </c>
      <c r="B1288" s="16">
        <v>3324046.0</v>
      </c>
      <c r="C1288" s="16" t="s">
        <v>841</v>
      </c>
      <c r="D1288" s="41">
        <v>42354.0</v>
      </c>
      <c r="E1288" s="41">
        <v>42361.0</v>
      </c>
      <c r="F1288" s="55" t="s">
        <v>15</v>
      </c>
      <c r="G1288" s="16" t="s">
        <v>16</v>
      </c>
      <c r="H1288" s="16" t="s">
        <v>1915</v>
      </c>
      <c r="I1288" s="16" t="s">
        <v>63</v>
      </c>
      <c r="J1288" s="16" t="s">
        <v>22</v>
      </c>
      <c r="K1288" s="20"/>
      <c r="N1288" s="4"/>
      <c r="O1288" s="4"/>
    </row>
    <row r="1289">
      <c r="A1289" s="20">
        <v>1295.0</v>
      </c>
      <c r="B1289" s="16">
        <v>3324257.0</v>
      </c>
      <c r="C1289" s="16" t="s">
        <v>222</v>
      </c>
      <c r="D1289" s="41">
        <v>42354.0</v>
      </c>
      <c r="E1289" s="41">
        <v>42367.0</v>
      </c>
      <c r="F1289" s="55" t="s">
        <v>15</v>
      </c>
      <c r="G1289" s="16" t="s">
        <v>57</v>
      </c>
      <c r="H1289" s="16" t="s">
        <v>1917</v>
      </c>
      <c r="I1289" s="16" t="s">
        <v>58</v>
      </c>
      <c r="J1289" s="16" t="s">
        <v>712</v>
      </c>
      <c r="K1289" s="20"/>
      <c r="N1289" s="4"/>
      <c r="O1289" s="4"/>
    </row>
    <row r="1290" ht="30.0" customHeight="1">
      <c r="A1290" s="20">
        <v>1296.0</v>
      </c>
      <c r="B1290" s="16">
        <v>3324748.0</v>
      </c>
      <c r="C1290" s="16" t="s">
        <v>318</v>
      </c>
      <c r="D1290" s="41">
        <v>42354.0</v>
      </c>
      <c r="E1290" s="41">
        <v>42367.0</v>
      </c>
      <c r="F1290" s="55" t="s">
        <v>15</v>
      </c>
      <c r="G1290" s="16" t="s">
        <v>57</v>
      </c>
      <c r="H1290" s="16" t="s">
        <v>1920</v>
      </c>
      <c r="I1290" s="16" t="s">
        <v>58</v>
      </c>
      <c r="J1290" s="55" t="s">
        <v>1746</v>
      </c>
      <c r="K1290" s="20"/>
      <c r="N1290" s="4"/>
      <c r="O1290" s="4"/>
    </row>
    <row r="1291">
      <c r="A1291" s="169">
        <v>1297.0</v>
      </c>
      <c r="B1291" s="111">
        <v>3324752.0</v>
      </c>
      <c r="C1291" s="111" t="s">
        <v>106</v>
      </c>
      <c r="D1291" s="160">
        <v>42354.0</v>
      </c>
      <c r="E1291" s="160">
        <v>42367.0</v>
      </c>
      <c r="F1291" s="55" t="s">
        <v>15</v>
      </c>
      <c r="G1291" s="111" t="s">
        <v>57</v>
      </c>
      <c r="H1291" s="111" t="s">
        <v>1922</v>
      </c>
      <c r="I1291" s="111" t="s">
        <v>58</v>
      </c>
      <c r="J1291" s="111" t="s">
        <v>712</v>
      </c>
      <c r="K1291" s="161"/>
      <c r="N1291" s="4"/>
      <c r="O1291" s="4"/>
    </row>
    <row r="1292">
      <c r="A1292" s="20">
        <v>1298.0</v>
      </c>
      <c r="B1292" s="16">
        <v>3327380.0</v>
      </c>
      <c r="C1292" s="16" t="s">
        <v>841</v>
      </c>
      <c r="D1292" s="41">
        <v>42359.0</v>
      </c>
      <c r="E1292" s="41">
        <v>42360.0</v>
      </c>
      <c r="F1292" s="55" t="s">
        <v>15</v>
      </c>
      <c r="G1292" s="16" t="s">
        <v>254</v>
      </c>
      <c r="H1292" s="16" t="s">
        <v>1924</v>
      </c>
      <c r="I1292" s="16" t="s">
        <v>576</v>
      </c>
      <c r="J1292" s="16" t="s">
        <v>576</v>
      </c>
      <c r="K1292" s="36"/>
      <c r="N1292" s="4"/>
      <c r="O1292" s="4"/>
    </row>
    <row r="1293">
      <c r="A1293" s="20">
        <v>1299.0</v>
      </c>
      <c r="B1293" s="55">
        <v>3325642.0</v>
      </c>
      <c r="C1293" s="16" t="s">
        <v>1610</v>
      </c>
      <c r="D1293" s="41">
        <v>42359.0</v>
      </c>
      <c r="E1293" s="41">
        <v>42371.0</v>
      </c>
      <c r="F1293" s="55" t="s">
        <v>15</v>
      </c>
      <c r="G1293" s="16" t="s">
        <v>57</v>
      </c>
      <c r="H1293" s="16" t="s">
        <v>1926</v>
      </c>
      <c r="I1293" s="111" t="s">
        <v>58</v>
      </c>
      <c r="J1293" s="111" t="s">
        <v>712</v>
      </c>
      <c r="K1293" s="20"/>
      <c r="N1293" s="4"/>
      <c r="O1293" s="4"/>
    </row>
    <row r="1294">
      <c r="A1294" s="20">
        <v>1300.0</v>
      </c>
      <c r="B1294" s="16">
        <v>3325646.0</v>
      </c>
      <c r="C1294" s="16" t="s">
        <v>841</v>
      </c>
      <c r="D1294" s="41">
        <v>42359.0</v>
      </c>
      <c r="E1294" s="41">
        <v>42371.0</v>
      </c>
      <c r="F1294" s="55" t="s">
        <v>15</v>
      </c>
      <c r="G1294" s="16" t="s">
        <v>16</v>
      </c>
      <c r="H1294" s="16" t="s">
        <v>1929</v>
      </c>
      <c r="I1294" s="16" t="s">
        <v>576</v>
      </c>
      <c r="J1294" s="16" t="s">
        <v>576</v>
      </c>
      <c r="K1294" s="20"/>
      <c r="N1294" s="4"/>
      <c r="O1294" s="4"/>
    </row>
    <row r="1295">
      <c r="A1295" s="20">
        <v>1301.0</v>
      </c>
      <c r="B1295" s="16">
        <v>3325672.0</v>
      </c>
      <c r="C1295" s="16" t="s">
        <v>36</v>
      </c>
      <c r="D1295" s="41">
        <v>42359.0</v>
      </c>
      <c r="E1295" s="41">
        <v>42371.0</v>
      </c>
      <c r="F1295" s="55" t="s">
        <v>15</v>
      </c>
      <c r="G1295" s="16" t="s">
        <v>16</v>
      </c>
      <c r="H1295" s="16" t="s">
        <v>1931</v>
      </c>
      <c r="I1295" s="16" t="s">
        <v>576</v>
      </c>
      <c r="J1295" s="16" t="s">
        <v>576</v>
      </c>
      <c r="K1295" s="20"/>
      <c r="N1295" s="4"/>
      <c r="O1295" s="4"/>
    </row>
    <row r="1296">
      <c r="A1296" s="20">
        <v>1302.0</v>
      </c>
      <c r="B1296" s="16">
        <v>3325880.0</v>
      </c>
      <c r="C1296" s="16" t="s">
        <v>841</v>
      </c>
      <c r="D1296" s="41">
        <v>42359.0</v>
      </c>
      <c r="E1296" s="41">
        <v>42362.0</v>
      </c>
      <c r="F1296" s="55" t="s">
        <v>15</v>
      </c>
      <c r="G1296" s="16" t="s">
        <v>16</v>
      </c>
      <c r="H1296" s="16" t="s">
        <v>1932</v>
      </c>
      <c r="I1296" s="16" t="s">
        <v>576</v>
      </c>
      <c r="J1296" s="16" t="s">
        <v>576</v>
      </c>
      <c r="K1296" s="20"/>
      <c r="N1296" s="4"/>
      <c r="O1296" s="4"/>
    </row>
    <row r="1297">
      <c r="A1297" s="20">
        <v>1303.0</v>
      </c>
      <c r="B1297" s="16">
        <v>3325885.0</v>
      </c>
      <c r="C1297" s="16" t="s">
        <v>841</v>
      </c>
      <c r="D1297" s="41">
        <v>42359.0</v>
      </c>
      <c r="E1297" s="41">
        <v>42362.0</v>
      </c>
      <c r="F1297" s="55" t="s">
        <v>15</v>
      </c>
      <c r="G1297" s="16" t="s">
        <v>16</v>
      </c>
      <c r="H1297" s="16" t="s">
        <v>1933</v>
      </c>
      <c r="I1297" s="16" t="s">
        <v>576</v>
      </c>
      <c r="J1297" s="16" t="s">
        <v>576</v>
      </c>
      <c r="K1297" s="20"/>
      <c r="N1297" s="4"/>
      <c r="O1297" s="4"/>
    </row>
    <row r="1298" ht="30.0" customHeight="1">
      <c r="A1298" s="20">
        <v>1304.0</v>
      </c>
      <c r="B1298" s="63">
        <v>3326216.0</v>
      </c>
      <c r="C1298" s="20" t="s">
        <v>107</v>
      </c>
      <c r="D1298" s="49">
        <v>42359.0</v>
      </c>
      <c r="E1298" s="49">
        <v>42371.0</v>
      </c>
      <c r="F1298" s="55" t="s">
        <v>15</v>
      </c>
      <c r="G1298" s="20" t="s">
        <v>16</v>
      </c>
      <c r="H1298" s="20" t="s">
        <v>1936</v>
      </c>
      <c r="I1298" s="20" t="s">
        <v>63</v>
      </c>
      <c r="J1298" s="7" t="s">
        <v>1937</v>
      </c>
      <c r="K1298" s="20"/>
      <c r="N1298" s="4"/>
      <c r="O1298" s="4"/>
    </row>
    <row r="1299" ht="30.0" customHeight="1">
      <c r="A1299" s="20">
        <v>1305.0</v>
      </c>
      <c r="B1299" s="63">
        <v>3326290.0</v>
      </c>
      <c r="C1299" s="16" t="s">
        <v>222</v>
      </c>
      <c r="D1299" s="41">
        <v>42359.0</v>
      </c>
      <c r="E1299" s="41">
        <v>42362.0</v>
      </c>
      <c r="F1299" s="55" t="s">
        <v>15</v>
      </c>
      <c r="G1299" s="16" t="s">
        <v>16</v>
      </c>
      <c r="H1299" s="16" t="s">
        <v>1938</v>
      </c>
      <c r="I1299" s="16" t="s">
        <v>63</v>
      </c>
      <c r="J1299" s="55" t="s">
        <v>177</v>
      </c>
      <c r="K1299" s="20"/>
      <c r="N1299" s="4"/>
      <c r="O1299" s="4"/>
    </row>
    <row r="1300">
      <c r="A1300" s="20">
        <v>1306.0</v>
      </c>
      <c r="B1300" s="63">
        <v>3326491.0</v>
      </c>
      <c r="C1300" s="16" t="s">
        <v>106</v>
      </c>
      <c r="D1300" s="41">
        <v>42359.0</v>
      </c>
      <c r="E1300" s="41">
        <v>42362.0</v>
      </c>
      <c r="F1300" s="55" t="s">
        <v>15</v>
      </c>
      <c r="G1300" s="16" t="s">
        <v>16</v>
      </c>
      <c r="H1300" s="16" t="s">
        <v>1939</v>
      </c>
      <c r="I1300" s="16" t="s">
        <v>63</v>
      </c>
      <c r="J1300" s="111" t="s">
        <v>712</v>
      </c>
      <c r="K1300" s="20"/>
      <c r="N1300" s="4"/>
      <c r="O1300" s="4"/>
    </row>
    <row r="1301" ht="45.0" customHeight="1">
      <c r="A1301" s="20">
        <v>1307.0</v>
      </c>
      <c r="B1301" s="63">
        <v>3326954.0</v>
      </c>
      <c r="C1301" s="16" t="s">
        <v>841</v>
      </c>
      <c r="D1301" s="41">
        <v>42359.0</v>
      </c>
      <c r="E1301" s="41">
        <v>42372.0</v>
      </c>
      <c r="F1301" s="55" t="s">
        <v>15</v>
      </c>
      <c r="G1301" s="16" t="s">
        <v>16</v>
      </c>
      <c r="H1301" s="16" t="s">
        <v>1940</v>
      </c>
      <c r="I1301" s="16" t="s">
        <v>63</v>
      </c>
      <c r="J1301" s="55" t="s">
        <v>1093</v>
      </c>
      <c r="K1301" s="20"/>
      <c r="N1301" s="4"/>
      <c r="O1301" s="4"/>
    </row>
    <row r="1302" ht="30.0" customHeight="1">
      <c r="A1302" s="20">
        <v>1308.0</v>
      </c>
      <c r="B1302" s="63">
        <v>3326956.0</v>
      </c>
      <c r="C1302" s="16" t="s">
        <v>105</v>
      </c>
      <c r="D1302" s="41">
        <v>42359.0</v>
      </c>
      <c r="E1302" s="41">
        <v>42364.0</v>
      </c>
      <c r="F1302" s="55" t="s">
        <v>15</v>
      </c>
      <c r="G1302" s="16" t="s">
        <v>16</v>
      </c>
      <c r="H1302" s="16" t="s">
        <v>1941</v>
      </c>
      <c r="I1302" s="16" t="s">
        <v>63</v>
      </c>
      <c r="J1302" s="55" t="s">
        <v>1381</v>
      </c>
      <c r="K1302" s="16"/>
      <c r="N1302" s="4"/>
      <c r="O1302" s="4"/>
    </row>
    <row r="1303">
      <c r="A1303" s="169">
        <v>1309.0</v>
      </c>
      <c r="B1303" s="63">
        <v>3328616.0</v>
      </c>
      <c r="C1303" s="111" t="s">
        <v>1610</v>
      </c>
      <c r="D1303" s="160">
        <v>42359.0</v>
      </c>
      <c r="E1303" s="41">
        <v>42371.0</v>
      </c>
      <c r="F1303" s="55" t="s">
        <v>15</v>
      </c>
      <c r="G1303" s="16" t="s">
        <v>16</v>
      </c>
      <c r="H1303" s="111" t="s">
        <v>1942</v>
      </c>
      <c r="I1303" s="111" t="s">
        <v>58</v>
      </c>
      <c r="J1303" s="111" t="s">
        <v>712</v>
      </c>
      <c r="K1303" s="169"/>
      <c r="N1303" s="4"/>
      <c r="O1303" s="4"/>
    </row>
    <row r="1304">
      <c r="A1304" s="20">
        <v>1310.0</v>
      </c>
      <c r="B1304" s="63">
        <v>3327303.0</v>
      </c>
      <c r="C1304" s="20" t="s">
        <v>106</v>
      </c>
      <c r="D1304" s="49">
        <v>42359.0</v>
      </c>
      <c r="E1304" s="49">
        <v>42372.0</v>
      </c>
      <c r="F1304" s="55" t="s">
        <v>15</v>
      </c>
      <c r="G1304" s="20" t="s">
        <v>57</v>
      </c>
      <c r="H1304" s="20" t="s">
        <v>1943</v>
      </c>
      <c r="I1304" s="169" t="s">
        <v>58</v>
      </c>
      <c r="J1304" s="169" t="s">
        <v>712</v>
      </c>
      <c r="K1304" s="20"/>
      <c r="N1304" s="4"/>
      <c r="O1304" s="4"/>
    </row>
    <row r="1305">
      <c r="A1305" s="169">
        <v>1311.0</v>
      </c>
      <c r="B1305" s="63">
        <v>3327364.0</v>
      </c>
      <c r="C1305" s="20" t="s">
        <v>745</v>
      </c>
      <c r="D1305" s="49">
        <v>42359.0</v>
      </c>
      <c r="E1305" s="49">
        <v>42372.0</v>
      </c>
      <c r="F1305" s="55" t="s">
        <v>15</v>
      </c>
      <c r="G1305" s="20" t="s">
        <v>16</v>
      </c>
      <c r="H1305" s="169" t="s">
        <v>1944</v>
      </c>
      <c r="I1305" s="169" t="s">
        <v>58</v>
      </c>
      <c r="J1305" s="169" t="s">
        <v>712</v>
      </c>
      <c r="K1305" s="20"/>
      <c r="N1305" s="4"/>
      <c r="O1305" s="4"/>
    </row>
    <row r="1306">
      <c r="A1306" s="20">
        <v>1312.0</v>
      </c>
      <c r="B1306" s="98">
        <v>3327440.0</v>
      </c>
      <c r="C1306" s="16" t="s">
        <v>745</v>
      </c>
      <c r="D1306" s="41">
        <v>42359.0</v>
      </c>
      <c r="E1306" s="41">
        <v>42372.0</v>
      </c>
      <c r="F1306" s="55" t="s">
        <v>15</v>
      </c>
      <c r="G1306" s="16" t="s">
        <v>57</v>
      </c>
      <c r="H1306" s="16" t="s">
        <v>1945</v>
      </c>
      <c r="I1306" s="16" t="s">
        <v>58</v>
      </c>
      <c r="J1306" s="16" t="s">
        <v>712</v>
      </c>
      <c r="K1306" s="20"/>
      <c r="N1306" s="4"/>
      <c r="O1306" s="4"/>
    </row>
    <row r="1307">
      <c r="A1307" s="20">
        <v>1313.0</v>
      </c>
      <c r="B1307" s="63">
        <v>3330764.0</v>
      </c>
      <c r="C1307" s="63" t="s">
        <v>318</v>
      </c>
      <c r="D1307" s="62">
        <v>42360.0</v>
      </c>
      <c r="E1307" s="62">
        <v>42368.0</v>
      </c>
      <c r="F1307" s="55" t="s">
        <v>15</v>
      </c>
      <c r="G1307" s="63" t="s">
        <v>143</v>
      </c>
      <c r="H1307" s="63" t="s">
        <v>1947</v>
      </c>
      <c r="I1307" s="63" t="s">
        <v>576</v>
      </c>
      <c r="J1307" s="63" t="s">
        <v>576</v>
      </c>
      <c r="K1307" s="20"/>
      <c r="N1307" s="4"/>
      <c r="O1307" s="4"/>
    </row>
    <row r="1308" ht="30.0" customHeight="1">
      <c r="A1308" s="20">
        <v>1314.0</v>
      </c>
      <c r="B1308" s="206">
        <v>3328461.0</v>
      </c>
      <c r="C1308" s="126" t="s">
        <v>1610</v>
      </c>
      <c r="D1308" s="128">
        <v>42360.0</v>
      </c>
      <c r="E1308" s="128">
        <v>42365.0</v>
      </c>
      <c r="F1308" s="129" t="s">
        <v>817</v>
      </c>
      <c r="G1308" s="126" t="s">
        <v>197</v>
      </c>
      <c r="H1308" s="126"/>
      <c r="I1308" s="126" t="s">
        <v>576</v>
      </c>
      <c r="J1308" s="126" t="s">
        <v>576</v>
      </c>
      <c r="K1308" s="20"/>
      <c r="N1308" s="4"/>
      <c r="O1308" s="4"/>
    </row>
    <row r="1309">
      <c r="A1309" s="20">
        <v>1315.0</v>
      </c>
      <c r="B1309" s="16">
        <v>3327848.0</v>
      </c>
      <c r="C1309" s="16" t="s">
        <v>105</v>
      </c>
      <c r="D1309" s="41">
        <v>42361.0</v>
      </c>
      <c r="E1309" s="41">
        <v>42373.0</v>
      </c>
      <c r="F1309" s="55" t="s">
        <v>15</v>
      </c>
      <c r="G1309" s="16" t="s">
        <v>57</v>
      </c>
      <c r="H1309" s="16" t="s">
        <v>1951</v>
      </c>
      <c r="I1309" s="16" t="s">
        <v>58</v>
      </c>
      <c r="J1309" s="16" t="s">
        <v>712</v>
      </c>
      <c r="K1309" s="36"/>
      <c r="N1309" s="4"/>
      <c r="O1309" s="4"/>
    </row>
    <row r="1310">
      <c r="A1310" s="20">
        <v>1316.0</v>
      </c>
      <c r="B1310" s="16">
        <v>3333194.0</v>
      </c>
      <c r="C1310" s="16" t="s">
        <v>152</v>
      </c>
      <c r="D1310" s="41">
        <v>42362.0</v>
      </c>
      <c r="E1310" s="41">
        <v>42374.0</v>
      </c>
      <c r="F1310" s="55" t="s">
        <v>15</v>
      </c>
      <c r="G1310" s="16" t="s">
        <v>57</v>
      </c>
      <c r="H1310" s="16" t="s">
        <v>1952</v>
      </c>
      <c r="I1310" s="16" t="s">
        <v>58</v>
      </c>
      <c r="J1310" s="16" t="s">
        <v>712</v>
      </c>
      <c r="K1310" s="36"/>
      <c r="N1310" s="4"/>
      <c r="O1310" s="4"/>
    </row>
    <row r="1311">
      <c r="A1311" s="20">
        <v>1317.0</v>
      </c>
      <c r="B1311" s="16">
        <v>3329567.0</v>
      </c>
      <c r="C1311" s="16" t="s">
        <v>1610</v>
      </c>
      <c r="D1311" s="41">
        <v>42362.0</v>
      </c>
      <c r="E1311" s="41">
        <v>42373.0</v>
      </c>
      <c r="F1311" s="55" t="s">
        <v>15</v>
      </c>
      <c r="G1311" s="16" t="s">
        <v>57</v>
      </c>
      <c r="H1311" s="16" t="s">
        <v>1953</v>
      </c>
      <c r="I1311" s="16" t="s">
        <v>58</v>
      </c>
      <c r="J1311" s="16" t="s">
        <v>712</v>
      </c>
      <c r="K1311" s="36"/>
      <c r="N1311" s="4"/>
      <c r="O1311" s="4"/>
    </row>
    <row r="1312">
      <c r="A1312" s="20">
        <v>1318.0</v>
      </c>
      <c r="B1312" s="16">
        <v>3330133.0</v>
      </c>
      <c r="C1312" s="16" t="s">
        <v>172</v>
      </c>
      <c r="D1312" s="41">
        <v>42362.0</v>
      </c>
      <c r="E1312" s="41">
        <v>42373.0</v>
      </c>
      <c r="F1312" s="55" t="s">
        <v>15</v>
      </c>
      <c r="G1312" s="16" t="s">
        <v>57</v>
      </c>
      <c r="H1312" s="16" t="s">
        <v>1954</v>
      </c>
      <c r="I1312" s="16" t="s">
        <v>63</v>
      </c>
      <c r="J1312" s="16" t="s">
        <v>712</v>
      </c>
      <c r="K1312" s="36"/>
      <c r="N1312" s="4"/>
      <c r="O1312" s="4"/>
    </row>
    <row r="1313">
      <c r="A1313" s="20">
        <v>1319.0</v>
      </c>
      <c r="B1313" s="16">
        <v>3330192.0</v>
      </c>
      <c r="C1313" s="16" t="s">
        <v>172</v>
      </c>
      <c r="D1313" s="41">
        <v>42362.0</v>
      </c>
      <c r="E1313" s="41">
        <v>42373.0</v>
      </c>
      <c r="F1313" s="55" t="s">
        <v>15</v>
      </c>
      <c r="G1313" s="16" t="s">
        <v>57</v>
      </c>
      <c r="H1313" s="16" t="s">
        <v>1956</v>
      </c>
      <c r="I1313" s="16" t="s">
        <v>58</v>
      </c>
      <c r="J1313" s="16" t="s">
        <v>712</v>
      </c>
      <c r="K1313" s="36"/>
      <c r="N1313" s="4"/>
      <c r="O1313" s="4"/>
    </row>
    <row r="1314">
      <c r="A1314" s="20">
        <v>1320.0</v>
      </c>
      <c r="B1314" s="7">
        <v>3330201.0</v>
      </c>
      <c r="C1314" s="20" t="s">
        <v>36</v>
      </c>
      <c r="D1314" s="49">
        <v>42362.0</v>
      </c>
      <c r="E1314" s="49">
        <v>42374.0</v>
      </c>
      <c r="F1314" s="55" t="s">
        <v>15</v>
      </c>
      <c r="G1314" s="20" t="s">
        <v>189</v>
      </c>
      <c r="H1314" s="20" t="s">
        <v>1958</v>
      </c>
      <c r="I1314" s="20" t="s">
        <v>576</v>
      </c>
      <c r="J1314" s="20" t="s">
        <v>576</v>
      </c>
      <c r="K1314" s="36"/>
      <c r="N1314" s="4"/>
      <c r="O1314" s="4"/>
    </row>
    <row r="1315">
      <c r="A1315" s="20">
        <v>1321.0</v>
      </c>
      <c r="B1315" s="82">
        <v>3330825.0</v>
      </c>
      <c r="C1315" s="16" t="s">
        <v>105</v>
      </c>
      <c r="D1315" s="41">
        <v>42362.0</v>
      </c>
      <c r="E1315" s="41">
        <v>42375.0</v>
      </c>
      <c r="F1315" s="55" t="s">
        <v>15</v>
      </c>
      <c r="G1315" s="16" t="s">
        <v>16</v>
      </c>
      <c r="H1315" s="16" t="s">
        <v>1960</v>
      </c>
      <c r="I1315" s="16" t="s">
        <v>58</v>
      </c>
      <c r="J1315" s="16" t="s">
        <v>712</v>
      </c>
      <c r="K1315" s="36"/>
      <c r="N1315" s="4"/>
      <c r="O1315" s="4"/>
    </row>
    <row r="1316">
      <c r="A1316" s="20">
        <v>1322.0</v>
      </c>
      <c r="B1316" s="16">
        <v>3333699.0</v>
      </c>
      <c r="C1316" s="16" t="s">
        <v>728</v>
      </c>
      <c r="D1316" s="41">
        <v>42362.0</v>
      </c>
      <c r="E1316" s="41">
        <v>42379.0</v>
      </c>
      <c r="F1316" s="55" t="s">
        <v>15</v>
      </c>
      <c r="G1316" s="16" t="s">
        <v>57</v>
      </c>
      <c r="H1316" s="16" t="s">
        <v>1961</v>
      </c>
      <c r="I1316" s="16" t="s">
        <v>58</v>
      </c>
      <c r="J1316" s="16" t="s">
        <v>712</v>
      </c>
      <c r="K1316" s="20"/>
      <c r="N1316" s="4"/>
      <c r="O1316" s="4"/>
    </row>
    <row r="1317">
      <c r="A1317" s="20">
        <v>1323.0</v>
      </c>
      <c r="B1317" s="20">
        <v>3331585.0</v>
      </c>
      <c r="C1317" s="20" t="s">
        <v>318</v>
      </c>
      <c r="D1317" s="49">
        <v>42362.0</v>
      </c>
      <c r="E1317" s="49">
        <v>42375.0</v>
      </c>
      <c r="F1317" s="55" t="s">
        <v>15</v>
      </c>
      <c r="G1317" s="20" t="s">
        <v>16</v>
      </c>
      <c r="H1317" s="20" t="s">
        <v>1963</v>
      </c>
      <c r="I1317" s="20" t="s">
        <v>63</v>
      </c>
      <c r="J1317" s="20" t="s">
        <v>712</v>
      </c>
      <c r="K1317" s="20"/>
      <c r="N1317" s="4"/>
      <c r="O1317" s="4"/>
    </row>
    <row r="1318">
      <c r="A1318" s="20">
        <v>1324.0</v>
      </c>
      <c r="B1318" s="20">
        <v>3332347.0</v>
      </c>
      <c r="C1318" s="20" t="s">
        <v>728</v>
      </c>
      <c r="D1318" s="49">
        <v>42362.0</v>
      </c>
      <c r="E1318" s="49">
        <v>42373.0</v>
      </c>
      <c r="F1318" s="55" t="s">
        <v>15</v>
      </c>
      <c r="G1318" s="20" t="s">
        <v>16</v>
      </c>
      <c r="H1318" s="20" t="s">
        <v>1965</v>
      </c>
      <c r="I1318" s="20" t="s">
        <v>576</v>
      </c>
      <c r="J1318" s="20" t="s">
        <v>576</v>
      </c>
      <c r="K1318" s="20"/>
      <c r="N1318" s="4"/>
      <c r="O1318" s="4"/>
    </row>
    <row r="1319">
      <c r="A1319" s="20">
        <v>1325.0</v>
      </c>
      <c r="B1319" s="16">
        <v>3332525.0</v>
      </c>
      <c r="C1319" s="16" t="s">
        <v>841</v>
      </c>
      <c r="D1319" s="41">
        <v>42362.0</v>
      </c>
      <c r="E1319" s="41">
        <v>42373.0</v>
      </c>
      <c r="F1319" s="55" t="s">
        <v>15</v>
      </c>
      <c r="G1319" s="16" t="s">
        <v>16</v>
      </c>
      <c r="H1319" s="16" t="s">
        <v>1967</v>
      </c>
      <c r="I1319" s="16" t="s">
        <v>576</v>
      </c>
      <c r="J1319" s="16" t="s">
        <v>576</v>
      </c>
      <c r="K1319" s="20"/>
      <c r="N1319" s="4"/>
      <c r="O1319" s="4"/>
    </row>
    <row r="1320">
      <c r="A1320" s="20">
        <v>1326.0</v>
      </c>
      <c r="B1320" s="20" t="s">
        <v>1969</v>
      </c>
      <c r="C1320" s="20" t="s">
        <v>745</v>
      </c>
      <c r="D1320" s="49">
        <v>42366.0</v>
      </c>
      <c r="E1320" s="49">
        <v>42377.0</v>
      </c>
      <c r="F1320" s="55" t="s">
        <v>15</v>
      </c>
      <c r="G1320" s="20" t="s">
        <v>16</v>
      </c>
      <c r="H1320" s="20" t="s">
        <v>1970</v>
      </c>
      <c r="I1320" s="20" t="s">
        <v>63</v>
      </c>
      <c r="J1320" s="20" t="s">
        <v>712</v>
      </c>
      <c r="K1320" s="20"/>
      <c r="N1320" s="4"/>
      <c r="O1320" s="4"/>
    </row>
    <row r="1321">
      <c r="A1321" s="20">
        <v>1327.0</v>
      </c>
      <c r="B1321" s="20">
        <v>3334644.0</v>
      </c>
      <c r="C1321" s="20" t="s">
        <v>728</v>
      </c>
      <c r="D1321" s="49">
        <v>42367.0</v>
      </c>
      <c r="E1321" s="49">
        <v>42373.0</v>
      </c>
      <c r="F1321" s="55" t="s">
        <v>15</v>
      </c>
      <c r="G1321" s="16" t="s">
        <v>143</v>
      </c>
      <c r="H1321" s="20" t="s">
        <v>1972</v>
      </c>
      <c r="I1321" s="20" t="s">
        <v>576</v>
      </c>
      <c r="J1321" s="20" t="s">
        <v>576</v>
      </c>
      <c r="K1321" s="20"/>
      <c r="N1321" s="4"/>
      <c r="O1321" s="4"/>
    </row>
    <row r="1322">
      <c r="A1322" s="20">
        <v>1328.0</v>
      </c>
      <c r="B1322" s="16">
        <v>3338989.0</v>
      </c>
      <c r="C1322" s="16" t="s">
        <v>1610</v>
      </c>
      <c r="D1322" s="41">
        <v>42373.0</v>
      </c>
      <c r="E1322" s="41">
        <v>42384.0</v>
      </c>
      <c r="F1322" s="55" t="s">
        <v>15</v>
      </c>
      <c r="G1322" s="16" t="s">
        <v>57</v>
      </c>
      <c r="H1322" s="16" t="s">
        <v>1973</v>
      </c>
      <c r="I1322" s="16" t="s">
        <v>58</v>
      </c>
      <c r="J1322" s="16" t="s">
        <v>712</v>
      </c>
      <c r="K1322" s="36"/>
      <c r="N1322" s="4"/>
      <c r="O1322" s="4"/>
    </row>
    <row r="1323">
      <c r="A1323" s="20">
        <v>1329.0</v>
      </c>
      <c r="B1323" s="16">
        <v>3338997.0</v>
      </c>
      <c r="C1323" s="16" t="s">
        <v>1610</v>
      </c>
      <c r="D1323" s="41">
        <v>42373.0</v>
      </c>
      <c r="E1323" s="41">
        <v>42384.0</v>
      </c>
      <c r="F1323" s="55" t="s">
        <v>15</v>
      </c>
      <c r="G1323" s="16" t="s">
        <v>57</v>
      </c>
      <c r="H1323" s="16" t="s">
        <v>1975</v>
      </c>
      <c r="I1323" s="16" t="s">
        <v>58</v>
      </c>
      <c r="J1323" s="16" t="s">
        <v>712</v>
      </c>
      <c r="K1323" s="36"/>
      <c r="N1323" s="4"/>
      <c r="O1323" s="4"/>
    </row>
    <row r="1324" ht="30.0" customHeight="1">
      <c r="A1324" s="20">
        <v>1330.0</v>
      </c>
      <c r="B1324" s="126">
        <v>3337509.0</v>
      </c>
      <c r="C1324" s="126" t="s">
        <v>152</v>
      </c>
      <c r="D1324" s="128">
        <v>42373.0</v>
      </c>
      <c r="E1324" s="128">
        <v>42385.0</v>
      </c>
      <c r="F1324" s="129" t="s">
        <v>817</v>
      </c>
      <c r="G1324" s="126" t="s">
        <v>57</v>
      </c>
      <c r="H1324" s="126"/>
      <c r="I1324" s="126" t="s">
        <v>58</v>
      </c>
      <c r="J1324" s="126" t="s">
        <v>712</v>
      </c>
      <c r="K1324" s="20"/>
      <c r="N1324" s="4"/>
      <c r="O1324" s="4"/>
    </row>
    <row r="1325">
      <c r="A1325" s="20">
        <v>1331.0</v>
      </c>
      <c r="B1325" s="16">
        <v>3337520.0</v>
      </c>
      <c r="C1325" s="16" t="s">
        <v>106</v>
      </c>
      <c r="D1325" s="41">
        <v>42373.0</v>
      </c>
      <c r="E1325" s="41">
        <v>42385.0</v>
      </c>
      <c r="F1325" s="55" t="s">
        <v>15</v>
      </c>
      <c r="G1325" s="16" t="s">
        <v>16</v>
      </c>
      <c r="H1325" s="16" t="s">
        <v>1976</v>
      </c>
      <c r="I1325" s="16" t="s">
        <v>576</v>
      </c>
      <c r="J1325" s="16" t="s">
        <v>576</v>
      </c>
      <c r="K1325" s="20"/>
      <c r="N1325" s="4"/>
      <c r="O1325" s="4"/>
    </row>
    <row r="1326" ht="31.5" customHeight="1">
      <c r="A1326" s="20">
        <v>1332.0</v>
      </c>
      <c r="B1326" s="126">
        <v>3335040.0</v>
      </c>
      <c r="C1326" s="126" t="s">
        <v>152</v>
      </c>
      <c r="D1326" s="128">
        <v>42373.0</v>
      </c>
      <c r="E1326" s="126" t="s">
        <v>280</v>
      </c>
      <c r="F1326" s="129" t="s">
        <v>817</v>
      </c>
      <c r="G1326" s="126" t="s">
        <v>24</v>
      </c>
      <c r="H1326" s="126"/>
      <c r="I1326" s="126" t="s">
        <v>576</v>
      </c>
      <c r="J1326" s="126" t="s">
        <v>576</v>
      </c>
      <c r="K1326" s="20"/>
      <c r="N1326" s="4"/>
      <c r="O1326" s="4"/>
    </row>
    <row r="1327" ht="36.75" customHeight="1">
      <c r="A1327" s="20">
        <v>1333.0</v>
      </c>
      <c r="B1327" s="126">
        <v>3326774.0</v>
      </c>
      <c r="C1327" s="126" t="s">
        <v>152</v>
      </c>
      <c r="D1327" s="128">
        <v>42373.0</v>
      </c>
      <c r="E1327" s="126" t="s">
        <v>33</v>
      </c>
      <c r="F1327" s="129" t="s">
        <v>817</v>
      </c>
      <c r="G1327" s="126" t="s">
        <v>16</v>
      </c>
      <c r="H1327" s="126"/>
      <c r="I1327" s="126" t="s">
        <v>576</v>
      </c>
      <c r="J1327" s="126" t="s">
        <v>576</v>
      </c>
      <c r="K1327" s="20"/>
      <c r="N1327" s="4"/>
      <c r="O1327" s="4"/>
    </row>
    <row r="1328">
      <c r="A1328" s="20">
        <v>1334.0</v>
      </c>
      <c r="B1328" s="16">
        <v>3339531.0</v>
      </c>
      <c r="C1328" s="16" t="s">
        <v>106</v>
      </c>
      <c r="D1328" s="41">
        <v>42375.0</v>
      </c>
      <c r="E1328" s="41">
        <v>42387.0</v>
      </c>
      <c r="F1328" s="55" t="s">
        <v>15</v>
      </c>
      <c r="G1328" s="16" t="s">
        <v>57</v>
      </c>
      <c r="H1328" s="16" t="s">
        <v>1978</v>
      </c>
      <c r="I1328" s="16" t="s">
        <v>58</v>
      </c>
      <c r="J1328" s="16" t="s">
        <v>712</v>
      </c>
      <c r="K1328" s="36"/>
      <c r="N1328" s="4"/>
      <c r="O1328" s="4"/>
    </row>
    <row r="1329" ht="30.0" customHeight="1">
      <c r="A1329" s="20">
        <v>1335.0</v>
      </c>
      <c r="B1329" s="16">
        <v>3339538.0</v>
      </c>
      <c r="C1329" s="16" t="s">
        <v>222</v>
      </c>
      <c r="D1329" s="41">
        <v>42375.0</v>
      </c>
      <c r="E1329" s="41">
        <v>42381.0</v>
      </c>
      <c r="F1329" s="55" t="s">
        <v>15</v>
      </c>
      <c r="G1329" s="16" t="s">
        <v>16</v>
      </c>
      <c r="H1329" s="16" t="s">
        <v>1980</v>
      </c>
      <c r="I1329" s="16" t="s">
        <v>63</v>
      </c>
      <c r="J1329" s="55" t="s">
        <v>177</v>
      </c>
      <c r="K1329" s="36"/>
      <c r="N1329" s="4"/>
      <c r="O1329" s="4"/>
    </row>
    <row r="1330">
      <c r="A1330" s="20">
        <v>1336.0</v>
      </c>
      <c r="B1330" s="20">
        <v>3341084.0</v>
      </c>
      <c r="C1330" s="20" t="s">
        <v>222</v>
      </c>
      <c r="D1330" s="49">
        <v>42375.0</v>
      </c>
      <c r="E1330" s="7" t="s">
        <v>15</v>
      </c>
      <c r="F1330" s="7" t="s">
        <v>15</v>
      </c>
      <c r="G1330" s="20" t="s">
        <v>57</v>
      </c>
      <c r="H1330" s="20" t="s">
        <v>15</v>
      </c>
      <c r="I1330" s="20" t="s">
        <v>576</v>
      </c>
      <c r="J1330" s="20" t="s">
        <v>576</v>
      </c>
      <c r="K1330" s="36"/>
      <c r="N1330" s="4"/>
      <c r="O1330" s="4"/>
    </row>
    <row r="1331" ht="30.0" customHeight="1">
      <c r="A1331" s="20">
        <v>1337.0</v>
      </c>
      <c r="B1331" s="126">
        <v>3338352.0</v>
      </c>
      <c r="C1331" s="126" t="s">
        <v>152</v>
      </c>
      <c r="D1331" s="128">
        <v>42376.0</v>
      </c>
      <c r="E1331" s="126" t="s">
        <v>280</v>
      </c>
      <c r="F1331" s="129" t="s">
        <v>817</v>
      </c>
      <c r="G1331" s="126" t="s">
        <v>197</v>
      </c>
      <c r="H1331" s="126"/>
      <c r="I1331" s="126" t="s">
        <v>576</v>
      </c>
      <c r="J1331" s="126" t="s">
        <v>576</v>
      </c>
      <c r="K1331" s="36"/>
      <c r="N1331" s="4"/>
      <c r="O1331" s="4"/>
    </row>
    <row r="1332" ht="30.0" customHeight="1">
      <c r="A1332" s="20">
        <v>1338.0</v>
      </c>
      <c r="B1332" s="204">
        <v>3342013.0</v>
      </c>
      <c r="C1332" s="204" t="s">
        <v>56</v>
      </c>
      <c r="D1332" s="208">
        <v>42376.0</v>
      </c>
      <c r="E1332" s="208">
        <v>42389.0</v>
      </c>
      <c r="F1332" s="209" t="s">
        <v>1984</v>
      </c>
      <c r="G1332" s="204" t="s">
        <v>57</v>
      </c>
      <c r="H1332" s="204"/>
      <c r="I1332" s="204" t="s">
        <v>58</v>
      </c>
      <c r="J1332" s="204" t="s">
        <v>712</v>
      </c>
      <c r="K1332" s="36"/>
      <c r="N1332" s="4"/>
      <c r="O1332" s="4"/>
    </row>
    <row r="1333">
      <c r="A1333" s="20">
        <v>1339.0</v>
      </c>
      <c r="B1333" s="16">
        <v>3342057.0</v>
      </c>
      <c r="C1333" s="16" t="s">
        <v>106</v>
      </c>
      <c r="D1333" s="41">
        <v>42376.0</v>
      </c>
      <c r="E1333" s="41">
        <v>42389.0</v>
      </c>
      <c r="F1333" s="55" t="s">
        <v>15</v>
      </c>
      <c r="G1333" s="16" t="s">
        <v>57</v>
      </c>
      <c r="H1333" s="16" t="s">
        <v>1985</v>
      </c>
      <c r="I1333" s="16" t="s">
        <v>58</v>
      </c>
      <c r="J1333" s="16" t="s">
        <v>712</v>
      </c>
      <c r="K1333" s="36"/>
      <c r="N1333" s="4"/>
      <c r="O1333" s="4"/>
    </row>
    <row r="1334" ht="30.0" customHeight="1">
      <c r="A1334" s="20">
        <v>1340.0</v>
      </c>
      <c r="B1334" s="16">
        <v>3342149.0</v>
      </c>
      <c r="C1334" s="16" t="s">
        <v>36</v>
      </c>
      <c r="D1334" s="41">
        <v>42376.0</v>
      </c>
      <c r="E1334" s="41">
        <v>42384.0</v>
      </c>
      <c r="F1334" s="55" t="s">
        <v>15</v>
      </c>
      <c r="G1334" s="16" t="s">
        <v>16</v>
      </c>
      <c r="H1334" s="16" t="s">
        <v>1986</v>
      </c>
      <c r="I1334" s="16" t="s">
        <v>63</v>
      </c>
      <c r="J1334" s="55" t="s">
        <v>1987</v>
      </c>
      <c r="K1334" s="36"/>
      <c r="N1334" s="4"/>
      <c r="O1334" s="4"/>
    </row>
    <row r="1335" ht="30.0" customHeight="1">
      <c r="A1335" s="20">
        <v>1341.0</v>
      </c>
      <c r="B1335" s="204">
        <v>3342153.0</v>
      </c>
      <c r="C1335" s="204" t="s">
        <v>318</v>
      </c>
      <c r="D1335" s="208">
        <v>42376.0</v>
      </c>
      <c r="E1335" s="208">
        <v>42389.0</v>
      </c>
      <c r="F1335" s="209" t="s">
        <v>1984</v>
      </c>
      <c r="G1335" s="204" t="s">
        <v>16</v>
      </c>
      <c r="H1335" s="204"/>
      <c r="I1335" s="204" t="s">
        <v>576</v>
      </c>
      <c r="J1335" s="204" t="s">
        <v>576</v>
      </c>
      <c r="K1335" s="36"/>
      <c r="N1335" s="4"/>
      <c r="O1335" s="4"/>
    </row>
    <row r="1336">
      <c r="A1336" s="20">
        <v>1342.0</v>
      </c>
      <c r="B1336" s="126">
        <v>3342411.0</v>
      </c>
      <c r="C1336" s="126" t="s">
        <v>172</v>
      </c>
      <c r="D1336" s="128">
        <v>42376.0</v>
      </c>
      <c r="E1336" s="128">
        <v>42384.0</v>
      </c>
      <c r="F1336" s="129" t="s">
        <v>33</v>
      </c>
      <c r="G1336" s="126" t="s">
        <v>16</v>
      </c>
      <c r="H1336" s="126"/>
      <c r="I1336" s="126" t="s">
        <v>576</v>
      </c>
      <c r="J1336" s="126" t="s">
        <v>576</v>
      </c>
      <c r="K1336" s="36"/>
      <c r="N1336" s="4"/>
      <c r="O1336" s="4"/>
    </row>
    <row r="1337" ht="30.0" customHeight="1">
      <c r="A1337" s="20">
        <v>1343.0</v>
      </c>
      <c r="B1337" s="20">
        <v>3343094.0</v>
      </c>
      <c r="C1337" s="20" t="s">
        <v>105</v>
      </c>
      <c r="D1337" s="49">
        <v>42381.0</v>
      </c>
      <c r="E1337" s="49">
        <v>42394.0</v>
      </c>
      <c r="F1337" s="7" t="s">
        <v>817</v>
      </c>
      <c r="G1337" s="20" t="s">
        <v>57</v>
      </c>
      <c r="H1337" s="20"/>
      <c r="I1337" s="20" t="s">
        <v>58</v>
      </c>
      <c r="J1337" s="55" t="s">
        <v>1381</v>
      </c>
      <c r="K1337" s="36"/>
      <c r="N1337" s="4"/>
      <c r="O1337" s="4"/>
    </row>
    <row r="1338" ht="30.0" customHeight="1">
      <c r="A1338" s="20">
        <v>1344.0</v>
      </c>
      <c r="B1338" s="20">
        <v>3343101.0</v>
      </c>
      <c r="C1338" s="20" t="s">
        <v>105</v>
      </c>
      <c r="D1338" s="49">
        <v>42381.0</v>
      </c>
      <c r="E1338" s="49">
        <v>42394.0</v>
      </c>
      <c r="F1338" s="7" t="s">
        <v>817</v>
      </c>
      <c r="G1338" s="20" t="s">
        <v>57</v>
      </c>
      <c r="H1338" s="20"/>
      <c r="I1338" s="20" t="s">
        <v>58</v>
      </c>
      <c r="J1338" s="55" t="s">
        <v>1381</v>
      </c>
      <c r="K1338" s="36"/>
      <c r="N1338" s="4"/>
      <c r="O1338" s="4"/>
    </row>
    <row r="1339" ht="30.0" customHeight="1">
      <c r="A1339" s="20">
        <v>1345.0</v>
      </c>
      <c r="B1339" s="20" t="s">
        <v>1994</v>
      </c>
      <c r="C1339" s="20" t="s">
        <v>222</v>
      </c>
      <c r="D1339" s="49">
        <v>42381.0</v>
      </c>
      <c r="E1339" s="49">
        <v>42394.0</v>
      </c>
      <c r="F1339" s="7" t="s">
        <v>817</v>
      </c>
      <c r="G1339" s="20" t="s">
        <v>57</v>
      </c>
      <c r="H1339" s="20"/>
      <c r="I1339" s="20" t="s">
        <v>58</v>
      </c>
      <c r="J1339" s="20" t="s">
        <v>712</v>
      </c>
      <c r="K1339" s="36"/>
      <c r="N1339" s="4"/>
      <c r="O1339" s="4"/>
    </row>
    <row r="1340" ht="30.0" customHeight="1">
      <c r="A1340" s="20">
        <v>1346.0</v>
      </c>
      <c r="B1340" s="20">
        <v>3343185.0</v>
      </c>
      <c r="C1340" s="20" t="s">
        <v>106</v>
      </c>
      <c r="D1340" s="49">
        <v>42381.0</v>
      </c>
      <c r="E1340" s="49">
        <v>42394.0</v>
      </c>
      <c r="F1340" s="7" t="s">
        <v>817</v>
      </c>
      <c r="G1340" s="20" t="s">
        <v>16</v>
      </c>
      <c r="H1340" s="20"/>
      <c r="I1340" s="20" t="s">
        <v>576</v>
      </c>
      <c r="J1340" s="20" t="s">
        <v>576</v>
      </c>
      <c r="K1340" s="36"/>
      <c r="N1340" s="4"/>
      <c r="O1340" s="4"/>
    </row>
    <row r="1341" ht="30.0" customHeight="1">
      <c r="A1341" s="20">
        <v>1347.0</v>
      </c>
      <c r="B1341" s="20">
        <v>3343382.0</v>
      </c>
      <c r="C1341" s="20" t="s">
        <v>56</v>
      </c>
      <c r="D1341" s="49">
        <v>42381.0</v>
      </c>
      <c r="E1341" s="49">
        <v>42392.0</v>
      </c>
      <c r="F1341" s="7" t="s">
        <v>817</v>
      </c>
      <c r="G1341" s="20" t="s">
        <v>57</v>
      </c>
      <c r="H1341" s="20"/>
      <c r="I1341" s="20" t="s">
        <v>58</v>
      </c>
      <c r="J1341" s="55" t="s">
        <v>1381</v>
      </c>
      <c r="K1341" s="36"/>
      <c r="N1341" s="4"/>
      <c r="O1341" s="4"/>
    </row>
    <row r="1342" ht="30.0" customHeight="1">
      <c r="A1342" s="20">
        <v>1348.0</v>
      </c>
      <c r="B1342" s="20">
        <v>3343510.0</v>
      </c>
      <c r="C1342" s="20" t="s">
        <v>56</v>
      </c>
      <c r="D1342" s="49">
        <v>42381.0</v>
      </c>
      <c r="E1342" s="49">
        <v>42392.0</v>
      </c>
      <c r="F1342" s="7" t="s">
        <v>817</v>
      </c>
      <c r="G1342" s="20" t="s">
        <v>57</v>
      </c>
      <c r="H1342" s="20"/>
      <c r="I1342" s="20" t="s">
        <v>58</v>
      </c>
      <c r="J1342" s="20" t="s">
        <v>712</v>
      </c>
      <c r="K1342" s="36"/>
      <c r="N1342" s="4"/>
      <c r="O1342" s="4"/>
    </row>
    <row r="1343" ht="30.0" customHeight="1">
      <c r="A1343" s="20">
        <v>1349.0</v>
      </c>
      <c r="B1343" s="126">
        <v>3343931.0</v>
      </c>
      <c r="C1343" s="126" t="s">
        <v>841</v>
      </c>
      <c r="D1343" s="128">
        <v>42381.0</v>
      </c>
      <c r="E1343" s="128">
        <v>42388.0</v>
      </c>
      <c r="F1343" s="129" t="s">
        <v>817</v>
      </c>
      <c r="G1343" s="126" t="s">
        <v>16</v>
      </c>
      <c r="H1343" s="126"/>
      <c r="I1343" s="126" t="s">
        <v>576</v>
      </c>
      <c r="J1343" s="126" t="s">
        <v>576</v>
      </c>
      <c r="K1343" s="36"/>
      <c r="N1343" s="4"/>
      <c r="O1343" s="4"/>
    </row>
    <row r="1344">
      <c r="A1344" s="20">
        <v>1350.0</v>
      </c>
      <c r="B1344" s="20">
        <v>3344226.0</v>
      </c>
      <c r="C1344" s="20" t="s">
        <v>728</v>
      </c>
      <c r="D1344" s="49">
        <v>42381.0</v>
      </c>
      <c r="E1344" s="49">
        <v>42388.0</v>
      </c>
      <c r="F1344" s="55" t="s">
        <v>15</v>
      </c>
      <c r="G1344" s="20" t="s">
        <v>16</v>
      </c>
      <c r="H1344" s="20" t="s">
        <v>1996</v>
      </c>
      <c r="I1344" s="20" t="s">
        <v>576</v>
      </c>
      <c r="J1344" s="20" t="s">
        <v>576</v>
      </c>
      <c r="K1344" s="20"/>
      <c r="N1344" s="4"/>
      <c r="O1344" s="4"/>
    </row>
    <row r="1345" ht="30.0" customHeight="1">
      <c r="A1345" s="20">
        <v>1351.0</v>
      </c>
      <c r="B1345" s="20">
        <v>3344285.0</v>
      </c>
      <c r="C1345" s="20" t="s">
        <v>106</v>
      </c>
      <c r="D1345" s="49">
        <v>42381.0</v>
      </c>
      <c r="E1345" s="49">
        <v>42393.0</v>
      </c>
      <c r="F1345" s="7" t="s">
        <v>817</v>
      </c>
      <c r="G1345" s="20" t="s">
        <v>57</v>
      </c>
      <c r="H1345" s="20"/>
      <c r="I1345" s="20" t="s">
        <v>58</v>
      </c>
      <c r="J1345" s="20" t="s">
        <v>712</v>
      </c>
      <c r="K1345" s="20"/>
      <c r="N1345" s="4"/>
      <c r="O1345" s="4"/>
    </row>
    <row r="1346" ht="30.0" customHeight="1">
      <c r="A1346" s="20">
        <v>1352.0</v>
      </c>
      <c r="B1346" s="45">
        <v>3345427.0</v>
      </c>
      <c r="C1346" s="20" t="s">
        <v>172</v>
      </c>
      <c r="D1346" s="49">
        <v>42382.0</v>
      </c>
      <c r="E1346" s="49">
        <v>42394.0</v>
      </c>
      <c r="F1346" s="7" t="s">
        <v>817</v>
      </c>
      <c r="G1346" s="20" t="s">
        <v>57</v>
      </c>
      <c r="H1346" s="20"/>
      <c r="I1346" s="20" t="s">
        <v>58</v>
      </c>
      <c r="J1346" s="20" t="s">
        <v>712</v>
      </c>
      <c r="K1346" s="20"/>
      <c r="N1346" s="4"/>
      <c r="O1346" s="4"/>
    </row>
    <row r="1347" ht="30.0" customHeight="1">
      <c r="A1347" s="20">
        <v>1353.0</v>
      </c>
      <c r="B1347" s="20">
        <v>3345316.0</v>
      </c>
      <c r="C1347" s="20" t="s">
        <v>318</v>
      </c>
      <c r="D1347" s="49">
        <v>42382.0</v>
      </c>
      <c r="E1347" s="49">
        <v>42394.0</v>
      </c>
      <c r="F1347" s="7" t="s">
        <v>817</v>
      </c>
      <c r="G1347" s="20" t="s">
        <v>57</v>
      </c>
      <c r="H1347" s="20"/>
      <c r="I1347" s="20" t="s">
        <v>58</v>
      </c>
      <c r="J1347" s="20" t="s">
        <v>712</v>
      </c>
      <c r="K1347" s="78"/>
      <c r="N1347" s="4"/>
      <c r="O1347" s="4"/>
    </row>
    <row r="1348" ht="30.0" customHeight="1">
      <c r="A1348" s="20">
        <v>1354.0</v>
      </c>
      <c r="B1348" s="20">
        <v>3346203.0</v>
      </c>
      <c r="C1348" s="20" t="s">
        <v>318</v>
      </c>
      <c r="D1348" s="49">
        <v>42383.0</v>
      </c>
      <c r="E1348" s="49">
        <v>42395.0</v>
      </c>
      <c r="F1348" s="7" t="s">
        <v>817</v>
      </c>
      <c r="G1348" s="20" t="s">
        <v>57</v>
      </c>
      <c r="H1348" s="20"/>
      <c r="I1348" s="20" t="s">
        <v>58</v>
      </c>
      <c r="J1348" s="55" t="s">
        <v>1381</v>
      </c>
      <c r="K1348" s="36"/>
      <c r="N1348" s="4"/>
      <c r="O1348" s="4"/>
    </row>
    <row r="1349" ht="30.0" customHeight="1">
      <c r="A1349" s="20">
        <v>1355.0</v>
      </c>
      <c r="B1349" s="20">
        <v>3346381.0</v>
      </c>
      <c r="C1349" s="20" t="s">
        <v>56</v>
      </c>
      <c r="D1349" s="49">
        <v>42383.0</v>
      </c>
      <c r="E1349" s="49">
        <v>42395.0</v>
      </c>
      <c r="F1349" s="7" t="s">
        <v>817</v>
      </c>
      <c r="G1349" s="20" t="s">
        <v>57</v>
      </c>
      <c r="H1349" s="20"/>
      <c r="I1349" s="20" t="s">
        <v>58</v>
      </c>
      <c r="J1349" s="20" t="s">
        <v>712</v>
      </c>
      <c r="K1349" s="36"/>
      <c r="N1349" s="4"/>
      <c r="O1349" s="4"/>
    </row>
    <row r="1350" ht="30.0" customHeight="1">
      <c r="A1350" s="20">
        <v>1356.0</v>
      </c>
      <c r="B1350" s="20">
        <v>3346523.0</v>
      </c>
      <c r="C1350" s="20" t="s">
        <v>106</v>
      </c>
      <c r="D1350" s="49">
        <v>42383.0</v>
      </c>
      <c r="E1350" s="49">
        <v>42395.0</v>
      </c>
      <c r="F1350" s="7" t="s">
        <v>817</v>
      </c>
      <c r="G1350" s="20" t="s">
        <v>57</v>
      </c>
      <c r="H1350" s="20"/>
      <c r="I1350" s="20" t="s">
        <v>58</v>
      </c>
      <c r="J1350" s="20" t="s">
        <v>712</v>
      </c>
      <c r="K1350" s="36"/>
      <c r="N1350" s="4"/>
      <c r="O1350" s="4"/>
    </row>
    <row r="1351" ht="30.0" customHeight="1">
      <c r="A1351" s="20">
        <v>1357.0</v>
      </c>
      <c r="B1351" s="20">
        <v>3348140.0</v>
      </c>
      <c r="C1351" s="20" t="s">
        <v>152</v>
      </c>
      <c r="D1351" s="49">
        <v>42384.0</v>
      </c>
      <c r="E1351" s="49">
        <v>42396.0</v>
      </c>
      <c r="F1351" s="7" t="s">
        <v>817</v>
      </c>
      <c r="G1351" s="20" t="s">
        <v>57</v>
      </c>
      <c r="H1351" s="20"/>
      <c r="I1351" s="20" t="s">
        <v>58</v>
      </c>
      <c r="J1351" s="20" t="s">
        <v>712</v>
      </c>
      <c r="K1351" s="20"/>
      <c r="N1351" s="4"/>
      <c r="O1351" s="4"/>
    </row>
    <row r="1352" ht="30.0" customHeight="1">
      <c r="A1352" s="20">
        <v>1358.0</v>
      </c>
      <c r="B1352" s="20">
        <v>3347569.0</v>
      </c>
      <c r="C1352" s="20" t="s">
        <v>172</v>
      </c>
      <c r="D1352" s="49">
        <v>42384.0</v>
      </c>
      <c r="E1352" s="49">
        <v>42395.0</v>
      </c>
      <c r="F1352" s="7" t="s">
        <v>817</v>
      </c>
      <c r="G1352" s="20" t="s">
        <v>16</v>
      </c>
      <c r="H1352" s="20"/>
      <c r="I1352" s="20" t="s">
        <v>63</v>
      </c>
      <c r="J1352" s="20" t="s">
        <v>712</v>
      </c>
      <c r="K1352" s="20"/>
      <c r="N1352" s="4"/>
      <c r="O1352" s="4"/>
    </row>
    <row r="1353" ht="30.0" customHeight="1">
      <c r="A1353" s="20">
        <v>1359.0</v>
      </c>
      <c r="B1353" s="204">
        <v>3348100.0</v>
      </c>
      <c r="C1353" s="204" t="s">
        <v>318</v>
      </c>
      <c r="D1353" s="208">
        <v>42384.0</v>
      </c>
      <c r="E1353" s="208">
        <v>42390.0</v>
      </c>
      <c r="F1353" s="209" t="s">
        <v>817</v>
      </c>
      <c r="G1353" s="204" t="s">
        <v>57</v>
      </c>
      <c r="H1353" s="204"/>
      <c r="I1353" s="204" t="s">
        <v>58</v>
      </c>
      <c r="J1353" s="204" t="s">
        <v>590</v>
      </c>
      <c r="K1353" s="204"/>
      <c r="N1353" s="4"/>
      <c r="O1353" s="4"/>
    </row>
    <row r="1354" ht="45.0" customHeight="1">
      <c r="A1354" s="20">
        <v>1360.0</v>
      </c>
      <c r="B1354" s="20">
        <v>3347698.0</v>
      </c>
      <c r="C1354" s="20" t="s">
        <v>841</v>
      </c>
      <c r="D1354" s="49">
        <v>42387.0</v>
      </c>
      <c r="E1354" s="49">
        <v>42391.0</v>
      </c>
      <c r="F1354" s="7" t="s">
        <v>817</v>
      </c>
      <c r="G1354" s="20" t="s">
        <v>16</v>
      </c>
      <c r="H1354" s="20"/>
      <c r="I1354" s="20" t="s">
        <v>63</v>
      </c>
      <c r="J1354" s="55" t="s">
        <v>1093</v>
      </c>
      <c r="K1354" s="20"/>
      <c r="N1354" s="4"/>
      <c r="O1354" s="4"/>
    </row>
    <row r="1355" ht="30.0" customHeight="1">
      <c r="A1355" s="20">
        <v>1361.0</v>
      </c>
      <c r="B1355" s="20">
        <v>3350533.0</v>
      </c>
      <c r="C1355" s="210" t="s">
        <v>1610</v>
      </c>
      <c r="D1355" s="49">
        <v>42388.0</v>
      </c>
      <c r="E1355" s="49">
        <v>42400.0</v>
      </c>
      <c r="F1355" s="7" t="s">
        <v>817</v>
      </c>
      <c r="G1355" s="20" t="s">
        <v>57</v>
      </c>
      <c r="H1355" s="20"/>
      <c r="I1355" s="20" t="s">
        <v>58</v>
      </c>
      <c r="J1355" s="20" t="s">
        <v>712</v>
      </c>
      <c r="K1355" s="36"/>
      <c r="N1355" s="4"/>
      <c r="O1355" s="4"/>
    </row>
    <row r="1356" ht="30.0" customHeight="1">
      <c r="A1356" s="20">
        <v>1362.0</v>
      </c>
      <c r="B1356" s="20">
        <v>3350060.0</v>
      </c>
      <c r="C1356" s="20" t="s">
        <v>106</v>
      </c>
      <c r="D1356" s="49">
        <v>42388.0</v>
      </c>
      <c r="E1356" s="49">
        <v>42400.0</v>
      </c>
      <c r="F1356" s="7" t="s">
        <v>817</v>
      </c>
      <c r="G1356" s="20" t="s">
        <v>57</v>
      </c>
      <c r="H1356" s="20"/>
      <c r="I1356" s="20" t="s">
        <v>58</v>
      </c>
      <c r="J1356" s="20" t="s">
        <v>712</v>
      </c>
      <c r="K1356" s="36"/>
      <c r="N1356" s="4"/>
      <c r="O1356" s="4"/>
    </row>
    <row r="1357" ht="30.0" customHeight="1">
      <c r="A1357" s="20">
        <v>1363.0</v>
      </c>
      <c r="B1357" s="20">
        <v>3350435.0</v>
      </c>
      <c r="C1357" s="20" t="s">
        <v>172</v>
      </c>
      <c r="D1357" s="49">
        <v>42388.0</v>
      </c>
      <c r="E1357" s="49">
        <v>42400.0</v>
      </c>
      <c r="F1357" s="7" t="s">
        <v>817</v>
      </c>
      <c r="G1357" s="20" t="s">
        <v>57</v>
      </c>
      <c r="H1357" s="20"/>
      <c r="I1357" s="20" t="s">
        <v>58</v>
      </c>
      <c r="J1357" s="20" t="s">
        <v>712</v>
      </c>
      <c r="K1357" s="36"/>
      <c r="N1357" s="4"/>
      <c r="O1357" s="4"/>
    </row>
    <row r="1358">
      <c r="A1358" s="4"/>
      <c r="C1358" s="4"/>
      <c r="D1358" s="94"/>
      <c r="E1358" s="4"/>
      <c r="F1358" s="4"/>
      <c r="G1358" s="4"/>
      <c r="H1358" s="211"/>
      <c r="J1358" s="94"/>
      <c r="K1358" s="4"/>
      <c r="N1358" s="4"/>
      <c r="O1358" s="4"/>
    </row>
    <row r="1359">
      <c r="A1359" s="4"/>
      <c r="C1359" s="4"/>
      <c r="D1359" s="94"/>
      <c r="E1359" s="4"/>
      <c r="F1359" s="4"/>
      <c r="G1359" s="4"/>
      <c r="H1359" s="211"/>
      <c r="J1359" s="94"/>
      <c r="K1359" s="4"/>
      <c r="N1359" s="4"/>
      <c r="O1359" s="4"/>
    </row>
    <row r="1360" ht="30.0" customHeight="1">
      <c r="A1360" s="4"/>
      <c r="B1360" s="212">
        <v>3347281.0</v>
      </c>
      <c r="C1360" s="211" t="s">
        <v>56</v>
      </c>
      <c r="D1360" s="49">
        <v>42388.0</v>
      </c>
      <c r="E1360" s="213">
        <v>42030.0</v>
      </c>
      <c r="F1360" s="7" t="s">
        <v>817</v>
      </c>
      <c r="G1360" s="211" t="s">
        <v>143</v>
      </c>
      <c r="H1360" s="211"/>
      <c r="J1360" s="94"/>
      <c r="K1360" s="4"/>
      <c r="N1360" s="4"/>
      <c r="O1360" s="4"/>
    </row>
    <row r="1361">
      <c r="A1361" s="4"/>
      <c r="B1361" s="4">
        <v>3349359.0</v>
      </c>
      <c r="C1361" s="4"/>
      <c r="D1361" s="94"/>
      <c r="E1361" s="4"/>
      <c r="F1361" s="4"/>
      <c r="G1361" s="4"/>
      <c r="H1361" s="211"/>
      <c r="J1361" s="94"/>
      <c r="K1361" s="4"/>
      <c r="N1361" s="4"/>
      <c r="O1361" s="4"/>
    </row>
  </sheetData>
  <autoFilter ref="$A$1:$J$1357"/>
  <mergeCells count="1">
    <mergeCell ref="M1251:N125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.75"/>
    <col customWidth="1" min="2" max="3" width="9.38"/>
    <col customWidth="1" min="4" max="4" width="18.75"/>
    <col customWidth="1" min="5" max="5" width="12.0"/>
    <col customWidth="1" min="6" max="6" width="13.13"/>
    <col customWidth="1" min="7" max="7" width="12.13"/>
    <col customWidth="1" min="8" max="26" width="9.38"/>
  </cols>
  <sheetData>
    <row r="1" ht="18.75" customHeight="1">
      <c r="A1" s="2" t="s">
        <v>1</v>
      </c>
      <c r="B1" s="2" t="s">
        <v>2</v>
      </c>
      <c r="C1" s="15" t="s">
        <v>12</v>
      </c>
      <c r="D1" s="18"/>
      <c r="E1" s="2" t="s">
        <v>18</v>
      </c>
      <c r="F1" s="2" t="s">
        <v>7</v>
      </c>
      <c r="G1" s="2" t="s">
        <v>8</v>
      </c>
    </row>
    <row r="2">
      <c r="A2" s="20">
        <v>1.0</v>
      </c>
      <c r="B2" s="20">
        <v>2995248.0</v>
      </c>
      <c r="C2" s="24" t="s">
        <v>23</v>
      </c>
      <c r="D2" s="18"/>
      <c r="E2" s="20" t="s">
        <v>15</v>
      </c>
      <c r="F2" s="20" t="s">
        <v>24</v>
      </c>
      <c r="G2" s="20" t="s">
        <v>15</v>
      </c>
    </row>
    <row r="3">
      <c r="A3" s="20">
        <v>2.0</v>
      </c>
      <c r="B3" s="20">
        <v>3013752.0</v>
      </c>
      <c r="C3" s="24" t="s">
        <v>23</v>
      </c>
      <c r="D3" s="18"/>
      <c r="E3" s="20" t="s">
        <v>15</v>
      </c>
      <c r="F3" s="20" t="s">
        <v>24</v>
      </c>
      <c r="G3" s="20" t="s">
        <v>15</v>
      </c>
    </row>
    <row r="4" ht="30.0" customHeight="1">
      <c r="A4" s="20">
        <v>3.0</v>
      </c>
      <c r="B4" s="20">
        <v>3013753.0</v>
      </c>
      <c r="C4" s="24" t="s">
        <v>25</v>
      </c>
      <c r="D4" s="18"/>
      <c r="E4" s="7" t="s">
        <v>28</v>
      </c>
      <c r="F4" s="20" t="s">
        <v>24</v>
      </c>
      <c r="G4" s="20" t="s">
        <v>29</v>
      </c>
    </row>
    <row r="5">
      <c r="A5" s="20">
        <v>4.0</v>
      </c>
      <c r="B5" s="20">
        <v>3014397.0</v>
      </c>
      <c r="C5" s="24" t="s">
        <v>32</v>
      </c>
      <c r="D5" s="18"/>
      <c r="E5" s="20" t="s">
        <v>33</v>
      </c>
      <c r="F5" s="20" t="s">
        <v>24</v>
      </c>
      <c r="G5" s="20" t="s">
        <v>34</v>
      </c>
    </row>
    <row r="6">
      <c r="A6" s="20">
        <v>5.0</v>
      </c>
      <c r="B6" s="20">
        <v>3018035.0</v>
      </c>
      <c r="C6" s="24" t="s">
        <v>36</v>
      </c>
      <c r="D6" s="18"/>
      <c r="E6" s="20" t="s">
        <v>37</v>
      </c>
      <c r="F6" s="20" t="s">
        <v>24</v>
      </c>
      <c r="G6" s="20"/>
    </row>
    <row r="7">
      <c r="A7" s="20">
        <v>6.0</v>
      </c>
      <c r="B7" s="20">
        <v>3018856.0</v>
      </c>
      <c r="C7" s="24" t="s">
        <v>39</v>
      </c>
      <c r="D7" s="18"/>
      <c r="E7" s="20" t="s">
        <v>15</v>
      </c>
      <c r="F7" s="20" t="s">
        <v>24</v>
      </c>
      <c r="G7" s="20" t="s">
        <v>40</v>
      </c>
    </row>
    <row r="8">
      <c r="A8" s="20">
        <v>7.0</v>
      </c>
      <c r="B8" s="20">
        <v>3019320.0</v>
      </c>
      <c r="C8" s="24" t="s">
        <v>39</v>
      </c>
      <c r="D8" s="18"/>
      <c r="E8" s="20" t="s">
        <v>15</v>
      </c>
      <c r="F8" s="20" t="s">
        <v>24</v>
      </c>
      <c r="G8" s="20" t="s">
        <v>43</v>
      </c>
    </row>
    <row r="9">
      <c r="A9" s="20">
        <v>8.0</v>
      </c>
      <c r="B9" s="20">
        <v>3021107.0</v>
      </c>
      <c r="C9" s="24" t="s">
        <v>36</v>
      </c>
      <c r="D9" s="18"/>
      <c r="E9" s="20" t="s">
        <v>45</v>
      </c>
      <c r="F9" s="20" t="s">
        <v>24</v>
      </c>
      <c r="G9" s="20"/>
    </row>
    <row r="10">
      <c r="A10" s="20">
        <v>9.0</v>
      </c>
      <c r="B10" s="20">
        <v>3015858.0</v>
      </c>
      <c r="C10" s="24" t="s">
        <v>36</v>
      </c>
      <c r="D10" s="18"/>
      <c r="E10" s="20" t="s">
        <v>45</v>
      </c>
      <c r="F10" s="20" t="s">
        <v>24</v>
      </c>
      <c r="G10" s="20"/>
    </row>
    <row r="11">
      <c r="A11" s="20">
        <v>10.0</v>
      </c>
      <c r="B11" s="20">
        <v>3024115.0</v>
      </c>
      <c r="C11" s="24" t="s">
        <v>23</v>
      </c>
      <c r="D11" s="18"/>
      <c r="E11" s="20" t="s">
        <v>15</v>
      </c>
      <c r="F11" s="20" t="s">
        <v>24</v>
      </c>
      <c r="G11" s="20" t="s">
        <v>15</v>
      </c>
    </row>
    <row r="12">
      <c r="A12" s="20">
        <v>11.0</v>
      </c>
      <c r="B12" s="20">
        <v>3030459.0</v>
      </c>
      <c r="C12" s="24" t="s">
        <v>36</v>
      </c>
      <c r="D12" s="18"/>
      <c r="E12" s="20" t="s">
        <v>45</v>
      </c>
      <c r="F12" s="20" t="s">
        <v>24</v>
      </c>
      <c r="G12" s="20"/>
    </row>
    <row r="13">
      <c r="A13" s="20">
        <v>12.0</v>
      </c>
      <c r="B13" s="20">
        <v>3037017.0</v>
      </c>
      <c r="C13" s="24" t="s">
        <v>39</v>
      </c>
      <c r="D13" s="18"/>
      <c r="E13" s="20" t="s">
        <v>15</v>
      </c>
      <c r="F13" s="20" t="s">
        <v>24</v>
      </c>
      <c r="G13" s="20" t="s">
        <v>52</v>
      </c>
    </row>
    <row r="14">
      <c r="A14" s="20">
        <v>13.0</v>
      </c>
      <c r="B14" s="20">
        <v>3045714.0</v>
      </c>
      <c r="C14" s="24" t="s">
        <v>56</v>
      </c>
      <c r="D14" s="18"/>
      <c r="E14" s="20"/>
      <c r="F14" s="20" t="s">
        <v>24</v>
      </c>
      <c r="G14" s="20"/>
    </row>
    <row r="15">
      <c r="A15" s="20">
        <v>14.0</v>
      </c>
      <c r="B15" s="20">
        <v>3061552.0</v>
      </c>
      <c r="C15" s="24" t="s">
        <v>23</v>
      </c>
      <c r="D15" s="18"/>
      <c r="E15" s="20" t="s">
        <v>45</v>
      </c>
      <c r="F15" s="20" t="s">
        <v>24</v>
      </c>
      <c r="G15" s="36"/>
    </row>
    <row r="16" ht="30.0" customHeight="1">
      <c r="A16" s="20">
        <v>15.0</v>
      </c>
      <c r="B16" s="7" t="s">
        <v>60</v>
      </c>
      <c r="C16" s="24" t="s">
        <v>25</v>
      </c>
      <c r="D16" s="18"/>
      <c r="E16" s="20" t="s">
        <v>45</v>
      </c>
      <c r="F16" s="20" t="s">
        <v>24</v>
      </c>
      <c r="G16" s="36"/>
    </row>
    <row r="17">
      <c r="A17" s="20">
        <v>16.0</v>
      </c>
      <c r="B17" s="7">
        <v>3072613.0</v>
      </c>
      <c r="C17" s="24" t="s">
        <v>61</v>
      </c>
      <c r="D17" s="18"/>
      <c r="E17" s="20" t="s">
        <v>45</v>
      </c>
      <c r="F17" s="20" t="s">
        <v>24</v>
      </c>
      <c r="G17" s="36"/>
    </row>
    <row r="18">
      <c r="A18" s="20">
        <v>17.0</v>
      </c>
      <c r="B18" s="45">
        <v>3078630.0</v>
      </c>
      <c r="C18" s="24" t="s">
        <v>68</v>
      </c>
      <c r="D18" s="18"/>
      <c r="E18" s="20" t="s">
        <v>45</v>
      </c>
      <c r="F18" s="20" t="s">
        <v>24</v>
      </c>
      <c r="G18" s="36"/>
    </row>
    <row r="19">
      <c r="A19" s="20">
        <v>18.0</v>
      </c>
      <c r="B19" s="20">
        <v>3084433.0</v>
      </c>
      <c r="C19" s="24" t="s">
        <v>71</v>
      </c>
      <c r="D19" s="18"/>
      <c r="E19" s="20" t="s">
        <v>45</v>
      </c>
      <c r="F19" s="20" t="s">
        <v>24</v>
      </c>
      <c r="G19" s="36"/>
    </row>
    <row r="20">
      <c r="A20" s="20">
        <v>19.0</v>
      </c>
      <c r="B20" s="45">
        <v>3035095.0</v>
      </c>
      <c r="C20" s="24" t="s">
        <v>68</v>
      </c>
      <c r="D20" s="18"/>
      <c r="E20" s="20" t="s">
        <v>45</v>
      </c>
      <c r="F20" s="20" t="s">
        <v>24</v>
      </c>
      <c r="G20" s="36"/>
    </row>
    <row r="21">
      <c r="A21" s="20">
        <v>20.0</v>
      </c>
      <c r="B21" s="45">
        <v>3083946.0</v>
      </c>
      <c r="C21" s="24" t="s">
        <v>78</v>
      </c>
      <c r="D21" s="18"/>
      <c r="E21" s="20" t="s">
        <v>45</v>
      </c>
      <c r="F21" s="20" t="s">
        <v>24</v>
      </c>
      <c r="G21" s="36"/>
    </row>
    <row r="22">
      <c r="A22" s="20">
        <v>21.0</v>
      </c>
      <c r="B22" s="45">
        <v>3087941.0</v>
      </c>
      <c r="C22" s="24" t="s">
        <v>35</v>
      </c>
      <c r="D22" s="18"/>
      <c r="E22" s="20" t="s">
        <v>45</v>
      </c>
      <c r="F22" s="20" t="s">
        <v>24</v>
      </c>
      <c r="G22" s="20"/>
    </row>
    <row r="23">
      <c r="A23" s="20">
        <v>22.0</v>
      </c>
      <c r="B23" s="45">
        <v>3092117.0</v>
      </c>
      <c r="C23" s="24" t="s">
        <v>78</v>
      </c>
      <c r="D23" s="18"/>
      <c r="E23" s="20" t="s">
        <v>45</v>
      </c>
      <c r="F23" s="20" t="s">
        <v>24</v>
      </c>
      <c r="G23" s="36"/>
    </row>
    <row r="24">
      <c r="A24" s="20">
        <v>23.0</v>
      </c>
      <c r="B24" s="20">
        <v>3095593.0</v>
      </c>
      <c r="C24" s="24" t="s">
        <v>68</v>
      </c>
      <c r="D24" s="18"/>
      <c r="E24" s="20" t="s">
        <v>45</v>
      </c>
      <c r="F24" s="20" t="s">
        <v>24</v>
      </c>
      <c r="G24" s="20"/>
    </row>
    <row r="25">
      <c r="A25" s="20">
        <v>24.0</v>
      </c>
      <c r="B25" s="45">
        <v>3096330.0</v>
      </c>
      <c r="C25" s="24" t="s">
        <v>56</v>
      </c>
      <c r="D25" s="18"/>
      <c r="E25" s="20" t="s">
        <v>45</v>
      </c>
      <c r="F25" s="20" t="s">
        <v>24</v>
      </c>
      <c r="G25" s="20"/>
    </row>
    <row r="26">
      <c r="A26" s="20">
        <v>25.0</v>
      </c>
      <c r="B26" s="45">
        <v>3098455.0</v>
      </c>
      <c r="C26" s="24" t="s">
        <v>56</v>
      </c>
      <c r="D26" s="18"/>
      <c r="E26" s="20" t="s">
        <v>45</v>
      </c>
      <c r="F26" s="20" t="s">
        <v>24</v>
      </c>
      <c r="G26" s="36"/>
    </row>
    <row r="27">
      <c r="A27" s="20">
        <v>26.0</v>
      </c>
      <c r="B27" s="45">
        <v>3108873.0</v>
      </c>
      <c r="C27" s="24" t="s">
        <v>35</v>
      </c>
      <c r="D27" s="18"/>
      <c r="E27" s="20" t="s">
        <v>45</v>
      </c>
      <c r="F27" s="20" t="s">
        <v>24</v>
      </c>
      <c r="G27" s="36"/>
    </row>
    <row r="28">
      <c r="A28" s="20">
        <v>27.0</v>
      </c>
      <c r="B28" s="45">
        <v>3110012.0</v>
      </c>
      <c r="C28" s="24" t="s">
        <v>36</v>
      </c>
      <c r="D28" s="18"/>
      <c r="E28" s="20" t="s">
        <v>45</v>
      </c>
      <c r="F28" s="20" t="s">
        <v>24</v>
      </c>
      <c r="G28" s="36"/>
    </row>
    <row r="29">
      <c r="A29" s="20">
        <v>28.0</v>
      </c>
      <c r="B29" s="45">
        <v>3107958.0</v>
      </c>
      <c r="C29" s="24" t="s">
        <v>35</v>
      </c>
      <c r="D29" s="18"/>
      <c r="E29" s="20" t="s">
        <v>45</v>
      </c>
      <c r="F29" s="20" t="s">
        <v>24</v>
      </c>
      <c r="G29" s="36"/>
    </row>
    <row r="30">
      <c r="A30" s="20">
        <v>29.0</v>
      </c>
      <c r="B30" s="45">
        <v>3118863.0</v>
      </c>
      <c r="C30" s="24" t="s">
        <v>68</v>
      </c>
      <c r="D30" s="18"/>
      <c r="E30" s="20" t="s">
        <v>45</v>
      </c>
      <c r="F30" s="20" t="s">
        <v>24</v>
      </c>
      <c r="G30" s="36"/>
    </row>
    <row r="31">
      <c r="A31" s="20">
        <v>30.0</v>
      </c>
      <c r="B31" s="45">
        <v>3122412.0</v>
      </c>
      <c r="C31" s="24" t="s">
        <v>78</v>
      </c>
      <c r="D31" s="18"/>
      <c r="E31" s="20" t="s">
        <v>45</v>
      </c>
      <c r="F31" s="20" t="s">
        <v>24</v>
      </c>
      <c r="G31" s="36"/>
    </row>
    <row r="32">
      <c r="A32" s="20">
        <v>31.0</v>
      </c>
      <c r="B32" s="45">
        <v>3130014.0</v>
      </c>
      <c r="C32" s="24" t="s">
        <v>36</v>
      </c>
      <c r="D32" s="18"/>
      <c r="E32" s="20" t="s">
        <v>45</v>
      </c>
      <c r="F32" s="20" t="s">
        <v>24</v>
      </c>
      <c r="G32" s="36" t="s">
        <v>101</v>
      </c>
    </row>
    <row r="33">
      <c r="A33" s="20">
        <v>32.0</v>
      </c>
      <c r="B33" s="45">
        <v>3136282.0</v>
      </c>
      <c r="C33" s="24" t="s">
        <v>36</v>
      </c>
      <c r="D33" s="18"/>
      <c r="E33" s="20" t="s">
        <v>45</v>
      </c>
      <c r="F33" s="20" t="s">
        <v>24</v>
      </c>
      <c r="G33" s="36"/>
    </row>
    <row r="34">
      <c r="A34" s="20">
        <v>33.0</v>
      </c>
      <c r="B34" s="20">
        <v>3137283.0</v>
      </c>
      <c r="C34" s="24" t="s">
        <v>56</v>
      </c>
      <c r="D34" s="18"/>
      <c r="E34" s="20" t="s">
        <v>45</v>
      </c>
      <c r="F34" s="20" t="s">
        <v>24</v>
      </c>
      <c r="G34" s="36"/>
    </row>
    <row r="35">
      <c r="A35" s="20">
        <v>34.0</v>
      </c>
      <c r="B35" s="20">
        <v>3144781.0</v>
      </c>
      <c r="C35" s="24" t="s">
        <v>36</v>
      </c>
      <c r="D35" s="18"/>
      <c r="E35" s="20" t="s">
        <v>45</v>
      </c>
      <c r="F35" s="20" t="s">
        <v>24</v>
      </c>
      <c r="G35" s="36"/>
    </row>
    <row r="36">
      <c r="A36" s="20">
        <v>35.0</v>
      </c>
      <c r="B36" s="20">
        <v>3146072.0</v>
      </c>
      <c r="C36" s="24" t="s">
        <v>102</v>
      </c>
      <c r="D36" s="18"/>
      <c r="E36" s="20" t="s">
        <v>45</v>
      </c>
      <c r="F36" s="20" t="s">
        <v>24</v>
      </c>
      <c r="G36" s="36"/>
    </row>
    <row r="37">
      <c r="A37" s="20">
        <v>36.0</v>
      </c>
      <c r="B37" s="20">
        <v>3148386.0</v>
      </c>
      <c r="C37" s="24" t="s">
        <v>68</v>
      </c>
      <c r="D37" s="18"/>
      <c r="E37" s="20" t="s">
        <v>45</v>
      </c>
      <c r="F37" s="20" t="s">
        <v>24</v>
      </c>
      <c r="G37" s="36"/>
    </row>
    <row r="38">
      <c r="A38" s="20">
        <v>37.0</v>
      </c>
      <c r="B38" s="20">
        <v>3148383.0</v>
      </c>
      <c r="C38" s="24" t="s">
        <v>68</v>
      </c>
      <c r="D38" s="18"/>
      <c r="E38" s="20" t="s">
        <v>45</v>
      </c>
      <c r="F38" s="20" t="s">
        <v>24</v>
      </c>
      <c r="G38" s="36"/>
    </row>
    <row r="39">
      <c r="A39" s="20">
        <v>38.0</v>
      </c>
      <c r="B39" s="20">
        <v>3141965.0</v>
      </c>
      <c r="C39" s="24" t="s">
        <v>103</v>
      </c>
      <c r="D39" s="18"/>
      <c r="E39" s="20" t="s">
        <v>45</v>
      </c>
      <c r="F39" s="20" t="s">
        <v>24</v>
      </c>
      <c r="G39" s="36"/>
    </row>
    <row r="40">
      <c r="A40" s="20">
        <v>39.0</v>
      </c>
      <c r="B40" s="20">
        <v>3147044.0</v>
      </c>
      <c r="C40" s="24" t="s">
        <v>71</v>
      </c>
      <c r="D40" s="18"/>
      <c r="E40" s="20" t="s">
        <v>45</v>
      </c>
      <c r="F40" s="20" t="s">
        <v>104</v>
      </c>
      <c r="G40" s="36"/>
    </row>
    <row r="41">
      <c r="A41" s="20">
        <v>40.0</v>
      </c>
      <c r="B41" s="20">
        <v>3146980.0</v>
      </c>
      <c r="C41" s="24" t="s">
        <v>82</v>
      </c>
      <c r="D41" s="18"/>
      <c r="E41" s="20" t="s">
        <v>45</v>
      </c>
      <c r="F41" s="20" t="s">
        <v>24</v>
      </c>
      <c r="G41" s="36"/>
    </row>
    <row r="42">
      <c r="A42" s="20">
        <v>41.0</v>
      </c>
      <c r="B42" s="20">
        <v>3149264.0</v>
      </c>
      <c r="C42" s="24" t="s">
        <v>105</v>
      </c>
      <c r="D42" s="18"/>
      <c r="E42" s="20" t="s">
        <v>45</v>
      </c>
      <c r="F42" s="20" t="s">
        <v>24</v>
      </c>
      <c r="G42" s="36"/>
    </row>
    <row r="43">
      <c r="A43" s="20">
        <v>42.0</v>
      </c>
      <c r="B43" s="20">
        <v>3159403.0</v>
      </c>
      <c r="C43" s="24" t="s">
        <v>78</v>
      </c>
      <c r="D43" s="18"/>
      <c r="E43" s="20" t="s">
        <v>45</v>
      </c>
      <c r="F43" s="20" t="s">
        <v>24</v>
      </c>
      <c r="G43" s="36"/>
    </row>
    <row r="44">
      <c r="A44" s="20">
        <v>43.0</v>
      </c>
      <c r="B44" s="20">
        <v>3164196.0</v>
      </c>
      <c r="C44" s="24" t="s">
        <v>56</v>
      </c>
      <c r="D44" s="18"/>
      <c r="E44" s="20" t="s">
        <v>45</v>
      </c>
      <c r="F44" s="20" t="s">
        <v>24</v>
      </c>
      <c r="G44" s="36"/>
    </row>
    <row r="45">
      <c r="A45" s="20">
        <v>44.0</v>
      </c>
      <c r="B45" s="20">
        <v>3178074.0</v>
      </c>
      <c r="C45" s="24" t="s">
        <v>36</v>
      </c>
      <c r="D45" s="18"/>
      <c r="E45" s="20" t="s">
        <v>45</v>
      </c>
      <c r="F45" s="20" t="s">
        <v>24</v>
      </c>
      <c r="G45" s="36"/>
    </row>
    <row r="46">
      <c r="A46" s="20">
        <v>45.0</v>
      </c>
      <c r="B46" s="20">
        <v>3172826.0</v>
      </c>
      <c r="C46" s="24" t="s">
        <v>106</v>
      </c>
      <c r="D46" s="18"/>
      <c r="E46" s="20" t="s">
        <v>45</v>
      </c>
      <c r="F46" s="20" t="s">
        <v>24</v>
      </c>
      <c r="G46" s="36"/>
    </row>
    <row r="47">
      <c r="A47" s="20">
        <v>46.0</v>
      </c>
      <c r="B47" s="20">
        <v>3174099.0</v>
      </c>
      <c r="C47" s="24" t="s">
        <v>68</v>
      </c>
      <c r="D47" s="18"/>
      <c r="E47" s="20" t="s">
        <v>45</v>
      </c>
      <c r="F47" s="20" t="s">
        <v>24</v>
      </c>
      <c r="G47" s="36"/>
    </row>
    <row r="48">
      <c r="A48" s="20">
        <v>47.0</v>
      </c>
      <c r="B48" s="20">
        <v>3193904.0</v>
      </c>
      <c r="C48" s="24" t="s">
        <v>36</v>
      </c>
      <c r="D48" s="18"/>
      <c r="E48" s="20" t="s">
        <v>45</v>
      </c>
      <c r="F48" s="20" t="s">
        <v>24</v>
      </c>
      <c r="G48" s="36"/>
    </row>
    <row r="49">
      <c r="A49" s="20">
        <v>48.0</v>
      </c>
      <c r="B49" s="45">
        <v>3195799.0</v>
      </c>
      <c r="C49" s="24" t="s">
        <v>68</v>
      </c>
      <c r="D49" s="18"/>
      <c r="E49" s="20" t="s">
        <v>45</v>
      </c>
      <c r="F49" s="20" t="s">
        <v>24</v>
      </c>
      <c r="G49" s="36"/>
    </row>
    <row r="50">
      <c r="A50" s="20">
        <v>49.0</v>
      </c>
      <c r="B50" s="45">
        <v>3200480.0</v>
      </c>
      <c r="C50" s="24" t="s">
        <v>36</v>
      </c>
      <c r="D50" s="18"/>
      <c r="E50" s="20" t="s">
        <v>45</v>
      </c>
      <c r="F50" s="20" t="s">
        <v>24</v>
      </c>
      <c r="G50" s="36"/>
    </row>
    <row r="51">
      <c r="A51" s="20">
        <v>50.0</v>
      </c>
      <c r="B51" s="45">
        <v>3201174.0</v>
      </c>
      <c r="C51" s="24" t="s">
        <v>107</v>
      </c>
      <c r="D51" s="18"/>
      <c r="E51" s="20" t="s">
        <v>45</v>
      </c>
      <c r="F51" s="20" t="s">
        <v>24</v>
      </c>
      <c r="G51" s="36"/>
    </row>
    <row r="52">
      <c r="A52" s="20">
        <v>51.0</v>
      </c>
      <c r="B52" s="45">
        <v>3197608.0</v>
      </c>
      <c r="C52" s="24" t="s">
        <v>78</v>
      </c>
      <c r="D52" s="18"/>
      <c r="E52" s="20" t="s">
        <v>45</v>
      </c>
      <c r="F52" s="20" t="s">
        <v>24</v>
      </c>
      <c r="G52" s="36"/>
    </row>
    <row r="53">
      <c r="A53" s="20">
        <v>52.0</v>
      </c>
      <c r="B53" s="45">
        <v>3201526.0</v>
      </c>
      <c r="C53" s="24" t="s">
        <v>109</v>
      </c>
      <c r="D53" s="18"/>
      <c r="E53" s="20" t="s">
        <v>45</v>
      </c>
      <c r="F53" s="20" t="s">
        <v>24</v>
      </c>
      <c r="G53" s="36"/>
    </row>
    <row r="54">
      <c r="A54" s="20">
        <v>53.0</v>
      </c>
      <c r="B54" s="45">
        <v>3154324.0</v>
      </c>
      <c r="C54" s="24" t="s">
        <v>109</v>
      </c>
      <c r="D54" s="18"/>
      <c r="E54" s="20" t="s">
        <v>45</v>
      </c>
      <c r="F54" s="20" t="s">
        <v>24</v>
      </c>
      <c r="G54" s="36"/>
    </row>
    <row r="55">
      <c r="A55" s="20">
        <v>54.0</v>
      </c>
      <c r="B55" s="45">
        <v>3204178.0</v>
      </c>
      <c r="C55" s="24" t="s">
        <v>107</v>
      </c>
      <c r="D55" s="18"/>
      <c r="E55" s="20" t="s">
        <v>45</v>
      </c>
      <c r="F55" s="20" t="s">
        <v>24</v>
      </c>
      <c r="G55" s="36"/>
    </row>
    <row r="56">
      <c r="A56" s="20">
        <v>55.0</v>
      </c>
      <c r="B56" s="45">
        <v>3205819.0</v>
      </c>
      <c r="C56" s="24" t="s">
        <v>107</v>
      </c>
      <c r="D56" s="18"/>
      <c r="E56" s="20" t="s">
        <v>45</v>
      </c>
      <c r="F56" s="20" t="s">
        <v>24</v>
      </c>
      <c r="G56" s="36"/>
    </row>
    <row r="57">
      <c r="A57" s="20">
        <v>56.0</v>
      </c>
      <c r="B57" s="45">
        <v>3207469.0</v>
      </c>
      <c r="C57" s="24" t="s">
        <v>109</v>
      </c>
      <c r="D57" s="18"/>
      <c r="E57" s="20" t="s">
        <v>45</v>
      </c>
      <c r="F57" s="20" t="s">
        <v>24</v>
      </c>
      <c r="G57" s="36"/>
    </row>
    <row r="58">
      <c r="A58" s="20">
        <v>57.0</v>
      </c>
      <c r="B58" s="45">
        <v>3207509.0</v>
      </c>
      <c r="C58" s="24" t="s">
        <v>124</v>
      </c>
      <c r="D58" s="18"/>
      <c r="E58" s="20" t="s">
        <v>45</v>
      </c>
      <c r="F58" s="20" t="s">
        <v>24</v>
      </c>
      <c r="G58" s="36"/>
    </row>
    <row r="59">
      <c r="A59" s="20">
        <v>58.0</v>
      </c>
      <c r="B59" s="45">
        <v>3208877.0</v>
      </c>
      <c r="C59" s="24" t="s">
        <v>68</v>
      </c>
      <c r="D59" s="18"/>
      <c r="E59" s="20" t="s">
        <v>45</v>
      </c>
      <c r="F59" s="20" t="s">
        <v>24</v>
      </c>
      <c r="G59" s="36"/>
    </row>
    <row r="60">
      <c r="A60" s="20">
        <v>59.0</v>
      </c>
      <c r="B60" s="45">
        <v>3209362.0</v>
      </c>
      <c r="C60" s="24" t="s">
        <v>68</v>
      </c>
      <c r="D60" s="18"/>
      <c r="E60" s="20" t="s">
        <v>45</v>
      </c>
      <c r="F60" s="20" t="s">
        <v>24</v>
      </c>
      <c r="G60" s="36"/>
    </row>
    <row r="61">
      <c r="A61" s="20">
        <v>60.0</v>
      </c>
      <c r="B61" s="45">
        <v>3213056.0</v>
      </c>
      <c r="C61" s="24" t="s">
        <v>36</v>
      </c>
      <c r="D61" s="18"/>
      <c r="E61" s="20" t="s">
        <v>45</v>
      </c>
      <c r="F61" s="20" t="s">
        <v>24</v>
      </c>
      <c r="G61" s="36"/>
    </row>
    <row r="62">
      <c r="A62" s="20">
        <v>61.0</v>
      </c>
      <c r="B62" s="45">
        <v>3217056.0</v>
      </c>
      <c r="C62" s="24" t="s">
        <v>68</v>
      </c>
      <c r="D62" s="18"/>
      <c r="E62" s="20" t="s">
        <v>45</v>
      </c>
      <c r="F62" s="20" t="s">
        <v>24</v>
      </c>
      <c r="G62" s="36"/>
    </row>
    <row r="63">
      <c r="A63" s="20">
        <v>62.0</v>
      </c>
      <c r="B63" s="45">
        <v>3225735.0</v>
      </c>
      <c r="C63" s="24" t="s">
        <v>68</v>
      </c>
      <c r="D63" s="18"/>
      <c r="E63" s="20" t="s">
        <v>45</v>
      </c>
      <c r="F63" s="20" t="s">
        <v>24</v>
      </c>
      <c r="G63" s="36"/>
    </row>
    <row r="64">
      <c r="A64" s="20">
        <v>63.0</v>
      </c>
      <c r="B64" s="45">
        <v>3226764.0</v>
      </c>
      <c r="C64" s="24" t="s">
        <v>56</v>
      </c>
      <c r="D64" s="18"/>
      <c r="E64" s="20" t="s">
        <v>45</v>
      </c>
      <c r="F64" s="20" t="s">
        <v>24</v>
      </c>
      <c r="G64" s="36"/>
    </row>
    <row r="65">
      <c r="A65" s="20">
        <v>64.0</v>
      </c>
      <c r="B65" s="45">
        <v>3226069.0</v>
      </c>
      <c r="C65" s="24" t="s">
        <v>78</v>
      </c>
      <c r="D65" s="18"/>
      <c r="E65" s="20" t="s">
        <v>45</v>
      </c>
      <c r="F65" s="20" t="s">
        <v>24</v>
      </c>
      <c r="G65" s="36"/>
    </row>
    <row r="66">
      <c r="A66" s="20">
        <v>65.0</v>
      </c>
      <c r="B66" s="45">
        <v>3237978.0</v>
      </c>
      <c r="C66" s="24" t="s">
        <v>36</v>
      </c>
      <c r="D66" s="18"/>
      <c r="E66" s="20" t="s">
        <v>45</v>
      </c>
      <c r="F66" s="20" t="s">
        <v>24</v>
      </c>
      <c r="G66" s="36"/>
    </row>
    <row r="67">
      <c r="A67" s="20">
        <v>66.0</v>
      </c>
      <c r="B67" s="45">
        <v>3233094.0</v>
      </c>
      <c r="C67" s="24" t="s">
        <v>147</v>
      </c>
      <c r="D67" s="18"/>
      <c r="E67" s="20" t="s">
        <v>45</v>
      </c>
      <c r="F67" s="20" t="s">
        <v>24</v>
      </c>
      <c r="G67" s="36"/>
    </row>
    <row r="68">
      <c r="A68" s="20">
        <v>67.0</v>
      </c>
      <c r="B68" s="45">
        <v>3243067.0</v>
      </c>
      <c r="C68" s="24" t="s">
        <v>152</v>
      </c>
      <c r="D68" s="18"/>
      <c r="E68" s="20" t="s">
        <v>45</v>
      </c>
      <c r="F68" s="20" t="s">
        <v>24</v>
      </c>
      <c r="G68" s="36"/>
    </row>
    <row r="69">
      <c r="A69" s="20">
        <v>68.0</v>
      </c>
      <c r="B69" s="20">
        <v>3243179.0</v>
      </c>
      <c r="C69" s="24" t="s">
        <v>36</v>
      </c>
      <c r="D69" s="18"/>
      <c r="E69" s="20" t="s">
        <v>45</v>
      </c>
      <c r="F69" s="20" t="s">
        <v>24</v>
      </c>
      <c r="G69" s="36"/>
    </row>
    <row r="70">
      <c r="A70" s="20">
        <v>69.0</v>
      </c>
      <c r="B70" s="45">
        <v>3245706.0</v>
      </c>
      <c r="C70" s="24" t="s">
        <v>36</v>
      </c>
      <c r="D70" s="18"/>
      <c r="E70" s="20" t="s">
        <v>45</v>
      </c>
      <c r="F70" s="20" t="s">
        <v>24</v>
      </c>
      <c r="G70" s="36"/>
    </row>
    <row r="71">
      <c r="A71" s="20">
        <v>70.0</v>
      </c>
      <c r="B71" s="45">
        <v>3245253.0</v>
      </c>
      <c r="C71" s="24" t="s">
        <v>78</v>
      </c>
      <c r="D71" s="18"/>
      <c r="E71" s="20" t="s">
        <v>45</v>
      </c>
      <c r="F71" s="20" t="s">
        <v>24</v>
      </c>
      <c r="G71" s="36"/>
    </row>
    <row r="72">
      <c r="A72" s="20">
        <v>71.0</v>
      </c>
      <c r="B72" s="45">
        <v>3245290.0</v>
      </c>
      <c r="C72" s="24" t="s">
        <v>78</v>
      </c>
      <c r="D72" s="18"/>
      <c r="E72" s="20" t="s">
        <v>45</v>
      </c>
      <c r="F72" s="20" t="s">
        <v>24</v>
      </c>
      <c r="G72" s="36"/>
    </row>
    <row r="73">
      <c r="A73" s="20">
        <v>72.0</v>
      </c>
      <c r="B73" s="45">
        <v>3247010.0</v>
      </c>
      <c r="C73" s="24" t="s">
        <v>68</v>
      </c>
      <c r="D73" s="18"/>
      <c r="E73" s="20" t="s">
        <v>45</v>
      </c>
      <c r="F73" s="20" t="s">
        <v>24</v>
      </c>
      <c r="G73" s="36"/>
    </row>
    <row r="74">
      <c r="A74" s="20">
        <v>73.0</v>
      </c>
      <c r="B74" s="45">
        <v>3251029.0</v>
      </c>
      <c r="C74" s="69" t="s">
        <v>36</v>
      </c>
      <c r="D74" s="18"/>
      <c r="E74" s="20" t="s">
        <v>45</v>
      </c>
      <c r="F74" s="20" t="s">
        <v>24</v>
      </c>
      <c r="G74" s="36"/>
    </row>
    <row r="75">
      <c r="A75" s="20">
        <v>74.0</v>
      </c>
      <c r="B75" s="45">
        <v>3259619.0</v>
      </c>
      <c r="C75" s="24" t="s">
        <v>147</v>
      </c>
      <c r="D75" s="18"/>
      <c r="E75" s="20" t="s">
        <v>45</v>
      </c>
      <c r="F75" s="20" t="s">
        <v>24</v>
      </c>
      <c r="G75" s="20"/>
    </row>
    <row r="76">
      <c r="A76" s="20">
        <v>75.0</v>
      </c>
      <c r="B76" s="20">
        <v>3260494.0</v>
      </c>
      <c r="C76" s="69" t="s">
        <v>36</v>
      </c>
      <c r="D76" s="18"/>
      <c r="E76" s="20" t="s">
        <v>45</v>
      </c>
      <c r="F76" s="20" t="s">
        <v>24</v>
      </c>
      <c r="G76" s="36"/>
    </row>
    <row r="77">
      <c r="A77" s="20">
        <v>76.0</v>
      </c>
      <c r="B77" s="20">
        <v>3260495.0</v>
      </c>
      <c r="C77" s="69" t="s">
        <v>36</v>
      </c>
      <c r="D77" s="18"/>
      <c r="E77" s="20" t="s">
        <v>45</v>
      </c>
      <c r="F77" s="20" t="s">
        <v>24</v>
      </c>
      <c r="G77" s="36"/>
    </row>
    <row r="78">
      <c r="A78" s="20">
        <v>77.0</v>
      </c>
      <c r="B78" s="20">
        <v>3265804.0</v>
      </c>
      <c r="C78" s="69" t="s">
        <v>36</v>
      </c>
      <c r="D78" s="18"/>
      <c r="E78" s="20" t="s">
        <v>45</v>
      </c>
      <c r="F78" s="20" t="s">
        <v>24</v>
      </c>
      <c r="G78" s="36"/>
    </row>
    <row r="79">
      <c r="A79" s="20">
        <v>78.0</v>
      </c>
      <c r="B79" s="20">
        <v>3263932.0</v>
      </c>
      <c r="C79" s="69" t="s">
        <v>194</v>
      </c>
      <c r="D79" s="18"/>
      <c r="E79" s="20" t="s">
        <v>45</v>
      </c>
      <c r="F79" s="20" t="s">
        <v>24</v>
      </c>
      <c r="G79" s="36"/>
    </row>
    <row r="80">
      <c r="A80" s="20">
        <v>79.0</v>
      </c>
      <c r="B80" s="20">
        <v>3266856.0</v>
      </c>
      <c r="C80" s="69" t="s">
        <v>36</v>
      </c>
      <c r="D80" s="18"/>
      <c r="E80" s="20" t="s">
        <v>45</v>
      </c>
      <c r="F80" s="20" t="s">
        <v>24</v>
      </c>
      <c r="G80" s="36"/>
    </row>
    <row r="81">
      <c r="A81" s="20">
        <v>80.0</v>
      </c>
      <c r="B81" s="20">
        <v>3265987.0</v>
      </c>
      <c r="C81" s="69" t="s">
        <v>78</v>
      </c>
      <c r="D81" s="18"/>
      <c r="E81" s="20" t="s">
        <v>45</v>
      </c>
      <c r="F81" s="20" t="s">
        <v>24</v>
      </c>
      <c r="G81" s="36"/>
    </row>
    <row r="82">
      <c r="A82" s="20">
        <v>81.0</v>
      </c>
      <c r="B82" s="20">
        <v>3265999.0</v>
      </c>
      <c r="C82" s="69" t="s">
        <v>36</v>
      </c>
      <c r="D82" s="18"/>
      <c r="E82" s="20" t="s">
        <v>45</v>
      </c>
      <c r="F82" s="20" t="s">
        <v>24</v>
      </c>
      <c r="G82" s="36"/>
    </row>
    <row r="83">
      <c r="A83" s="20">
        <v>82.0</v>
      </c>
      <c r="B83" s="20">
        <v>3266830.0</v>
      </c>
      <c r="C83" s="69" t="s">
        <v>36</v>
      </c>
      <c r="D83" s="18"/>
      <c r="E83" s="20" t="s">
        <v>45</v>
      </c>
      <c r="F83" s="20" t="s">
        <v>24</v>
      </c>
      <c r="G83" s="36"/>
    </row>
    <row r="84">
      <c r="A84" s="20">
        <v>83.0</v>
      </c>
      <c r="B84" s="20">
        <v>3268947.0</v>
      </c>
      <c r="C84" s="24" t="s">
        <v>68</v>
      </c>
      <c r="D84" s="18"/>
      <c r="E84" s="20" t="s">
        <v>45</v>
      </c>
      <c r="F84" s="20" t="s">
        <v>24</v>
      </c>
      <c r="G84" s="36"/>
    </row>
    <row r="85">
      <c r="A85" s="20">
        <v>84.0</v>
      </c>
      <c r="B85" s="20">
        <v>3271707.0</v>
      </c>
      <c r="C85" s="24" t="s">
        <v>194</v>
      </c>
      <c r="D85" s="18"/>
      <c r="E85" s="20" t="s">
        <v>45</v>
      </c>
      <c r="F85" s="20" t="s">
        <v>24</v>
      </c>
      <c r="G85" s="36"/>
    </row>
    <row r="86">
      <c r="A86" s="20">
        <v>85.0</v>
      </c>
      <c r="B86" s="20">
        <v>3279222.0</v>
      </c>
      <c r="C86" s="69" t="s">
        <v>36</v>
      </c>
      <c r="D86" s="18"/>
      <c r="E86" s="20" t="s">
        <v>45</v>
      </c>
      <c r="F86" s="20" t="s">
        <v>24</v>
      </c>
      <c r="G86" s="36"/>
    </row>
    <row r="87">
      <c r="A87" s="20">
        <v>86.0</v>
      </c>
      <c r="B87" s="20">
        <v>3283146.0</v>
      </c>
      <c r="C87" s="69" t="s">
        <v>36</v>
      </c>
      <c r="D87" s="18"/>
      <c r="E87" s="20" t="s">
        <v>45</v>
      </c>
      <c r="F87" s="20" t="s">
        <v>24</v>
      </c>
      <c r="G87" s="36"/>
    </row>
    <row r="88">
      <c r="A88" s="20">
        <v>87.0</v>
      </c>
      <c r="B88" s="20">
        <v>3291579.0</v>
      </c>
      <c r="C88" s="24" t="s">
        <v>68</v>
      </c>
      <c r="D88" s="18"/>
      <c r="E88" s="20" t="s">
        <v>45</v>
      </c>
      <c r="F88" s="20" t="s">
        <v>24</v>
      </c>
      <c r="G88" s="36"/>
    </row>
    <row r="89">
      <c r="A89" s="20">
        <v>88.0</v>
      </c>
      <c r="B89" s="20">
        <v>3292617.0</v>
      </c>
      <c r="C89" s="69" t="s">
        <v>36</v>
      </c>
      <c r="D89" s="18"/>
      <c r="E89" s="20" t="s">
        <v>45</v>
      </c>
      <c r="F89" s="20" t="s">
        <v>24</v>
      </c>
      <c r="G89" s="36"/>
    </row>
    <row r="90">
      <c r="A90" s="20">
        <v>89.0</v>
      </c>
      <c r="B90" s="20">
        <v>3293194.0</v>
      </c>
      <c r="C90" s="69" t="s">
        <v>123</v>
      </c>
      <c r="D90" s="18"/>
      <c r="E90" s="20" t="s">
        <v>45</v>
      </c>
      <c r="F90" s="20" t="s">
        <v>24</v>
      </c>
      <c r="G90" s="36"/>
    </row>
    <row r="91">
      <c r="A91" s="78">
        <v>90.0</v>
      </c>
      <c r="B91" s="79">
        <v>3302968.0</v>
      </c>
      <c r="C91" s="69" t="s">
        <v>194</v>
      </c>
      <c r="D91" s="18"/>
      <c r="E91" s="20" t="s">
        <v>45</v>
      </c>
      <c r="F91" s="20" t="s">
        <v>24</v>
      </c>
      <c r="G91" s="78"/>
    </row>
    <row r="92">
      <c r="A92" s="20">
        <v>91.0</v>
      </c>
      <c r="B92" s="79">
        <v>3304452.0</v>
      </c>
      <c r="C92" s="69" t="s">
        <v>107</v>
      </c>
      <c r="D92" s="18"/>
      <c r="E92" s="20" t="s">
        <v>45</v>
      </c>
      <c r="F92" s="20" t="s">
        <v>24</v>
      </c>
      <c r="G92" s="78"/>
    </row>
    <row r="93">
      <c r="A93" s="78">
        <v>92.0</v>
      </c>
      <c r="B93" s="20">
        <v>3304447.0</v>
      </c>
      <c r="C93" s="69" t="s">
        <v>36</v>
      </c>
      <c r="D93" s="18"/>
      <c r="E93" s="20" t="s">
        <v>45</v>
      </c>
      <c r="F93" s="20" t="s">
        <v>24</v>
      </c>
      <c r="G93" s="78"/>
    </row>
    <row r="94">
      <c r="A94" s="20">
        <v>93.0</v>
      </c>
      <c r="B94" s="20">
        <v>3307646.0</v>
      </c>
      <c r="C94" s="24" t="s">
        <v>211</v>
      </c>
      <c r="D94" s="18"/>
      <c r="E94" s="20" t="s">
        <v>45</v>
      </c>
      <c r="F94" s="20" t="s">
        <v>24</v>
      </c>
      <c r="G94" s="20"/>
    </row>
    <row r="95">
      <c r="A95" s="20">
        <v>94.0</v>
      </c>
      <c r="B95" s="20">
        <v>3314125.0</v>
      </c>
      <c r="C95" s="24" t="s">
        <v>68</v>
      </c>
      <c r="D95" s="18"/>
      <c r="E95" s="20" t="s">
        <v>45</v>
      </c>
      <c r="F95" s="20" t="s">
        <v>24</v>
      </c>
      <c r="G95" s="20"/>
    </row>
    <row r="96">
      <c r="A96" s="20">
        <v>95.0</v>
      </c>
      <c r="B96" s="80">
        <v>3315142.0</v>
      </c>
      <c r="C96" s="24" t="s">
        <v>103</v>
      </c>
      <c r="D96" s="18"/>
      <c r="E96" s="20" t="s">
        <v>15</v>
      </c>
      <c r="F96" s="20" t="s">
        <v>24</v>
      </c>
      <c r="G96" s="20"/>
    </row>
    <row r="97">
      <c r="A97" s="20">
        <v>96.0</v>
      </c>
      <c r="B97" s="80">
        <v>3305393.0</v>
      </c>
      <c r="C97" s="69" t="s">
        <v>78</v>
      </c>
      <c r="D97" s="18"/>
      <c r="E97" s="20" t="s">
        <v>45</v>
      </c>
      <c r="F97" s="20" t="s">
        <v>24</v>
      </c>
      <c r="G97" s="36"/>
    </row>
    <row r="98">
      <c r="A98" s="20">
        <v>97.0</v>
      </c>
      <c r="B98" s="80">
        <v>3316477.0</v>
      </c>
      <c r="C98" s="24" t="s">
        <v>68</v>
      </c>
      <c r="D98" s="18"/>
      <c r="E98" s="20" t="s">
        <v>45</v>
      </c>
      <c r="F98" s="20" t="s">
        <v>24</v>
      </c>
      <c r="G98" s="20"/>
    </row>
    <row r="99">
      <c r="A99" s="20">
        <v>98.0</v>
      </c>
      <c r="B99" s="80">
        <v>3319647.0</v>
      </c>
      <c r="C99" s="69" t="s">
        <v>36</v>
      </c>
      <c r="D99" s="18"/>
      <c r="E99" s="20" t="s">
        <v>45</v>
      </c>
      <c r="F99" s="20" t="s">
        <v>24</v>
      </c>
      <c r="G99" s="78"/>
    </row>
    <row r="100">
      <c r="A100" s="20">
        <v>99.0</v>
      </c>
      <c r="B100" s="80">
        <v>3319512.0</v>
      </c>
      <c r="C100" s="69" t="s">
        <v>78</v>
      </c>
      <c r="D100" s="18"/>
      <c r="E100" s="20" t="s">
        <v>45</v>
      </c>
      <c r="F100" s="20" t="s">
        <v>24</v>
      </c>
      <c r="G100" s="36"/>
    </row>
    <row r="101">
      <c r="A101" s="20">
        <v>100.0</v>
      </c>
      <c r="B101" s="80">
        <v>3325725.0</v>
      </c>
      <c r="C101" s="69" t="s">
        <v>78</v>
      </c>
      <c r="D101" s="18"/>
      <c r="E101" s="20" t="s">
        <v>45</v>
      </c>
      <c r="F101" s="20" t="s">
        <v>24</v>
      </c>
      <c r="G101" s="36"/>
    </row>
    <row r="102">
      <c r="A102" s="20">
        <v>101.0</v>
      </c>
      <c r="B102" s="45">
        <v>3326138.0</v>
      </c>
      <c r="C102" s="69" t="s">
        <v>194</v>
      </c>
      <c r="D102" s="18"/>
      <c r="E102" s="20" t="s">
        <v>45</v>
      </c>
      <c r="F102" s="20" t="s">
        <v>24</v>
      </c>
      <c r="G102" s="78"/>
    </row>
    <row r="103">
      <c r="A103" s="78">
        <v>102.0</v>
      </c>
      <c r="B103" s="78">
        <v>3326017.0</v>
      </c>
      <c r="C103" s="24" t="s">
        <v>68</v>
      </c>
      <c r="D103" s="18"/>
      <c r="E103" s="20" t="s">
        <v>45</v>
      </c>
      <c r="F103" s="20" t="s">
        <v>24</v>
      </c>
      <c r="G103" s="36"/>
    </row>
    <row r="104">
      <c r="A104" s="78">
        <v>103.0</v>
      </c>
      <c r="B104" s="79">
        <v>3326024.0</v>
      </c>
      <c r="C104" s="24" t="s">
        <v>68</v>
      </c>
      <c r="D104" s="18"/>
      <c r="E104" s="20" t="s">
        <v>45</v>
      </c>
      <c r="F104" s="20" t="s">
        <v>24</v>
      </c>
      <c r="G104" s="36"/>
    </row>
    <row r="105">
      <c r="A105" s="20">
        <v>104.0</v>
      </c>
      <c r="B105" s="20">
        <v>3329435.0</v>
      </c>
      <c r="C105" s="24" t="s">
        <v>25</v>
      </c>
      <c r="D105" s="18"/>
      <c r="E105" s="20" t="s">
        <v>45</v>
      </c>
      <c r="F105" s="20" t="s">
        <v>24</v>
      </c>
      <c r="G105" s="36"/>
    </row>
    <row r="106">
      <c r="A106" s="20">
        <v>105.0</v>
      </c>
      <c r="B106" s="45">
        <v>3334101.0</v>
      </c>
      <c r="C106" s="24" t="s">
        <v>71</v>
      </c>
      <c r="D106" s="18"/>
      <c r="E106" s="20" t="s">
        <v>45</v>
      </c>
      <c r="F106" s="20" t="s">
        <v>24</v>
      </c>
      <c r="G106" s="36"/>
    </row>
    <row r="107">
      <c r="A107" s="20">
        <v>106.0</v>
      </c>
      <c r="B107" s="45">
        <v>3329436.0</v>
      </c>
      <c r="C107" s="24" t="s">
        <v>25</v>
      </c>
      <c r="D107" s="18"/>
      <c r="E107" s="20" t="s">
        <v>45</v>
      </c>
      <c r="F107" s="20" t="s">
        <v>24</v>
      </c>
      <c r="G107" s="36"/>
    </row>
    <row r="108">
      <c r="A108" s="20">
        <v>107.0</v>
      </c>
      <c r="B108" s="45">
        <v>3208406.0</v>
      </c>
      <c r="C108" s="24" t="s">
        <v>102</v>
      </c>
      <c r="D108" s="18"/>
      <c r="E108" s="20" t="s">
        <v>45</v>
      </c>
      <c r="F108" s="20" t="s">
        <v>24</v>
      </c>
      <c r="G108" s="36"/>
    </row>
    <row r="109">
      <c r="A109" s="20">
        <v>108.0</v>
      </c>
      <c r="B109" s="45">
        <v>3275130.0</v>
      </c>
      <c r="C109" s="24" t="s">
        <v>102</v>
      </c>
      <c r="D109" s="18"/>
      <c r="E109" s="20" t="s">
        <v>45</v>
      </c>
      <c r="F109" s="20" t="s">
        <v>24</v>
      </c>
      <c r="G109" s="36"/>
    </row>
    <row r="110">
      <c r="A110" s="20">
        <v>109.0</v>
      </c>
      <c r="B110" s="45">
        <v>3345150.0</v>
      </c>
      <c r="C110" s="24" t="s">
        <v>236</v>
      </c>
      <c r="D110" s="18"/>
      <c r="E110" s="20" t="s">
        <v>45</v>
      </c>
      <c r="F110" s="20" t="s">
        <v>24</v>
      </c>
      <c r="G110" s="36"/>
    </row>
    <row r="111">
      <c r="A111" s="20">
        <v>110.0</v>
      </c>
      <c r="B111" s="83">
        <v>3350273.0</v>
      </c>
      <c r="C111" s="69" t="s">
        <v>78</v>
      </c>
      <c r="D111" s="18"/>
      <c r="E111" s="20" t="s">
        <v>45</v>
      </c>
      <c r="F111" s="20" t="s">
        <v>24</v>
      </c>
      <c r="G111" s="36"/>
    </row>
    <row r="112">
      <c r="A112" s="4"/>
      <c r="D112" s="4"/>
      <c r="E112" s="4"/>
      <c r="F112" s="4"/>
      <c r="G112" s="4"/>
    </row>
    <row r="113">
      <c r="A113" s="4"/>
      <c r="D113" s="4"/>
      <c r="E113" s="4"/>
      <c r="F113" s="4"/>
      <c r="G113" s="4"/>
    </row>
    <row r="114">
      <c r="A114" s="4"/>
      <c r="D114" s="4"/>
      <c r="E114" s="4"/>
      <c r="F114" s="4"/>
      <c r="G114" s="4"/>
    </row>
    <row r="115">
      <c r="A115" s="4"/>
      <c r="D115" s="4"/>
      <c r="E115" s="4"/>
      <c r="F115" s="4"/>
      <c r="G115" s="4"/>
    </row>
    <row r="116">
      <c r="A116" s="4"/>
      <c r="D116" s="4"/>
      <c r="E116" s="4"/>
      <c r="F116" s="4"/>
      <c r="G116" s="4"/>
    </row>
    <row r="117">
      <c r="A117" s="4"/>
      <c r="D117" s="4"/>
      <c r="E117" s="4"/>
      <c r="F117" s="4"/>
      <c r="G117" s="4"/>
    </row>
    <row r="118">
      <c r="A118" s="4"/>
      <c r="D118" s="4"/>
      <c r="E118" s="4"/>
      <c r="F118" s="4"/>
      <c r="G118" s="4"/>
    </row>
    <row r="119">
      <c r="A119" s="4"/>
      <c r="D119" s="4"/>
      <c r="E119" s="4"/>
      <c r="F119" s="4"/>
      <c r="G119" s="4"/>
    </row>
    <row r="120">
      <c r="A120" s="4"/>
      <c r="D120" s="4"/>
      <c r="E120" s="4"/>
      <c r="F120" s="4"/>
      <c r="G120" s="4"/>
    </row>
    <row r="121">
      <c r="A121" s="4"/>
      <c r="D121" s="4"/>
      <c r="E121" s="4"/>
      <c r="F121" s="4"/>
      <c r="G121" s="4"/>
    </row>
    <row r="122">
      <c r="A122" s="4"/>
      <c r="D122" s="4"/>
      <c r="E122" s="4"/>
      <c r="F122" s="4"/>
      <c r="G122" s="4"/>
    </row>
    <row r="123">
      <c r="A123" s="4"/>
      <c r="D123" s="4"/>
      <c r="E123" s="4"/>
      <c r="F123" s="4"/>
      <c r="G123" s="4"/>
    </row>
    <row r="124">
      <c r="A124" s="4"/>
      <c r="D124" s="4"/>
      <c r="E124" s="4"/>
      <c r="F124" s="4"/>
      <c r="G124" s="4"/>
    </row>
    <row r="125">
      <c r="A125" s="4"/>
      <c r="D125" s="4"/>
      <c r="E125" s="4"/>
      <c r="F125" s="4"/>
      <c r="G125" s="4"/>
    </row>
    <row r="126">
      <c r="A126" s="4"/>
      <c r="D126" s="4"/>
      <c r="E126" s="4"/>
      <c r="F126" s="4"/>
      <c r="G126" s="4"/>
    </row>
    <row r="127">
      <c r="A127" s="4"/>
      <c r="D127" s="4"/>
      <c r="E127" s="4"/>
      <c r="F127" s="4"/>
      <c r="G127" s="4"/>
    </row>
    <row r="128">
      <c r="A128" s="4"/>
      <c r="D128" s="4"/>
      <c r="E128" s="4"/>
      <c r="F128" s="4"/>
      <c r="G128" s="4"/>
    </row>
    <row r="129">
      <c r="A129" s="4"/>
      <c r="D129" s="4"/>
      <c r="E129" s="4"/>
      <c r="F129" s="4"/>
      <c r="G129" s="4"/>
    </row>
    <row r="130">
      <c r="A130" s="4"/>
      <c r="D130" s="4"/>
      <c r="E130" s="4"/>
      <c r="F130" s="4"/>
      <c r="G130" s="4"/>
    </row>
    <row r="131">
      <c r="A131" s="4"/>
      <c r="D131" s="4"/>
      <c r="E131" s="4"/>
      <c r="F131" s="4"/>
      <c r="G131" s="4"/>
    </row>
    <row r="132">
      <c r="A132" s="4"/>
      <c r="D132" s="4"/>
      <c r="E132" s="4"/>
      <c r="F132" s="4"/>
      <c r="G132" s="4"/>
    </row>
    <row r="133">
      <c r="A133" s="4"/>
      <c r="D133" s="4"/>
      <c r="E133" s="4"/>
      <c r="F133" s="4"/>
      <c r="G133" s="4"/>
    </row>
    <row r="134">
      <c r="A134" s="4"/>
      <c r="D134" s="4"/>
      <c r="E134" s="4"/>
      <c r="F134" s="4"/>
      <c r="G134" s="4"/>
    </row>
    <row r="135">
      <c r="A135" s="4"/>
      <c r="D135" s="4"/>
      <c r="E135" s="4"/>
      <c r="F135" s="4"/>
      <c r="G135" s="4"/>
    </row>
    <row r="136">
      <c r="A136" s="4"/>
      <c r="D136" s="4"/>
      <c r="E136" s="4"/>
      <c r="F136" s="4"/>
      <c r="G136" s="4"/>
    </row>
    <row r="137">
      <c r="A137" s="4"/>
      <c r="D137" s="4"/>
      <c r="E137" s="4"/>
      <c r="F137" s="4"/>
      <c r="G137" s="4"/>
    </row>
    <row r="138">
      <c r="A138" s="4"/>
      <c r="D138" s="4"/>
      <c r="E138" s="4"/>
      <c r="F138" s="4"/>
      <c r="G138" s="4"/>
    </row>
    <row r="139">
      <c r="A139" s="4"/>
      <c r="D139" s="4"/>
      <c r="E139" s="4"/>
      <c r="F139" s="4"/>
      <c r="G139" s="4"/>
    </row>
    <row r="140">
      <c r="A140" s="4"/>
      <c r="D140" s="4"/>
      <c r="E140" s="4"/>
      <c r="F140" s="4"/>
      <c r="G140" s="4"/>
    </row>
    <row r="141">
      <c r="A141" s="4"/>
      <c r="D141" s="4"/>
      <c r="E141" s="4"/>
      <c r="F141" s="4"/>
      <c r="G141" s="4"/>
    </row>
    <row r="142">
      <c r="A142" s="4"/>
      <c r="D142" s="4"/>
      <c r="E142" s="4"/>
      <c r="F142" s="4"/>
      <c r="G142" s="4"/>
    </row>
    <row r="143">
      <c r="A143" s="4"/>
      <c r="D143" s="4"/>
      <c r="E143" s="4"/>
      <c r="F143" s="4"/>
      <c r="G143" s="4"/>
    </row>
    <row r="144">
      <c r="A144" s="4"/>
      <c r="D144" s="4"/>
      <c r="E144" s="4"/>
      <c r="F144" s="4"/>
      <c r="G144" s="4"/>
    </row>
    <row r="145">
      <c r="A145" s="4"/>
      <c r="D145" s="4"/>
      <c r="E145" s="4"/>
      <c r="F145" s="4"/>
      <c r="G145" s="4"/>
    </row>
    <row r="146">
      <c r="A146" s="4"/>
      <c r="D146" s="4"/>
      <c r="E146" s="4"/>
      <c r="F146" s="4"/>
      <c r="G146" s="4"/>
    </row>
    <row r="147">
      <c r="A147" s="4"/>
      <c r="D147" s="4"/>
      <c r="E147" s="4"/>
      <c r="F147" s="4"/>
      <c r="G147" s="4"/>
    </row>
    <row r="148">
      <c r="A148" s="4"/>
      <c r="D148" s="4"/>
      <c r="E148" s="4"/>
      <c r="F148" s="4"/>
      <c r="G148" s="4"/>
    </row>
    <row r="149">
      <c r="A149" s="4"/>
      <c r="D149" s="4"/>
      <c r="E149" s="4"/>
      <c r="F149" s="4"/>
      <c r="G149" s="4"/>
    </row>
    <row r="150">
      <c r="A150" s="4"/>
      <c r="D150" s="4"/>
      <c r="E150" s="4"/>
      <c r="F150" s="4"/>
      <c r="G150" s="4"/>
    </row>
    <row r="151">
      <c r="A151" s="4"/>
      <c r="D151" s="4"/>
      <c r="E151" s="4"/>
      <c r="F151" s="4"/>
      <c r="G151" s="4"/>
    </row>
    <row r="152">
      <c r="A152" s="4"/>
      <c r="D152" s="4"/>
      <c r="E152" s="4"/>
      <c r="F152" s="4"/>
      <c r="G152" s="4"/>
    </row>
    <row r="153">
      <c r="A153" s="4"/>
      <c r="D153" s="4"/>
      <c r="E153" s="4"/>
      <c r="F153" s="4"/>
      <c r="G153" s="4"/>
    </row>
    <row r="154">
      <c r="A154" s="4"/>
      <c r="D154" s="4"/>
      <c r="E154" s="4"/>
      <c r="F154" s="4"/>
      <c r="G154" s="4"/>
    </row>
    <row r="155">
      <c r="A155" s="4"/>
      <c r="D155" s="4"/>
      <c r="E155" s="4"/>
      <c r="F155" s="4"/>
      <c r="G155" s="4"/>
    </row>
    <row r="156">
      <c r="A156" s="4"/>
      <c r="D156" s="4"/>
      <c r="E156" s="4"/>
      <c r="F156" s="4"/>
      <c r="G156" s="4"/>
    </row>
    <row r="157">
      <c r="A157" s="4"/>
      <c r="D157" s="4"/>
      <c r="E157" s="4"/>
      <c r="F157" s="4"/>
      <c r="G157" s="4"/>
    </row>
    <row r="158">
      <c r="A158" s="4"/>
      <c r="D158" s="4"/>
      <c r="E158" s="4"/>
      <c r="F158" s="4"/>
      <c r="G158" s="4"/>
    </row>
    <row r="159">
      <c r="A159" s="4"/>
      <c r="D159" s="4"/>
      <c r="E159" s="4"/>
      <c r="F159" s="4"/>
      <c r="G159" s="4"/>
    </row>
    <row r="160">
      <c r="A160" s="4"/>
      <c r="D160" s="4"/>
      <c r="E160" s="4"/>
      <c r="F160" s="4"/>
      <c r="G160" s="4"/>
    </row>
    <row r="161">
      <c r="A161" s="4"/>
      <c r="D161" s="4"/>
      <c r="E161" s="4"/>
      <c r="F161" s="4"/>
      <c r="G161" s="4"/>
    </row>
    <row r="162">
      <c r="A162" s="4"/>
      <c r="D162" s="4"/>
      <c r="E162" s="4"/>
      <c r="F162" s="4"/>
      <c r="G162" s="4"/>
    </row>
    <row r="163">
      <c r="A163" s="4"/>
      <c r="D163" s="4"/>
      <c r="E163" s="4"/>
      <c r="F163" s="4"/>
      <c r="G163" s="4"/>
    </row>
    <row r="164">
      <c r="A164" s="4"/>
      <c r="D164" s="4"/>
      <c r="E164" s="4"/>
      <c r="F164" s="4"/>
      <c r="G164" s="4"/>
    </row>
    <row r="165">
      <c r="A165" s="4"/>
      <c r="D165" s="4"/>
      <c r="E165" s="4"/>
      <c r="F165" s="4"/>
      <c r="G165" s="4"/>
    </row>
    <row r="166">
      <c r="A166" s="4"/>
      <c r="D166" s="4"/>
      <c r="E166" s="4"/>
      <c r="F166" s="4"/>
      <c r="G166" s="4"/>
    </row>
    <row r="167">
      <c r="A167" s="4"/>
      <c r="D167" s="4"/>
      <c r="E167" s="4"/>
      <c r="F167" s="4"/>
      <c r="G167" s="4"/>
    </row>
    <row r="168">
      <c r="A168" s="4"/>
      <c r="D168" s="4"/>
      <c r="E168" s="4"/>
      <c r="F168" s="4"/>
      <c r="G168" s="4"/>
    </row>
    <row r="169">
      <c r="A169" s="4"/>
      <c r="D169" s="4"/>
      <c r="E169" s="4"/>
      <c r="F169" s="4"/>
      <c r="G169" s="4"/>
    </row>
    <row r="170">
      <c r="A170" s="4"/>
      <c r="D170" s="4"/>
      <c r="E170" s="4"/>
      <c r="F170" s="4"/>
      <c r="G170" s="4"/>
    </row>
    <row r="171">
      <c r="A171" s="4"/>
      <c r="D171" s="4"/>
      <c r="E171" s="4"/>
      <c r="F171" s="4"/>
      <c r="G171" s="4"/>
    </row>
    <row r="172">
      <c r="A172" s="4"/>
      <c r="D172" s="4"/>
      <c r="E172" s="4"/>
      <c r="F172" s="4"/>
      <c r="G172" s="4"/>
    </row>
    <row r="173">
      <c r="A173" s="4"/>
      <c r="D173" s="4"/>
      <c r="E173" s="4"/>
      <c r="F173" s="4"/>
      <c r="G173" s="4"/>
    </row>
    <row r="174">
      <c r="A174" s="4"/>
      <c r="D174" s="4"/>
      <c r="E174" s="4"/>
      <c r="F174" s="4"/>
      <c r="G174" s="4"/>
    </row>
    <row r="175">
      <c r="A175" s="4"/>
      <c r="D175" s="4"/>
      <c r="E175" s="4"/>
      <c r="F175" s="4"/>
      <c r="G175" s="4"/>
    </row>
    <row r="176">
      <c r="A176" s="4"/>
      <c r="D176" s="4"/>
      <c r="E176" s="4"/>
      <c r="F176" s="4"/>
      <c r="G176" s="4"/>
    </row>
    <row r="177">
      <c r="A177" s="4"/>
      <c r="D177" s="4"/>
      <c r="E177" s="4"/>
      <c r="F177" s="4"/>
      <c r="G177" s="4"/>
    </row>
    <row r="178">
      <c r="A178" s="4"/>
      <c r="D178" s="4"/>
      <c r="E178" s="4"/>
      <c r="F178" s="4"/>
      <c r="G178" s="4"/>
    </row>
    <row r="179">
      <c r="A179" s="4"/>
      <c r="D179" s="4"/>
      <c r="E179" s="4"/>
      <c r="F179" s="4"/>
      <c r="G179" s="4"/>
    </row>
    <row r="180">
      <c r="A180" s="4"/>
      <c r="D180" s="4"/>
      <c r="E180" s="4"/>
      <c r="F180" s="4"/>
      <c r="G180" s="4"/>
    </row>
    <row r="181">
      <c r="A181" s="4"/>
      <c r="D181" s="4"/>
      <c r="E181" s="4"/>
      <c r="F181" s="4"/>
      <c r="G181" s="4"/>
    </row>
    <row r="182">
      <c r="A182" s="4"/>
      <c r="D182" s="4"/>
      <c r="E182" s="4"/>
      <c r="F182" s="4"/>
      <c r="G182" s="4"/>
    </row>
    <row r="183">
      <c r="A183" s="4"/>
      <c r="D183" s="4"/>
      <c r="E183" s="4"/>
      <c r="F183" s="4"/>
      <c r="G183" s="4"/>
    </row>
    <row r="184">
      <c r="A184" s="4"/>
      <c r="D184" s="4"/>
      <c r="E184" s="4"/>
      <c r="F184" s="4"/>
      <c r="G184" s="4"/>
    </row>
    <row r="185">
      <c r="A185" s="4"/>
      <c r="D185" s="4"/>
      <c r="E185" s="4"/>
      <c r="F185" s="4"/>
      <c r="G185" s="4"/>
    </row>
    <row r="186">
      <c r="A186" s="4"/>
      <c r="D186" s="4"/>
      <c r="E186" s="4"/>
      <c r="F186" s="4"/>
      <c r="G186" s="4"/>
    </row>
    <row r="187">
      <c r="A187" s="4"/>
      <c r="D187" s="4"/>
      <c r="E187" s="4"/>
      <c r="F187" s="4"/>
      <c r="G187" s="4"/>
    </row>
    <row r="188">
      <c r="A188" s="4"/>
      <c r="D188" s="4"/>
      <c r="E188" s="4"/>
      <c r="F188" s="4"/>
      <c r="G188" s="4"/>
    </row>
    <row r="189">
      <c r="A189" s="4"/>
      <c r="D189" s="4"/>
      <c r="E189" s="4"/>
      <c r="F189" s="4"/>
      <c r="G189" s="4"/>
    </row>
    <row r="190">
      <c r="A190" s="4"/>
      <c r="D190" s="4"/>
      <c r="E190" s="4"/>
      <c r="F190" s="4"/>
      <c r="G190" s="4"/>
    </row>
    <row r="191">
      <c r="A191" s="4"/>
      <c r="D191" s="4"/>
      <c r="E191" s="4"/>
      <c r="F191" s="4"/>
      <c r="G191" s="4"/>
    </row>
    <row r="192">
      <c r="A192" s="4"/>
      <c r="D192" s="4"/>
      <c r="E192" s="4"/>
      <c r="F192" s="4"/>
      <c r="G192" s="4"/>
    </row>
    <row r="193">
      <c r="A193" s="4"/>
      <c r="D193" s="4"/>
      <c r="E193" s="4"/>
      <c r="F193" s="4"/>
      <c r="G193" s="4"/>
    </row>
    <row r="194">
      <c r="A194" s="4"/>
      <c r="D194" s="4"/>
      <c r="E194" s="4"/>
      <c r="F194" s="4"/>
      <c r="G194" s="4"/>
    </row>
    <row r="195">
      <c r="A195" s="4"/>
      <c r="D195" s="4"/>
      <c r="E195" s="4"/>
      <c r="F195" s="4"/>
      <c r="G195" s="4"/>
    </row>
    <row r="196">
      <c r="A196" s="4"/>
      <c r="D196" s="4"/>
      <c r="E196" s="4"/>
      <c r="F196" s="4"/>
      <c r="G196" s="4"/>
    </row>
    <row r="197">
      <c r="A197" s="4"/>
      <c r="D197" s="4"/>
      <c r="E197" s="4"/>
      <c r="F197" s="4"/>
      <c r="G197" s="4"/>
    </row>
    <row r="198">
      <c r="A198" s="4"/>
      <c r="D198" s="4"/>
      <c r="E198" s="4"/>
      <c r="F198" s="4"/>
      <c r="G198" s="4"/>
    </row>
    <row r="199">
      <c r="A199" s="4"/>
      <c r="D199" s="4"/>
      <c r="E199" s="4"/>
      <c r="F199" s="4"/>
      <c r="G199" s="4"/>
    </row>
    <row r="200">
      <c r="A200" s="4"/>
      <c r="D200" s="4"/>
      <c r="E200" s="4"/>
      <c r="F200" s="4"/>
      <c r="G200" s="4"/>
    </row>
    <row r="201">
      <c r="A201" s="4"/>
      <c r="D201" s="4"/>
      <c r="E201" s="4"/>
      <c r="F201" s="4"/>
      <c r="G201" s="4"/>
    </row>
    <row r="202">
      <c r="A202" s="4"/>
      <c r="D202" s="4"/>
      <c r="E202" s="4"/>
      <c r="F202" s="4"/>
      <c r="G202" s="4"/>
    </row>
    <row r="203">
      <c r="A203" s="4"/>
      <c r="D203" s="4"/>
      <c r="E203" s="4"/>
      <c r="F203" s="4"/>
      <c r="G203" s="4"/>
    </row>
    <row r="204">
      <c r="A204" s="4"/>
      <c r="D204" s="4"/>
      <c r="E204" s="4"/>
      <c r="F204" s="4"/>
      <c r="G204" s="4"/>
    </row>
    <row r="205">
      <c r="A205" s="4"/>
      <c r="D205" s="4"/>
      <c r="E205" s="4"/>
      <c r="F205" s="4"/>
      <c r="G205" s="4"/>
    </row>
    <row r="206">
      <c r="A206" s="4"/>
      <c r="D206" s="4"/>
      <c r="E206" s="4"/>
      <c r="F206" s="4"/>
      <c r="G206" s="4"/>
    </row>
    <row r="207">
      <c r="A207" s="4"/>
      <c r="D207" s="4"/>
      <c r="E207" s="4"/>
      <c r="F207" s="4"/>
      <c r="G207" s="4"/>
    </row>
    <row r="208">
      <c r="A208" s="4"/>
      <c r="D208" s="4"/>
      <c r="E208" s="4"/>
      <c r="F208" s="4"/>
      <c r="G208" s="4"/>
    </row>
    <row r="209">
      <c r="A209" s="4"/>
      <c r="D209" s="4"/>
      <c r="E209" s="4"/>
      <c r="F209" s="4"/>
      <c r="G209" s="4"/>
    </row>
    <row r="210">
      <c r="A210" s="4"/>
      <c r="D210" s="4"/>
      <c r="E210" s="4"/>
      <c r="F210" s="4"/>
      <c r="G210" s="4"/>
    </row>
    <row r="211">
      <c r="A211" s="4"/>
      <c r="D211" s="4"/>
      <c r="E211" s="4"/>
      <c r="F211" s="4"/>
      <c r="G211" s="4"/>
    </row>
    <row r="212">
      <c r="A212" s="4"/>
      <c r="D212" s="4"/>
      <c r="E212" s="4"/>
      <c r="F212" s="4"/>
      <c r="G212" s="4"/>
    </row>
    <row r="213">
      <c r="A213" s="4"/>
      <c r="D213" s="4"/>
      <c r="E213" s="4"/>
      <c r="F213" s="4"/>
      <c r="G213" s="4"/>
    </row>
    <row r="214">
      <c r="A214" s="4"/>
      <c r="D214" s="4"/>
      <c r="E214" s="4"/>
      <c r="F214" s="4"/>
      <c r="G214" s="4"/>
    </row>
    <row r="215">
      <c r="A215" s="4"/>
      <c r="D215" s="4"/>
      <c r="E215" s="4"/>
      <c r="F215" s="4"/>
      <c r="G215" s="4"/>
    </row>
    <row r="216">
      <c r="A216" s="4"/>
      <c r="D216" s="4"/>
      <c r="E216" s="4"/>
      <c r="F216" s="4"/>
      <c r="G216" s="4"/>
    </row>
    <row r="217">
      <c r="A217" s="4"/>
      <c r="D217" s="4"/>
      <c r="E217" s="4"/>
      <c r="F217" s="4"/>
      <c r="G217" s="4"/>
    </row>
    <row r="218">
      <c r="A218" s="4"/>
      <c r="D218" s="4"/>
      <c r="E218" s="4"/>
      <c r="F218" s="4"/>
      <c r="G218" s="4"/>
    </row>
    <row r="219">
      <c r="A219" s="4"/>
      <c r="D219" s="4"/>
      <c r="E219" s="4"/>
      <c r="F219" s="4"/>
      <c r="G219" s="4"/>
    </row>
    <row r="220">
      <c r="A220" s="4"/>
      <c r="D220" s="4"/>
      <c r="E220" s="4"/>
      <c r="F220" s="4"/>
      <c r="G220" s="4"/>
    </row>
    <row r="221">
      <c r="A221" s="4"/>
      <c r="D221" s="4"/>
      <c r="E221" s="4"/>
      <c r="F221" s="4"/>
      <c r="G221" s="4"/>
    </row>
    <row r="222">
      <c r="A222" s="4"/>
      <c r="D222" s="4"/>
      <c r="E222" s="4"/>
      <c r="F222" s="4"/>
      <c r="G222" s="4"/>
    </row>
    <row r="223">
      <c r="A223" s="4"/>
      <c r="D223" s="4"/>
      <c r="E223" s="4"/>
      <c r="F223" s="4"/>
      <c r="G223" s="4"/>
    </row>
    <row r="224">
      <c r="A224" s="4"/>
      <c r="D224" s="4"/>
      <c r="E224" s="4"/>
      <c r="F224" s="4"/>
      <c r="G224" s="4"/>
    </row>
    <row r="225">
      <c r="A225" s="4"/>
      <c r="D225" s="4"/>
      <c r="E225" s="4"/>
      <c r="F225" s="4"/>
      <c r="G225" s="4"/>
    </row>
    <row r="226">
      <c r="A226" s="4"/>
      <c r="D226" s="4"/>
      <c r="E226" s="4"/>
      <c r="F226" s="4"/>
      <c r="G226" s="4"/>
    </row>
    <row r="227">
      <c r="A227" s="4"/>
      <c r="D227" s="4"/>
      <c r="E227" s="4"/>
      <c r="F227" s="4"/>
      <c r="G227" s="4"/>
    </row>
    <row r="228">
      <c r="A228" s="4"/>
      <c r="D228" s="4"/>
      <c r="E228" s="4"/>
      <c r="F228" s="4"/>
      <c r="G228" s="4"/>
    </row>
    <row r="229">
      <c r="A229" s="4"/>
      <c r="D229" s="4"/>
      <c r="E229" s="4"/>
      <c r="F229" s="4"/>
      <c r="G229" s="4"/>
    </row>
    <row r="230">
      <c r="A230" s="4"/>
      <c r="D230" s="4"/>
      <c r="E230" s="4"/>
      <c r="F230" s="4"/>
      <c r="G230" s="4"/>
    </row>
    <row r="231">
      <c r="A231" s="4"/>
      <c r="D231" s="4"/>
      <c r="E231" s="4"/>
      <c r="F231" s="4"/>
      <c r="G231" s="4"/>
    </row>
    <row r="232">
      <c r="A232" s="4"/>
      <c r="D232" s="4"/>
      <c r="E232" s="4"/>
      <c r="F232" s="4"/>
      <c r="G232" s="4"/>
    </row>
    <row r="233">
      <c r="A233" s="4"/>
      <c r="D233" s="4"/>
      <c r="E233" s="4"/>
      <c r="F233" s="4"/>
      <c r="G233" s="4"/>
    </row>
    <row r="234">
      <c r="A234" s="4"/>
      <c r="D234" s="4"/>
      <c r="E234" s="4"/>
      <c r="F234" s="4"/>
      <c r="G234" s="4"/>
    </row>
    <row r="235">
      <c r="A235" s="4"/>
      <c r="D235" s="4"/>
      <c r="E235" s="4"/>
      <c r="F235" s="4"/>
      <c r="G235" s="4"/>
    </row>
    <row r="236">
      <c r="A236" s="4"/>
      <c r="D236" s="4"/>
      <c r="E236" s="4"/>
      <c r="F236" s="4"/>
      <c r="G236" s="4"/>
    </row>
    <row r="237">
      <c r="A237" s="4"/>
      <c r="D237" s="4"/>
      <c r="E237" s="4"/>
      <c r="F237" s="4"/>
      <c r="G237" s="4"/>
    </row>
    <row r="238">
      <c r="A238" s="4"/>
      <c r="D238" s="4"/>
      <c r="E238" s="4"/>
      <c r="F238" s="4"/>
      <c r="G238" s="4"/>
    </row>
    <row r="239">
      <c r="A239" s="4"/>
      <c r="D239" s="4"/>
      <c r="E239" s="4"/>
      <c r="F239" s="4"/>
      <c r="G239" s="4"/>
    </row>
    <row r="240">
      <c r="A240" s="4"/>
      <c r="D240" s="4"/>
      <c r="E240" s="4"/>
      <c r="F240" s="4"/>
      <c r="G240" s="4"/>
    </row>
    <row r="241">
      <c r="A241" s="4"/>
      <c r="D241" s="4"/>
      <c r="E241" s="4"/>
      <c r="F241" s="4"/>
      <c r="G241" s="4"/>
    </row>
    <row r="242">
      <c r="A242" s="4"/>
      <c r="D242" s="4"/>
      <c r="E242" s="4"/>
      <c r="F242" s="4"/>
      <c r="G242" s="4"/>
    </row>
    <row r="243">
      <c r="A243" s="4"/>
      <c r="D243" s="4"/>
      <c r="E243" s="4"/>
      <c r="F243" s="4"/>
      <c r="G243" s="4"/>
    </row>
    <row r="244">
      <c r="A244" s="4"/>
      <c r="D244" s="4"/>
      <c r="E244" s="4"/>
      <c r="F244" s="4"/>
      <c r="G244" s="4"/>
    </row>
    <row r="245">
      <c r="A245" s="4"/>
      <c r="D245" s="4"/>
      <c r="E245" s="4"/>
      <c r="F245" s="4"/>
      <c r="G245" s="4"/>
    </row>
    <row r="246">
      <c r="A246" s="4"/>
      <c r="D246" s="4"/>
      <c r="E246" s="4"/>
      <c r="F246" s="4"/>
      <c r="G246" s="4"/>
    </row>
    <row r="247">
      <c r="A247" s="4"/>
      <c r="D247" s="4"/>
      <c r="E247" s="4"/>
      <c r="F247" s="4"/>
      <c r="G247" s="4"/>
    </row>
    <row r="248">
      <c r="A248" s="4"/>
      <c r="D248" s="4"/>
      <c r="E248" s="4"/>
      <c r="F248" s="4"/>
      <c r="G248" s="4"/>
    </row>
    <row r="249">
      <c r="A249" s="4"/>
      <c r="D249" s="4"/>
      <c r="E249" s="4"/>
      <c r="F249" s="4"/>
      <c r="G249" s="4"/>
    </row>
    <row r="250">
      <c r="A250" s="4"/>
      <c r="D250" s="4"/>
      <c r="E250" s="4"/>
      <c r="F250" s="4"/>
      <c r="G250" s="4"/>
    </row>
    <row r="251">
      <c r="A251" s="4"/>
      <c r="D251" s="4"/>
      <c r="E251" s="4"/>
      <c r="F251" s="4"/>
      <c r="G251" s="4"/>
    </row>
    <row r="252">
      <c r="A252" s="4"/>
      <c r="D252" s="4"/>
      <c r="E252" s="4"/>
      <c r="F252" s="4"/>
      <c r="G252" s="4"/>
    </row>
    <row r="253">
      <c r="A253" s="4"/>
      <c r="D253" s="4"/>
      <c r="E253" s="4"/>
      <c r="F253" s="4"/>
      <c r="G253" s="4"/>
    </row>
    <row r="254">
      <c r="A254" s="4"/>
      <c r="D254" s="4"/>
      <c r="E254" s="4"/>
      <c r="F254" s="4"/>
      <c r="G254" s="4"/>
    </row>
    <row r="255">
      <c r="A255" s="4"/>
      <c r="D255" s="4"/>
      <c r="E255" s="4"/>
      <c r="F255" s="4"/>
      <c r="G255" s="4"/>
    </row>
    <row r="256">
      <c r="A256" s="4"/>
      <c r="D256" s="4"/>
      <c r="E256" s="4"/>
      <c r="F256" s="4"/>
      <c r="G256" s="4"/>
    </row>
    <row r="257">
      <c r="A257" s="4"/>
      <c r="D257" s="4"/>
      <c r="E257" s="4"/>
      <c r="F257" s="4"/>
      <c r="G257" s="4"/>
    </row>
    <row r="258">
      <c r="A258" s="4"/>
      <c r="D258" s="4"/>
      <c r="E258" s="4"/>
      <c r="F258" s="4"/>
      <c r="G258" s="4"/>
    </row>
    <row r="259">
      <c r="A259" s="4"/>
      <c r="D259" s="4"/>
      <c r="E259" s="4"/>
      <c r="F259" s="4"/>
      <c r="G259" s="4"/>
    </row>
    <row r="260">
      <c r="A260" s="4"/>
      <c r="D260" s="4"/>
      <c r="E260" s="4"/>
      <c r="F260" s="4"/>
      <c r="G260" s="4"/>
    </row>
    <row r="261">
      <c r="A261" s="4"/>
      <c r="D261" s="4"/>
      <c r="E261" s="4"/>
      <c r="F261" s="4"/>
      <c r="G261" s="4"/>
    </row>
    <row r="262">
      <c r="A262" s="4"/>
      <c r="D262" s="4"/>
      <c r="E262" s="4"/>
      <c r="F262" s="4"/>
      <c r="G262" s="4"/>
    </row>
    <row r="263">
      <c r="A263" s="4"/>
      <c r="D263" s="4"/>
      <c r="E263" s="4"/>
      <c r="F263" s="4"/>
      <c r="G263" s="4"/>
    </row>
    <row r="264">
      <c r="A264" s="4"/>
      <c r="D264" s="4"/>
      <c r="E264" s="4"/>
      <c r="F264" s="4"/>
      <c r="G264" s="4"/>
    </row>
    <row r="265">
      <c r="A265" s="4"/>
      <c r="D265" s="4"/>
      <c r="E265" s="4"/>
      <c r="F265" s="4"/>
      <c r="G265" s="4"/>
    </row>
    <row r="266">
      <c r="A266" s="4"/>
      <c r="D266" s="4"/>
      <c r="E266" s="4"/>
      <c r="F266" s="4"/>
      <c r="G266" s="4"/>
    </row>
    <row r="267">
      <c r="A267" s="4"/>
      <c r="D267" s="4"/>
      <c r="E267" s="4"/>
      <c r="F267" s="4"/>
      <c r="G267" s="4"/>
    </row>
    <row r="268">
      <c r="A268" s="4"/>
      <c r="D268" s="4"/>
      <c r="E268" s="4"/>
      <c r="F268" s="4"/>
      <c r="G268" s="4"/>
    </row>
    <row r="269">
      <c r="A269" s="4"/>
      <c r="D269" s="4"/>
      <c r="E269" s="4"/>
      <c r="F269" s="4"/>
      <c r="G269" s="4"/>
    </row>
    <row r="270">
      <c r="A270" s="4"/>
      <c r="D270" s="4"/>
      <c r="E270" s="4"/>
      <c r="F270" s="4"/>
      <c r="G270" s="4"/>
    </row>
    <row r="271">
      <c r="A271" s="4"/>
      <c r="D271" s="4"/>
      <c r="E271" s="4"/>
      <c r="F271" s="4"/>
      <c r="G271" s="4"/>
    </row>
    <row r="272">
      <c r="A272" s="4"/>
      <c r="D272" s="4"/>
      <c r="E272" s="4"/>
      <c r="F272" s="4"/>
      <c r="G272" s="4"/>
    </row>
    <row r="273">
      <c r="A273" s="4"/>
      <c r="D273" s="4"/>
      <c r="E273" s="4"/>
      <c r="F273" s="4"/>
      <c r="G273" s="4"/>
    </row>
    <row r="274">
      <c r="A274" s="4"/>
      <c r="D274" s="4"/>
      <c r="E274" s="4"/>
      <c r="F274" s="4"/>
      <c r="G274" s="4"/>
    </row>
    <row r="275">
      <c r="A275" s="4"/>
      <c r="D275" s="4"/>
      <c r="E275" s="4"/>
      <c r="F275" s="4"/>
      <c r="G275" s="4"/>
    </row>
    <row r="276">
      <c r="A276" s="4"/>
      <c r="D276" s="4"/>
      <c r="E276" s="4"/>
      <c r="F276" s="4"/>
      <c r="G276" s="4"/>
    </row>
    <row r="277">
      <c r="A277" s="4"/>
      <c r="D277" s="4"/>
      <c r="E277" s="4"/>
      <c r="F277" s="4"/>
      <c r="G277" s="4"/>
    </row>
    <row r="278">
      <c r="A278" s="4"/>
      <c r="D278" s="4"/>
      <c r="E278" s="4"/>
      <c r="F278" s="4"/>
      <c r="G278" s="4"/>
    </row>
    <row r="279">
      <c r="A279" s="4"/>
      <c r="D279" s="4"/>
      <c r="E279" s="4"/>
      <c r="F279" s="4"/>
      <c r="G279" s="4"/>
    </row>
    <row r="280">
      <c r="A280" s="4"/>
      <c r="D280" s="4"/>
      <c r="E280" s="4"/>
      <c r="F280" s="4"/>
      <c r="G280" s="4"/>
    </row>
    <row r="281">
      <c r="A281" s="4"/>
      <c r="D281" s="4"/>
      <c r="E281" s="4"/>
      <c r="F281" s="4"/>
      <c r="G281" s="4"/>
    </row>
    <row r="282">
      <c r="A282" s="4"/>
      <c r="D282" s="4"/>
      <c r="E282" s="4"/>
      <c r="F282" s="4"/>
      <c r="G282" s="4"/>
    </row>
    <row r="283">
      <c r="A283" s="4"/>
      <c r="D283" s="4"/>
      <c r="E283" s="4"/>
      <c r="F283" s="4"/>
      <c r="G283" s="4"/>
    </row>
    <row r="284">
      <c r="A284" s="4"/>
      <c r="D284" s="4"/>
      <c r="E284" s="4"/>
      <c r="F284" s="4"/>
      <c r="G284" s="4"/>
    </row>
    <row r="285">
      <c r="A285" s="4"/>
      <c r="D285" s="4"/>
      <c r="E285" s="4"/>
      <c r="F285" s="4"/>
      <c r="G285" s="4"/>
    </row>
    <row r="286">
      <c r="A286" s="4"/>
      <c r="D286" s="4"/>
      <c r="E286" s="4"/>
      <c r="F286" s="4"/>
      <c r="G286" s="4"/>
    </row>
    <row r="287">
      <c r="A287" s="4"/>
      <c r="D287" s="4"/>
      <c r="E287" s="4"/>
      <c r="F287" s="4"/>
      <c r="G287" s="4"/>
    </row>
    <row r="288">
      <c r="A288" s="4"/>
      <c r="D288" s="4"/>
      <c r="E288" s="4"/>
      <c r="F288" s="4"/>
      <c r="G288" s="4"/>
    </row>
    <row r="289">
      <c r="A289" s="4"/>
      <c r="D289" s="4"/>
      <c r="E289" s="4"/>
      <c r="F289" s="4"/>
      <c r="G289" s="4"/>
    </row>
    <row r="290">
      <c r="A290" s="4"/>
      <c r="D290" s="4"/>
      <c r="E290" s="4"/>
      <c r="F290" s="4"/>
      <c r="G290" s="4"/>
    </row>
    <row r="291">
      <c r="A291" s="4"/>
      <c r="D291" s="4"/>
      <c r="E291" s="4"/>
      <c r="F291" s="4"/>
      <c r="G291" s="4"/>
    </row>
    <row r="292">
      <c r="A292" s="4"/>
      <c r="D292" s="4"/>
      <c r="E292" s="4"/>
      <c r="F292" s="4"/>
      <c r="G292" s="4"/>
    </row>
    <row r="293">
      <c r="A293" s="4"/>
      <c r="D293" s="4"/>
      <c r="E293" s="4"/>
      <c r="F293" s="4"/>
      <c r="G293" s="4"/>
    </row>
    <row r="294">
      <c r="A294" s="4"/>
      <c r="D294" s="4"/>
      <c r="E294" s="4"/>
      <c r="F294" s="4"/>
      <c r="G294" s="4"/>
    </row>
    <row r="295">
      <c r="A295" s="4"/>
      <c r="D295" s="4"/>
      <c r="E295" s="4"/>
      <c r="F295" s="4"/>
      <c r="G295" s="4"/>
    </row>
    <row r="296">
      <c r="A296" s="4"/>
      <c r="D296" s="4"/>
      <c r="E296" s="4"/>
      <c r="F296" s="4"/>
      <c r="G296" s="4"/>
    </row>
    <row r="297">
      <c r="A297" s="4"/>
      <c r="D297" s="4"/>
      <c r="E297" s="4"/>
      <c r="F297" s="4"/>
      <c r="G297" s="4"/>
    </row>
    <row r="298">
      <c r="A298" s="4"/>
      <c r="D298" s="4"/>
      <c r="E298" s="4"/>
      <c r="F298" s="4"/>
      <c r="G298" s="4"/>
    </row>
    <row r="299">
      <c r="A299" s="4"/>
      <c r="D299" s="4"/>
      <c r="E299" s="4"/>
      <c r="F299" s="4"/>
      <c r="G299" s="4"/>
    </row>
    <row r="300">
      <c r="A300" s="4"/>
      <c r="D300" s="4"/>
      <c r="E300" s="4"/>
      <c r="F300" s="4"/>
      <c r="G300" s="4"/>
    </row>
    <row r="301">
      <c r="A301" s="4"/>
      <c r="D301" s="4"/>
      <c r="E301" s="4"/>
      <c r="F301" s="4"/>
      <c r="G301" s="4"/>
    </row>
    <row r="302">
      <c r="A302" s="4"/>
      <c r="D302" s="4"/>
      <c r="E302" s="4"/>
      <c r="F302" s="4"/>
      <c r="G302" s="4"/>
    </row>
    <row r="303">
      <c r="A303" s="4"/>
      <c r="D303" s="4"/>
      <c r="E303" s="4"/>
      <c r="F303" s="4"/>
      <c r="G303" s="4"/>
    </row>
    <row r="304">
      <c r="A304" s="4"/>
      <c r="D304" s="4"/>
      <c r="E304" s="4"/>
      <c r="F304" s="4"/>
      <c r="G304" s="4"/>
    </row>
    <row r="305">
      <c r="A305" s="4"/>
      <c r="D305" s="4"/>
      <c r="E305" s="4"/>
      <c r="F305" s="4"/>
      <c r="G305" s="4"/>
    </row>
    <row r="306">
      <c r="A306" s="4"/>
      <c r="D306" s="4"/>
      <c r="E306" s="4"/>
      <c r="F306" s="4"/>
      <c r="G306" s="4"/>
    </row>
    <row r="307">
      <c r="A307" s="4"/>
      <c r="D307" s="4"/>
      <c r="E307" s="4"/>
      <c r="F307" s="4"/>
      <c r="G307" s="4"/>
    </row>
    <row r="308">
      <c r="A308" s="4"/>
      <c r="D308" s="4"/>
      <c r="E308" s="4"/>
      <c r="F308" s="4"/>
      <c r="G308" s="4"/>
    </row>
    <row r="309">
      <c r="A309" s="4"/>
      <c r="D309" s="4"/>
      <c r="E309" s="4"/>
      <c r="F309" s="4"/>
      <c r="G309" s="4"/>
    </row>
    <row r="310">
      <c r="A310" s="4"/>
      <c r="D310" s="4"/>
      <c r="E310" s="4"/>
      <c r="F310" s="4"/>
      <c r="G310" s="4"/>
    </row>
    <row r="311">
      <c r="A311" s="4"/>
      <c r="D311" s="4"/>
      <c r="E311" s="4"/>
      <c r="F311" s="4"/>
      <c r="G311" s="4"/>
    </row>
    <row r="312">
      <c r="A312" s="4"/>
      <c r="D312" s="4"/>
      <c r="E312" s="4"/>
      <c r="F312" s="4"/>
      <c r="G312" s="4"/>
    </row>
    <row r="313">
      <c r="A313" s="4"/>
      <c r="D313" s="4"/>
      <c r="E313" s="4"/>
      <c r="F313" s="4"/>
      <c r="G313" s="4"/>
    </row>
    <row r="314">
      <c r="A314" s="4"/>
      <c r="D314" s="4"/>
      <c r="E314" s="4"/>
      <c r="F314" s="4"/>
      <c r="G314" s="4"/>
    </row>
    <row r="315">
      <c r="A315" s="4"/>
      <c r="D315" s="4"/>
      <c r="E315" s="4"/>
      <c r="F315" s="4"/>
      <c r="G315" s="4"/>
    </row>
    <row r="316">
      <c r="A316" s="4"/>
      <c r="D316" s="4"/>
      <c r="E316" s="4"/>
      <c r="F316" s="4"/>
      <c r="G316" s="4"/>
    </row>
    <row r="317">
      <c r="A317" s="4"/>
      <c r="D317" s="4"/>
      <c r="E317" s="4"/>
      <c r="F317" s="4"/>
      <c r="G317" s="4"/>
    </row>
    <row r="318">
      <c r="A318" s="4"/>
      <c r="D318" s="4"/>
      <c r="E318" s="4"/>
      <c r="F318" s="4"/>
      <c r="G318" s="4"/>
    </row>
    <row r="319">
      <c r="A319" s="4"/>
      <c r="D319" s="4"/>
      <c r="E319" s="4"/>
      <c r="F319" s="4"/>
      <c r="G319" s="4"/>
    </row>
    <row r="320">
      <c r="A320" s="4"/>
      <c r="D320" s="4"/>
      <c r="E320" s="4"/>
      <c r="F320" s="4"/>
      <c r="G320" s="4"/>
    </row>
    <row r="321">
      <c r="A321" s="4"/>
      <c r="D321" s="4"/>
      <c r="E321" s="4"/>
      <c r="F321" s="4"/>
      <c r="G321" s="4"/>
    </row>
    <row r="322">
      <c r="A322" s="4"/>
      <c r="D322" s="4"/>
      <c r="E322" s="4"/>
      <c r="F322" s="4"/>
      <c r="G322" s="4"/>
    </row>
    <row r="323">
      <c r="A323" s="4"/>
      <c r="D323" s="4"/>
      <c r="E323" s="4"/>
      <c r="F323" s="4"/>
      <c r="G323" s="4"/>
    </row>
    <row r="324">
      <c r="A324" s="4"/>
      <c r="D324" s="4"/>
      <c r="E324" s="4"/>
      <c r="F324" s="4"/>
      <c r="G324" s="4"/>
    </row>
    <row r="325">
      <c r="A325" s="4"/>
      <c r="D325" s="4"/>
      <c r="E325" s="4"/>
      <c r="F325" s="4"/>
      <c r="G325" s="4"/>
    </row>
    <row r="326">
      <c r="A326" s="4"/>
      <c r="D326" s="4"/>
      <c r="E326" s="4"/>
      <c r="F326" s="4"/>
      <c r="G326" s="4"/>
    </row>
    <row r="327">
      <c r="A327" s="4"/>
      <c r="D327" s="4"/>
      <c r="E327" s="4"/>
      <c r="F327" s="4"/>
      <c r="G327" s="4"/>
    </row>
    <row r="328">
      <c r="A328" s="4"/>
      <c r="D328" s="4"/>
      <c r="E328" s="4"/>
      <c r="F328" s="4"/>
      <c r="G328" s="4"/>
    </row>
    <row r="329">
      <c r="A329" s="4"/>
      <c r="D329" s="4"/>
      <c r="E329" s="4"/>
      <c r="F329" s="4"/>
      <c r="G329" s="4"/>
    </row>
    <row r="330">
      <c r="A330" s="4"/>
      <c r="D330" s="4"/>
      <c r="E330" s="4"/>
      <c r="F330" s="4"/>
      <c r="G330" s="4"/>
    </row>
    <row r="331">
      <c r="A331" s="4"/>
      <c r="D331" s="4"/>
      <c r="E331" s="4"/>
      <c r="F331" s="4"/>
      <c r="G331" s="4"/>
    </row>
    <row r="332">
      <c r="A332" s="4"/>
      <c r="D332" s="4"/>
      <c r="E332" s="4"/>
      <c r="F332" s="4"/>
      <c r="G332" s="4"/>
    </row>
    <row r="333">
      <c r="A333" s="4"/>
      <c r="D333" s="4"/>
      <c r="E333" s="4"/>
      <c r="F333" s="4"/>
      <c r="G333" s="4"/>
    </row>
    <row r="334">
      <c r="A334" s="4"/>
      <c r="D334" s="4"/>
      <c r="E334" s="4"/>
      <c r="F334" s="4"/>
      <c r="G334" s="4"/>
    </row>
    <row r="335">
      <c r="A335" s="4"/>
      <c r="D335" s="4"/>
      <c r="E335" s="4"/>
      <c r="F335" s="4"/>
      <c r="G335" s="4"/>
    </row>
    <row r="336">
      <c r="A336" s="4"/>
      <c r="D336" s="4"/>
      <c r="E336" s="4"/>
      <c r="F336" s="4"/>
      <c r="G336" s="4"/>
    </row>
    <row r="337">
      <c r="A337" s="4"/>
      <c r="D337" s="4"/>
      <c r="E337" s="4"/>
      <c r="F337" s="4"/>
      <c r="G337" s="4"/>
    </row>
    <row r="338">
      <c r="A338" s="4"/>
      <c r="D338" s="4"/>
      <c r="E338" s="4"/>
      <c r="F338" s="4"/>
      <c r="G338" s="4"/>
    </row>
    <row r="339">
      <c r="A339" s="4"/>
      <c r="D339" s="4"/>
      <c r="E339" s="4"/>
      <c r="F339" s="4"/>
      <c r="G339" s="4"/>
    </row>
    <row r="340">
      <c r="A340" s="4"/>
      <c r="D340" s="4"/>
      <c r="E340" s="4"/>
      <c r="F340" s="4"/>
      <c r="G340" s="4"/>
    </row>
    <row r="341">
      <c r="A341" s="4"/>
      <c r="D341" s="4"/>
      <c r="E341" s="4"/>
      <c r="F341" s="4"/>
      <c r="G341" s="4"/>
    </row>
    <row r="342">
      <c r="A342" s="4"/>
      <c r="D342" s="4"/>
      <c r="E342" s="4"/>
      <c r="F342" s="4"/>
      <c r="G342" s="4"/>
    </row>
    <row r="343">
      <c r="A343" s="4"/>
      <c r="D343" s="4"/>
      <c r="E343" s="4"/>
      <c r="F343" s="4"/>
      <c r="G343" s="4"/>
    </row>
    <row r="344">
      <c r="A344" s="4"/>
      <c r="D344" s="4"/>
      <c r="E344" s="4"/>
      <c r="F344" s="4"/>
      <c r="G344" s="4"/>
    </row>
    <row r="345">
      <c r="A345" s="4"/>
      <c r="D345" s="4"/>
      <c r="E345" s="4"/>
      <c r="F345" s="4"/>
      <c r="G345" s="4"/>
    </row>
    <row r="346">
      <c r="A346" s="4"/>
      <c r="D346" s="4"/>
      <c r="E346" s="4"/>
      <c r="F346" s="4"/>
      <c r="G346" s="4"/>
    </row>
    <row r="347">
      <c r="A347" s="4"/>
      <c r="D347" s="4"/>
      <c r="E347" s="4"/>
      <c r="F347" s="4"/>
      <c r="G347" s="4"/>
    </row>
    <row r="348">
      <c r="A348" s="4"/>
      <c r="D348" s="4"/>
      <c r="E348" s="4"/>
      <c r="F348" s="4"/>
      <c r="G348" s="4"/>
    </row>
    <row r="349">
      <c r="A349" s="4"/>
      <c r="D349" s="4"/>
      <c r="E349" s="4"/>
      <c r="F349" s="4"/>
      <c r="G349" s="4"/>
    </row>
    <row r="350">
      <c r="A350" s="4"/>
      <c r="D350" s="4"/>
      <c r="E350" s="4"/>
      <c r="F350" s="4"/>
      <c r="G350" s="4"/>
    </row>
    <row r="351">
      <c r="A351" s="4"/>
      <c r="D351" s="4"/>
      <c r="E351" s="4"/>
      <c r="F351" s="4"/>
      <c r="G351" s="4"/>
    </row>
    <row r="352">
      <c r="A352" s="4"/>
      <c r="D352" s="4"/>
      <c r="E352" s="4"/>
      <c r="F352" s="4"/>
      <c r="G352" s="4"/>
    </row>
    <row r="353">
      <c r="A353" s="4"/>
      <c r="D353" s="4"/>
      <c r="E353" s="4"/>
      <c r="F353" s="4"/>
      <c r="G353" s="4"/>
    </row>
    <row r="354">
      <c r="A354" s="4"/>
      <c r="D354" s="4"/>
      <c r="E354" s="4"/>
      <c r="F354" s="4"/>
      <c r="G354" s="4"/>
    </row>
    <row r="355">
      <c r="A355" s="4"/>
      <c r="D355" s="4"/>
      <c r="E355" s="4"/>
      <c r="F355" s="4"/>
      <c r="G355" s="4"/>
    </row>
    <row r="356">
      <c r="A356" s="4"/>
      <c r="D356" s="4"/>
      <c r="E356" s="4"/>
      <c r="F356" s="4"/>
      <c r="G356" s="4"/>
    </row>
    <row r="357">
      <c r="A357" s="4"/>
      <c r="D357" s="4"/>
      <c r="E357" s="4"/>
      <c r="F357" s="4"/>
      <c r="G357" s="4"/>
    </row>
    <row r="358">
      <c r="A358" s="4"/>
      <c r="D358" s="4"/>
      <c r="E358" s="4"/>
      <c r="F358" s="4"/>
      <c r="G358" s="4"/>
    </row>
    <row r="359">
      <c r="A359" s="4"/>
      <c r="D359" s="4"/>
      <c r="E359" s="4"/>
      <c r="F359" s="4"/>
      <c r="G359" s="4"/>
    </row>
    <row r="360">
      <c r="A360" s="4"/>
      <c r="D360" s="4"/>
      <c r="E360" s="4"/>
      <c r="F360" s="4"/>
      <c r="G360" s="4"/>
    </row>
    <row r="361">
      <c r="A361" s="4"/>
      <c r="D361" s="4"/>
      <c r="E361" s="4"/>
      <c r="F361" s="4"/>
      <c r="G361" s="4"/>
    </row>
    <row r="362">
      <c r="A362" s="4"/>
      <c r="D362" s="4"/>
      <c r="E362" s="4"/>
      <c r="F362" s="4"/>
      <c r="G362" s="4"/>
    </row>
    <row r="363">
      <c r="A363" s="4"/>
      <c r="D363" s="4"/>
      <c r="E363" s="4"/>
      <c r="F363" s="4"/>
      <c r="G363" s="4"/>
    </row>
    <row r="364">
      <c r="A364" s="4"/>
      <c r="D364" s="4"/>
      <c r="E364" s="4"/>
      <c r="F364" s="4"/>
      <c r="G364" s="4"/>
    </row>
    <row r="365">
      <c r="A365" s="4"/>
      <c r="D365" s="4"/>
      <c r="E365" s="4"/>
      <c r="F365" s="4"/>
      <c r="G365" s="4"/>
    </row>
    <row r="366">
      <c r="A366" s="4"/>
      <c r="D366" s="4"/>
      <c r="E366" s="4"/>
      <c r="F366" s="4"/>
      <c r="G366" s="4"/>
    </row>
    <row r="367">
      <c r="A367" s="4"/>
      <c r="D367" s="4"/>
      <c r="E367" s="4"/>
      <c r="F367" s="4"/>
      <c r="G367" s="4"/>
    </row>
    <row r="368">
      <c r="A368" s="4"/>
      <c r="D368" s="4"/>
      <c r="E368" s="4"/>
      <c r="F368" s="4"/>
      <c r="G368" s="4"/>
    </row>
    <row r="369">
      <c r="A369" s="4"/>
      <c r="D369" s="4"/>
      <c r="E369" s="4"/>
      <c r="F369" s="4"/>
      <c r="G369" s="4"/>
    </row>
    <row r="370">
      <c r="A370" s="4"/>
      <c r="D370" s="4"/>
      <c r="E370" s="4"/>
      <c r="F370" s="4"/>
      <c r="G370" s="4"/>
    </row>
    <row r="371">
      <c r="A371" s="4"/>
      <c r="D371" s="4"/>
      <c r="E371" s="4"/>
      <c r="F371" s="4"/>
      <c r="G371" s="4"/>
    </row>
    <row r="372">
      <c r="A372" s="4"/>
      <c r="D372" s="4"/>
      <c r="E372" s="4"/>
      <c r="F372" s="4"/>
      <c r="G372" s="4"/>
    </row>
    <row r="373">
      <c r="A373" s="4"/>
      <c r="D373" s="4"/>
      <c r="E373" s="4"/>
      <c r="F373" s="4"/>
      <c r="G373" s="4"/>
    </row>
    <row r="374">
      <c r="A374" s="4"/>
      <c r="D374" s="4"/>
      <c r="E374" s="4"/>
      <c r="F374" s="4"/>
      <c r="G374" s="4"/>
    </row>
    <row r="375">
      <c r="A375" s="4"/>
      <c r="D375" s="4"/>
      <c r="E375" s="4"/>
      <c r="F375" s="4"/>
      <c r="G375" s="4"/>
    </row>
    <row r="376">
      <c r="A376" s="4"/>
      <c r="D376" s="4"/>
      <c r="E376" s="4"/>
      <c r="F376" s="4"/>
      <c r="G376" s="4"/>
    </row>
    <row r="377">
      <c r="A377" s="4"/>
      <c r="D377" s="4"/>
      <c r="E377" s="4"/>
      <c r="F377" s="4"/>
      <c r="G377" s="4"/>
    </row>
    <row r="378">
      <c r="A378" s="4"/>
      <c r="D378" s="4"/>
      <c r="E378" s="4"/>
      <c r="F378" s="4"/>
      <c r="G378" s="4"/>
    </row>
    <row r="379">
      <c r="A379" s="4"/>
      <c r="D379" s="4"/>
      <c r="E379" s="4"/>
      <c r="F379" s="4"/>
      <c r="G379" s="4"/>
    </row>
    <row r="380">
      <c r="A380" s="4"/>
      <c r="D380" s="4"/>
      <c r="E380" s="4"/>
      <c r="F380" s="4"/>
      <c r="G380" s="4"/>
    </row>
    <row r="381">
      <c r="A381" s="4"/>
      <c r="D381" s="4"/>
      <c r="E381" s="4"/>
      <c r="F381" s="4"/>
      <c r="G381" s="4"/>
    </row>
    <row r="382">
      <c r="A382" s="4"/>
      <c r="D382" s="4"/>
      <c r="E382" s="4"/>
      <c r="F382" s="4"/>
      <c r="G382" s="4"/>
    </row>
    <row r="383">
      <c r="A383" s="4"/>
      <c r="D383" s="4"/>
      <c r="E383" s="4"/>
      <c r="F383" s="4"/>
      <c r="G383" s="4"/>
    </row>
    <row r="384">
      <c r="A384" s="4"/>
      <c r="D384" s="4"/>
      <c r="E384" s="4"/>
      <c r="F384" s="4"/>
      <c r="G384" s="4"/>
    </row>
    <row r="385">
      <c r="A385" s="4"/>
      <c r="D385" s="4"/>
      <c r="E385" s="4"/>
      <c r="F385" s="4"/>
      <c r="G385" s="4"/>
    </row>
    <row r="386">
      <c r="A386" s="4"/>
      <c r="D386" s="4"/>
      <c r="E386" s="4"/>
      <c r="F386" s="4"/>
      <c r="G386" s="4"/>
    </row>
    <row r="387">
      <c r="A387" s="4"/>
      <c r="D387" s="4"/>
      <c r="E387" s="4"/>
      <c r="F387" s="4"/>
      <c r="G387" s="4"/>
    </row>
    <row r="388">
      <c r="A388" s="4"/>
      <c r="D388" s="4"/>
      <c r="E388" s="4"/>
      <c r="F388" s="4"/>
      <c r="G388" s="4"/>
    </row>
    <row r="389">
      <c r="A389" s="4"/>
      <c r="D389" s="4"/>
      <c r="E389" s="4"/>
      <c r="F389" s="4"/>
      <c r="G389" s="4"/>
    </row>
    <row r="390">
      <c r="A390" s="4"/>
      <c r="D390" s="4"/>
      <c r="E390" s="4"/>
      <c r="F390" s="4"/>
      <c r="G390" s="4"/>
    </row>
    <row r="391">
      <c r="A391" s="4"/>
      <c r="D391" s="4"/>
      <c r="E391" s="4"/>
      <c r="F391" s="4"/>
      <c r="G391" s="4"/>
    </row>
    <row r="392">
      <c r="A392" s="4"/>
      <c r="D392" s="4"/>
      <c r="E392" s="4"/>
      <c r="F392" s="4"/>
      <c r="G392" s="4"/>
    </row>
    <row r="393">
      <c r="A393" s="4"/>
      <c r="D393" s="4"/>
      <c r="E393" s="4"/>
      <c r="F393" s="4"/>
      <c r="G393" s="4"/>
    </row>
    <row r="394">
      <c r="A394" s="4"/>
      <c r="D394" s="4"/>
      <c r="E394" s="4"/>
      <c r="F394" s="4"/>
      <c r="G394" s="4"/>
    </row>
    <row r="395">
      <c r="A395" s="4"/>
      <c r="D395" s="4"/>
      <c r="E395" s="4"/>
      <c r="F395" s="4"/>
      <c r="G395" s="4"/>
    </row>
    <row r="396">
      <c r="A396" s="4"/>
      <c r="D396" s="4"/>
      <c r="E396" s="4"/>
      <c r="F396" s="4"/>
      <c r="G396" s="4"/>
    </row>
    <row r="397">
      <c r="A397" s="4"/>
      <c r="D397" s="4"/>
      <c r="E397" s="4"/>
      <c r="F397" s="4"/>
      <c r="G397" s="4"/>
    </row>
    <row r="398">
      <c r="A398" s="4"/>
      <c r="D398" s="4"/>
      <c r="E398" s="4"/>
      <c r="F398" s="4"/>
      <c r="G398" s="4"/>
    </row>
    <row r="399">
      <c r="A399" s="4"/>
      <c r="D399" s="4"/>
      <c r="E399" s="4"/>
      <c r="F399" s="4"/>
      <c r="G399" s="4"/>
    </row>
    <row r="400">
      <c r="A400" s="4"/>
      <c r="D400" s="4"/>
      <c r="E400" s="4"/>
      <c r="F400" s="4"/>
      <c r="G400" s="4"/>
    </row>
    <row r="401">
      <c r="A401" s="4"/>
      <c r="D401" s="4"/>
      <c r="E401" s="4"/>
      <c r="F401" s="4"/>
      <c r="G401" s="4"/>
    </row>
    <row r="402">
      <c r="A402" s="4"/>
      <c r="D402" s="4"/>
      <c r="E402" s="4"/>
      <c r="F402" s="4"/>
      <c r="G402" s="4"/>
    </row>
    <row r="403">
      <c r="A403" s="4"/>
      <c r="D403" s="4"/>
      <c r="E403" s="4"/>
      <c r="F403" s="4"/>
      <c r="G403" s="4"/>
    </row>
    <row r="404">
      <c r="A404" s="4"/>
      <c r="D404" s="4"/>
      <c r="E404" s="4"/>
      <c r="F404" s="4"/>
      <c r="G404" s="4"/>
    </row>
    <row r="405">
      <c r="A405" s="4"/>
      <c r="D405" s="4"/>
      <c r="E405" s="4"/>
      <c r="F405" s="4"/>
      <c r="G405" s="4"/>
    </row>
    <row r="406">
      <c r="A406" s="4"/>
      <c r="D406" s="4"/>
      <c r="E406" s="4"/>
      <c r="F406" s="4"/>
      <c r="G406" s="4"/>
    </row>
    <row r="407">
      <c r="A407" s="4"/>
      <c r="D407" s="4"/>
      <c r="E407" s="4"/>
      <c r="F407" s="4"/>
      <c r="G407" s="4"/>
    </row>
    <row r="408">
      <c r="A408" s="4"/>
      <c r="D408" s="4"/>
      <c r="E408" s="4"/>
      <c r="F408" s="4"/>
      <c r="G408" s="4"/>
    </row>
    <row r="409">
      <c r="A409" s="4"/>
      <c r="D409" s="4"/>
      <c r="E409" s="4"/>
      <c r="F409" s="4"/>
      <c r="G409" s="4"/>
    </row>
    <row r="410">
      <c r="A410" s="4"/>
      <c r="D410" s="4"/>
      <c r="E410" s="4"/>
      <c r="F410" s="4"/>
      <c r="G410" s="4"/>
    </row>
    <row r="411">
      <c r="A411" s="4"/>
      <c r="D411" s="4"/>
      <c r="E411" s="4"/>
      <c r="F411" s="4"/>
      <c r="G411" s="4"/>
    </row>
    <row r="412">
      <c r="A412" s="4"/>
      <c r="D412" s="4"/>
      <c r="E412" s="4"/>
      <c r="F412" s="4"/>
      <c r="G412" s="4"/>
    </row>
    <row r="413">
      <c r="A413" s="4"/>
      <c r="D413" s="4"/>
      <c r="E413" s="4"/>
      <c r="F413" s="4"/>
      <c r="G413" s="4"/>
    </row>
    <row r="414">
      <c r="A414" s="4"/>
      <c r="D414" s="4"/>
      <c r="E414" s="4"/>
      <c r="F414" s="4"/>
      <c r="G414" s="4"/>
    </row>
    <row r="415">
      <c r="A415" s="4"/>
      <c r="D415" s="4"/>
      <c r="E415" s="4"/>
      <c r="F415" s="4"/>
      <c r="G415" s="4"/>
    </row>
    <row r="416">
      <c r="A416" s="4"/>
      <c r="D416" s="4"/>
      <c r="E416" s="4"/>
      <c r="F416" s="4"/>
      <c r="G416" s="4"/>
    </row>
    <row r="417">
      <c r="A417" s="4"/>
      <c r="D417" s="4"/>
      <c r="E417" s="4"/>
      <c r="F417" s="4"/>
      <c r="G417" s="4"/>
    </row>
    <row r="418">
      <c r="A418" s="4"/>
      <c r="D418" s="4"/>
      <c r="E418" s="4"/>
      <c r="F418" s="4"/>
      <c r="G418" s="4"/>
    </row>
    <row r="419">
      <c r="A419" s="4"/>
      <c r="D419" s="4"/>
      <c r="E419" s="4"/>
      <c r="F419" s="4"/>
      <c r="G419" s="4"/>
    </row>
    <row r="420">
      <c r="A420" s="4"/>
      <c r="D420" s="4"/>
      <c r="E420" s="4"/>
      <c r="F420" s="4"/>
      <c r="G420" s="4"/>
    </row>
    <row r="421">
      <c r="A421" s="4"/>
      <c r="D421" s="4"/>
      <c r="E421" s="4"/>
      <c r="F421" s="4"/>
      <c r="G421" s="4"/>
    </row>
    <row r="422">
      <c r="A422" s="4"/>
      <c r="D422" s="4"/>
      <c r="E422" s="4"/>
      <c r="F422" s="4"/>
      <c r="G422" s="4"/>
    </row>
    <row r="423">
      <c r="A423" s="4"/>
      <c r="D423" s="4"/>
      <c r="E423" s="4"/>
      <c r="F423" s="4"/>
      <c r="G423" s="4"/>
    </row>
    <row r="424">
      <c r="A424" s="4"/>
      <c r="D424" s="4"/>
      <c r="E424" s="4"/>
      <c r="F424" s="4"/>
      <c r="G424" s="4"/>
    </row>
    <row r="425">
      <c r="A425" s="4"/>
      <c r="D425" s="4"/>
      <c r="E425" s="4"/>
      <c r="F425" s="4"/>
      <c r="G425" s="4"/>
    </row>
    <row r="426">
      <c r="A426" s="4"/>
      <c r="D426" s="4"/>
      <c r="E426" s="4"/>
      <c r="F426" s="4"/>
      <c r="G426" s="4"/>
    </row>
    <row r="427">
      <c r="A427" s="4"/>
      <c r="D427" s="4"/>
      <c r="E427" s="4"/>
      <c r="F427" s="4"/>
      <c r="G427" s="4"/>
    </row>
    <row r="428">
      <c r="A428" s="4"/>
      <c r="D428" s="4"/>
      <c r="E428" s="4"/>
      <c r="F428" s="4"/>
      <c r="G428" s="4"/>
    </row>
    <row r="429">
      <c r="A429" s="4"/>
      <c r="D429" s="4"/>
      <c r="E429" s="4"/>
      <c r="F429" s="4"/>
      <c r="G429" s="4"/>
    </row>
    <row r="430">
      <c r="A430" s="4"/>
      <c r="D430" s="4"/>
      <c r="E430" s="4"/>
      <c r="F430" s="4"/>
      <c r="G430" s="4"/>
    </row>
    <row r="431">
      <c r="A431" s="4"/>
      <c r="D431" s="4"/>
      <c r="E431" s="4"/>
      <c r="F431" s="4"/>
      <c r="G431" s="4"/>
    </row>
    <row r="432">
      <c r="A432" s="4"/>
      <c r="D432" s="4"/>
      <c r="E432" s="4"/>
      <c r="F432" s="4"/>
      <c r="G432" s="4"/>
    </row>
    <row r="433">
      <c r="A433" s="4"/>
      <c r="D433" s="4"/>
      <c r="E433" s="4"/>
      <c r="F433" s="4"/>
      <c r="G433" s="4"/>
    </row>
    <row r="434">
      <c r="A434" s="4"/>
      <c r="D434" s="4"/>
      <c r="E434" s="4"/>
      <c r="F434" s="4"/>
      <c r="G434" s="4"/>
    </row>
    <row r="435">
      <c r="A435" s="4"/>
      <c r="D435" s="4"/>
      <c r="E435" s="4"/>
      <c r="F435" s="4"/>
      <c r="G435" s="4"/>
    </row>
    <row r="436">
      <c r="A436" s="4"/>
      <c r="D436" s="4"/>
      <c r="E436" s="4"/>
      <c r="F436" s="4"/>
      <c r="G436" s="4"/>
    </row>
    <row r="437">
      <c r="A437" s="4"/>
      <c r="D437" s="4"/>
      <c r="E437" s="4"/>
      <c r="F437" s="4"/>
      <c r="G437" s="4"/>
    </row>
    <row r="438">
      <c r="A438" s="4"/>
      <c r="D438" s="4"/>
      <c r="E438" s="4"/>
      <c r="F438" s="4"/>
      <c r="G438" s="4"/>
    </row>
    <row r="439">
      <c r="A439" s="4"/>
      <c r="D439" s="4"/>
      <c r="E439" s="4"/>
      <c r="F439" s="4"/>
      <c r="G439" s="4"/>
    </row>
    <row r="440">
      <c r="A440" s="4"/>
      <c r="D440" s="4"/>
      <c r="E440" s="4"/>
      <c r="F440" s="4"/>
      <c r="G440" s="4"/>
    </row>
    <row r="441">
      <c r="A441" s="4"/>
      <c r="D441" s="4"/>
      <c r="E441" s="4"/>
      <c r="F441" s="4"/>
      <c r="G441" s="4"/>
    </row>
    <row r="442">
      <c r="A442" s="4"/>
      <c r="D442" s="4"/>
      <c r="E442" s="4"/>
      <c r="F442" s="4"/>
      <c r="G442" s="4"/>
    </row>
    <row r="443">
      <c r="A443" s="4"/>
      <c r="D443" s="4"/>
      <c r="E443" s="4"/>
      <c r="F443" s="4"/>
      <c r="G443" s="4"/>
    </row>
    <row r="444">
      <c r="A444" s="4"/>
      <c r="D444" s="4"/>
      <c r="E444" s="4"/>
      <c r="F444" s="4"/>
      <c r="G444" s="4"/>
    </row>
    <row r="445">
      <c r="A445" s="4"/>
      <c r="D445" s="4"/>
      <c r="E445" s="4"/>
      <c r="F445" s="4"/>
      <c r="G445" s="4"/>
    </row>
    <row r="446">
      <c r="A446" s="4"/>
      <c r="D446" s="4"/>
      <c r="E446" s="4"/>
      <c r="F446" s="4"/>
      <c r="G446" s="4"/>
    </row>
    <row r="447">
      <c r="A447" s="4"/>
      <c r="D447" s="4"/>
      <c r="E447" s="4"/>
      <c r="F447" s="4"/>
      <c r="G447" s="4"/>
    </row>
    <row r="448">
      <c r="A448" s="4"/>
      <c r="D448" s="4"/>
      <c r="E448" s="4"/>
      <c r="F448" s="4"/>
      <c r="G448" s="4"/>
    </row>
    <row r="449">
      <c r="A449" s="4"/>
      <c r="D449" s="4"/>
      <c r="E449" s="4"/>
      <c r="F449" s="4"/>
      <c r="G449" s="4"/>
    </row>
    <row r="450">
      <c r="A450" s="4"/>
      <c r="D450" s="4"/>
      <c r="E450" s="4"/>
      <c r="F450" s="4"/>
      <c r="G450" s="4"/>
    </row>
    <row r="451">
      <c r="A451" s="4"/>
      <c r="D451" s="4"/>
      <c r="E451" s="4"/>
      <c r="F451" s="4"/>
      <c r="G451" s="4"/>
    </row>
    <row r="452">
      <c r="A452" s="4"/>
      <c r="D452" s="4"/>
      <c r="E452" s="4"/>
      <c r="F452" s="4"/>
      <c r="G452" s="4"/>
    </row>
    <row r="453">
      <c r="A453" s="4"/>
      <c r="D453" s="4"/>
      <c r="E453" s="4"/>
      <c r="F453" s="4"/>
      <c r="G453" s="4"/>
    </row>
    <row r="454">
      <c r="A454" s="4"/>
      <c r="D454" s="4"/>
      <c r="E454" s="4"/>
      <c r="F454" s="4"/>
      <c r="G454" s="4"/>
    </row>
    <row r="455">
      <c r="A455" s="4"/>
      <c r="D455" s="4"/>
      <c r="E455" s="4"/>
      <c r="F455" s="4"/>
      <c r="G455" s="4"/>
    </row>
    <row r="456">
      <c r="A456" s="4"/>
      <c r="D456" s="4"/>
      <c r="E456" s="4"/>
      <c r="F456" s="4"/>
      <c r="G456" s="4"/>
    </row>
    <row r="457">
      <c r="A457" s="4"/>
      <c r="D457" s="4"/>
      <c r="E457" s="4"/>
      <c r="F457" s="4"/>
      <c r="G457" s="4"/>
    </row>
    <row r="458">
      <c r="A458" s="4"/>
      <c r="D458" s="4"/>
      <c r="E458" s="4"/>
      <c r="F458" s="4"/>
      <c r="G458" s="4"/>
    </row>
    <row r="459">
      <c r="A459" s="4"/>
      <c r="D459" s="4"/>
      <c r="E459" s="4"/>
      <c r="F459" s="4"/>
      <c r="G459" s="4"/>
    </row>
    <row r="460">
      <c r="A460" s="4"/>
      <c r="D460" s="4"/>
      <c r="E460" s="4"/>
      <c r="F460" s="4"/>
      <c r="G460" s="4"/>
    </row>
    <row r="461">
      <c r="A461" s="4"/>
      <c r="D461" s="4"/>
      <c r="E461" s="4"/>
      <c r="F461" s="4"/>
      <c r="G461" s="4"/>
    </row>
    <row r="462">
      <c r="A462" s="4"/>
      <c r="D462" s="4"/>
      <c r="E462" s="4"/>
      <c r="F462" s="4"/>
      <c r="G462" s="4"/>
    </row>
    <row r="463">
      <c r="A463" s="4"/>
      <c r="D463" s="4"/>
      <c r="E463" s="4"/>
      <c r="F463" s="4"/>
      <c r="G463" s="4"/>
    </row>
    <row r="464">
      <c r="A464" s="4"/>
      <c r="D464" s="4"/>
      <c r="E464" s="4"/>
      <c r="F464" s="4"/>
      <c r="G464" s="4"/>
    </row>
    <row r="465">
      <c r="A465" s="4"/>
      <c r="D465" s="4"/>
      <c r="E465" s="4"/>
      <c r="F465" s="4"/>
      <c r="G465" s="4"/>
    </row>
    <row r="466">
      <c r="A466" s="4"/>
      <c r="D466" s="4"/>
      <c r="E466" s="4"/>
      <c r="F466" s="4"/>
      <c r="G466" s="4"/>
    </row>
    <row r="467">
      <c r="A467" s="4"/>
      <c r="D467" s="4"/>
      <c r="E467" s="4"/>
      <c r="F467" s="4"/>
      <c r="G467" s="4"/>
    </row>
    <row r="468">
      <c r="A468" s="4"/>
      <c r="D468" s="4"/>
      <c r="E468" s="4"/>
      <c r="F468" s="4"/>
      <c r="G468" s="4"/>
    </row>
    <row r="469">
      <c r="A469" s="4"/>
      <c r="D469" s="4"/>
      <c r="E469" s="4"/>
      <c r="F469" s="4"/>
      <c r="G469" s="4"/>
    </row>
    <row r="470">
      <c r="A470" s="4"/>
      <c r="D470" s="4"/>
      <c r="E470" s="4"/>
      <c r="F470" s="4"/>
      <c r="G470" s="4"/>
    </row>
    <row r="471">
      <c r="A471" s="4"/>
      <c r="D471" s="4"/>
      <c r="E471" s="4"/>
      <c r="F471" s="4"/>
      <c r="G471" s="4"/>
    </row>
    <row r="472">
      <c r="A472" s="4"/>
      <c r="D472" s="4"/>
      <c r="E472" s="4"/>
      <c r="F472" s="4"/>
      <c r="G472" s="4"/>
    </row>
    <row r="473">
      <c r="A473" s="4"/>
      <c r="D473" s="4"/>
      <c r="E473" s="4"/>
      <c r="F473" s="4"/>
      <c r="G473" s="4"/>
    </row>
    <row r="474">
      <c r="A474" s="4"/>
      <c r="D474" s="4"/>
      <c r="E474" s="4"/>
      <c r="F474" s="4"/>
      <c r="G474" s="4"/>
    </row>
    <row r="475">
      <c r="A475" s="4"/>
      <c r="D475" s="4"/>
      <c r="E475" s="4"/>
      <c r="F475" s="4"/>
      <c r="G475" s="4"/>
    </row>
    <row r="476">
      <c r="A476" s="4"/>
      <c r="D476" s="4"/>
      <c r="E476" s="4"/>
      <c r="F476" s="4"/>
      <c r="G476" s="4"/>
    </row>
    <row r="477">
      <c r="A477" s="4"/>
      <c r="D477" s="4"/>
      <c r="E477" s="4"/>
      <c r="F477" s="4"/>
      <c r="G477" s="4"/>
    </row>
    <row r="478">
      <c r="A478" s="4"/>
      <c r="D478" s="4"/>
      <c r="E478" s="4"/>
      <c r="F478" s="4"/>
      <c r="G478" s="4"/>
    </row>
    <row r="479">
      <c r="A479" s="4"/>
      <c r="D479" s="4"/>
      <c r="E479" s="4"/>
      <c r="F479" s="4"/>
      <c r="G479" s="4"/>
    </row>
    <row r="480">
      <c r="A480" s="4"/>
      <c r="D480" s="4"/>
      <c r="E480" s="4"/>
      <c r="F480" s="4"/>
      <c r="G480" s="4"/>
    </row>
    <row r="481">
      <c r="A481" s="4"/>
      <c r="D481" s="4"/>
      <c r="E481" s="4"/>
      <c r="F481" s="4"/>
      <c r="G481" s="4"/>
    </row>
    <row r="482">
      <c r="A482" s="4"/>
      <c r="D482" s="4"/>
      <c r="E482" s="4"/>
      <c r="F482" s="4"/>
      <c r="G482" s="4"/>
    </row>
    <row r="483">
      <c r="A483" s="4"/>
      <c r="D483" s="4"/>
      <c r="E483" s="4"/>
      <c r="F483" s="4"/>
      <c r="G483" s="4"/>
    </row>
    <row r="484">
      <c r="A484" s="4"/>
      <c r="D484" s="4"/>
      <c r="E484" s="4"/>
      <c r="F484" s="4"/>
      <c r="G484" s="4"/>
    </row>
    <row r="485">
      <c r="A485" s="4"/>
      <c r="D485" s="4"/>
      <c r="E485" s="4"/>
      <c r="F485" s="4"/>
      <c r="G485" s="4"/>
    </row>
    <row r="486">
      <c r="A486" s="4"/>
      <c r="D486" s="4"/>
      <c r="E486" s="4"/>
      <c r="F486" s="4"/>
      <c r="G486" s="4"/>
    </row>
    <row r="487">
      <c r="A487" s="4"/>
      <c r="D487" s="4"/>
      <c r="E487" s="4"/>
      <c r="F487" s="4"/>
      <c r="G487" s="4"/>
    </row>
    <row r="488">
      <c r="A488" s="4"/>
      <c r="D488" s="4"/>
      <c r="E488" s="4"/>
      <c r="F488" s="4"/>
      <c r="G488" s="4"/>
    </row>
    <row r="489">
      <c r="A489" s="4"/>
      <c r="D489" s="4"/>
      <c r="E489" s="4"/>
      <c r="F489" s="4"/>
      <c r="G489" s="4"/>
    </row>
    <row r="490">
      <c r="A490" s="4"/>
      <c r="D490" s="4"/>
      <c r="E490" s="4"/>
      <c r="F490" s="4"/>
      <c r="G490" s="4"/>
    </row>
    <row r="491">
      <c r="A491" s="4"/>
      <c r="D491" s="4"/>
      <c r="E491" s="4"/>
      <c r="F491" s="4"/>
      <c r="G491" s="4"/>
    </row>
    <row r="492">
      <c r="A492" s="4"/>
      <c r="D492" s="4"/>
      <c r="E492" s="4"/>
      <c r="F492" s="4"/>
      <c r="G492" s="4"/>
    </row>
    <row r="493">
      <c r="A493" s="4"/>
      <c r="D493" s="4"/>
      <c r="E493" s="4"/>
      <c r="F493" s="4"/>
      <c r="G493" s="4"/>
    </row>
    <row r="494">
      <c r="A494" s="4"/>
      <c r="D494" s="4"/>
      <c r="E494" s="4"/>
      <c r="F494" s="4"/>
      <c r="G494" s="4"/>
    </row>
    <row r="495">
      <c r="A495" s="4"/>
      <c r="D495" s="4"/>
      <c r="E495" s="4"/>
      <c r="F495" s="4"/>
      <c r="G495" s="4"/>
    </row>
    <row r="496">
      <c r="A496" s="4"/>
      <c r="D496" s="4"/>
      <c r="E496" s="4"/>
      <c r="F496" s="4"/>
      <c r="G496" s="4"/>
    </row>
    <row r="497">
      <c r="A497" s="4"/>
      <c r="D497" s="4"/>
      <c r="E497" s="4"/>
      <c r="F497" s="4"/>
      <c r="G497" s="4"/>
    </row>
    <row r="498">
      <c r="A498" s="4"/>
      <c r="D498" s="4"/>
      <c r="E498" s="4"/>
      <c r="F498" s="4"/>
      <c r="G498" s="4"/>
    </row>
    <row r="499">
      <c r="A499" s="4"/>
      <c r="D499" s="4"/>
      <c r="E499" s="4"/>
      <c r="F499" s="4"/>
      <c r="G499" s="4"/>
    </row>
    <row r="500">
      <c r="A500" s="4"/>
      <c r="D500" s="4"/>
      <c r="E500" s="4"/>
      <c r="F500" s="4"/>
      <c r="G500" s="4"/>
    </row>
    <row r="501">
      <c r="A501" s="4"/>
      <c r="D501" s="4"/>
      <c r="E501" s="4"/>
      <c r="F501" s="4"/>
      <c r="G501" s="4"/>
    </row>
    <row r="502">
      <c r="A502" s="4"/>
      <c r="D502" s="4"/>
      <c r="E502" s="4"/>
      <c r="F502" s="4"/>
      <c r="G502" s="4"/>
    </row>
    <row r="503">
      <c r="A503" s="4"/>
      <c r="D503" s="4"/>
      <c r="E503" s="4"/>
      <c r="F503" s="4"/>
      <c r="G503" s="4"/>
    </row>
    <row r="504">
      <c r="A504" s="4"/>
      <c r="D504" s="4"/>
      <c r="E504" s="4"/>
      <c r="F504" s="4"/>
      <c r="G504" s="4"/>
    </row>
    <row r="505">
      <c r="A505" s="4"/>
      <c r="D505" s="4"/>
      <c r="E505" s="4"/>
      <c r="F505" s="4"/>
      <c r="G505" s="4"/>
    </row>
    <row r="506">
      <c r="A506" s="4"/>
      <c r="D506" s="4"/>
      <c r="E506" s="4"/>
      <c r="F506" s="4"/>
      <c r="G506" s="4"/>
    </row>
    <row r="507">
      <c r="A507" s="4"/>
      <c r="D507" s="4"/>
      <c r="E507" s="4"/>
      <c r="F507" s="4"/>
      <c r="G507" s="4"/>
    </row>
    <row r="508">
      <c r="A508" s="4"/>
      <c r="D508" s="4"/>
      <c r="E508" s="4"/>
      <c r="F508" s="4"/>
      <c r="G508" s="4"/>
    </row>
    <row r="509">
      <c r="A509" s="4"/>
      <c r="D509" s="4"/>
      <c r="E509" s="4"/>
      <c r="F509" s="4"/>
      <c r="G509" s="4"/>
    </row>
    <row r="510">
      <c r="A510" s="4"/>
      <c r="D510" s="4"/>
      <c r="E510" s="4"/>
      <c r="F510" s="4"/>
      <c r="G510" s="4"/>
    </row>
    <row r="511">
      <c r="A511" s="4"/>
      <c r="D511" s="4"/>
      <c r="E511" s="4"/>
      <c r="F511" s="4"/>
      <c r="G511" s="4"/>
    </row>
    <row r="512">
      <c r="A512" s="4"/>
      <c r="D512" s="4"/>
      <c r="E512" s="4"/>
      <c r="F512" s="4"/>
      <c r="G512" s="4"/>
    </row>
    <row r="513">
      <c r="A513" s="4"/>
      <c r="D513" s="4"/>
      <c r="E513" s="4"/>
      <c r="F513" s="4"/>
      <c r="G513" s="4"/>
    </row>
    <row r="514">
      <c r="A514" s="4"/>
      <c r="D514" s="4"/>
      <c r="E514" s="4"/>
      <c r="F514" s="4"/>
      <c r="G514" s="4"/>
    </row>
    <row r="515">
      <c r="A515" s="4"/>
      <c r="D515" s="4"/>
      <c r="E515" s="4"/>
      <c r="F515" s="4"/>
      <c r="G515" s="4"/>
    </row>
    <row r="516">
      <c r="A516" s="4"/>
      <c r="D516" s="4"/>
      <c r="E516" s="4"/>
      <c r="F516" s="4"/>
      <c r="G516" s="4"/>
    </row>
    <row r="517">
      <c r="A517" s="4"/>
      <c r="D517" s="4"/>
      <c r="E517" s="4"/>
      <c r="F517" s="4"/>
      <c r="G517" s="4"/>
    </row>
    <row r="518">
      <c r="A518" s="4"/>
      <c r="D518" s="4"/>
      <c r="E518" s="4"/>
      <c r="F518" s="4"/>
      <c r="G518" s="4"/>
    </row>
    <row r="519">
      <c r="A519" s="4"/>
      <c r="D519" s="4"/>
      <c r="E519" s="4"/>
      <c r="F519" s="4"/>
      <c r="G519" s="4"/>
    </row>
    <row r="520">
      <c r="A520" s="4"/>
      <c r="D520" s="4"/>
      <c r="E520" s="4"/>
      <c r="F520" s="4"/>
      <c r="G520" s="4"/>
    </row>
    <row r="521">
      <c r="A521" s="4"/>
      <c r="D521" s="4"/>
      <c r="E521" s="4"/>
      <c r="F521" s="4"/>
      <c r="G521" s="4"/>
    </row>
    <row r="522">
      <c r="A522" s="4"/>
      <c r="D522" s="4"/>
      <c r="E522" s="4"/>
      <c r="F522" s="4"/>
      <c r="G522" s="4"/>
    </row>
    <row r="523">
      <c r="A523" s="4"/>
      <c r="D523" s="4"/>
      <c r="E523" s="4"/>
      <c r="F523" s="4"/>
      <c r="G523" s="4"/>
    </row>
    <row r="524">
      <c r="A524" s="4"/>
      <c r="D524" s="4"/>
      <c r="E524" s="4"/>
      <c r="F524" s="4"/>
      <c r="G524" s="4"/>
    </row>
    <row r="525">
      <c r="A525" s="4"/>
      <c r="D525" s="4"/>
      <c r="E525" s="4"/>
      <c r="F525" s="4"/>
      <c r="G525" s="4"/>
    </row>
    <row r="526">
      <c r="A526" s="4"/>
      <c r="D526" s="4"/>
      <c r="E526" s="4"/>
      <c r="F526" s="4"/>
      <c r="G526" s="4"/>
    </row>
    <row r="527">
      <c r="A527" s="4"/>
      <c r="D527" s="4"/>
      <c r="E527" s="4"/>
      <c r="F527" s="4"/>
      <c r="G527" s="4"/>
    </row>
    <row r="528">
      <c r="A528" s="4"/>
      <c r="D528" s="4"/>
      <c r="E528" s="4"/>
      <c r="F528" s="4"/>
      <c r="G528" s="4"/>
    </row>
    <row r="529">
      <c r="A529" s="4"/>
      <c r="D529" s="4"/>
      <c r="E529" s="4"/>
      <c r="F529" s="4"/>
      <c r="G529" s="4"/>
    </row>
    <row r="530">
      <c r="A530" s="4"/>
      <c r="D530" s="4"/>
      <c r="E530" s="4"/>
      <c r="F530" s="4"/>
      <c r="G530" s="4"/>
    </row>
    <row r="531">
      <c r="A531" s="4"/>
      <c r="D531" s="4"/>
      <c r="E531" s="4"/>
      <c r="F531" s="4"/>
      <c r="G531" s="4"/>
    </row>
    <row r="532">
      <c r="A532" s="4"/>
      <c r="D532" s="4"/>
      <c r="E532" s="4"/>
      <c r="F532" s="4"/>
      <c r="G532" s="4"/>
    </row>
    <row r="533">
      <c r="A533" s="4"/>
      <c r="D533" s="4"/>
      <c r="E533" s="4"/>
      <c r="F533" s="4"/>
      <c r="G533" s="4"/>
    </row>
    <row r="534">
      <c r="A534" s="4"/>
      <c r="D534" s="4"/>
      <c r="E534" s="4"/>
      <c r="F534" s="4"/>
      <c r="G534" s="4"/>
    </row>
    <row r="535">
      <c r="A535" s="4"/>
      <c r="D535" s="4"/>
      <c r="E535" s="4"/>
      <c r="F535" s="4"/>
      <c r="G535" s="4"/>
    </row>
    <row r="536">
      <c r="A536" s="4"/>
      <c r="D536" s="4"/>
      <c r="E536" s="4"/>
      <c r="F536" s="4"/>
      <c r="G536" s="4"/>
    </row>
    <row r="537">
      <c r="A537" s="4"/>
      <c r="D537" s="4"/>
      <c r="E537" s="4"/>
      <c r="F537" s="4"/>
      <c r="G537" s="4"/>
    </row>
    <row r="538">
      <c r="A538" s="4"/>
      <c r="D538" s="4"/>
      <c r="E538" s="4"/>
      <c r="F538" s="4"/>
      <c r="G538" s="4"/>
    </row>
    <row r="539">
      <c r="A539" s="4"/>
      <c r="D539" s="4"/>
      <c r="E539" s="4"/>
      <c r="F539" s="4"/>
      <c r="G539" s="4"/>
    </row>
    <row r="540">
      <c r="A540" s="4"/>
      <c r="D540" s="4"/>
      <c r="E540" s="4"/>
      <c r="F540" s="4"/>
      <c r="G540" s="4"/>
    </row>
    <row r="541">
      <c r="A541" s="4"/>
      <c r="D541" s="4"/>
      <c r="E541" s="4"/>
      <c r="F541" s="4"/>
      <c r="G541" s="4"/>
    </row>
    <row r="542">
      <c r="A542" s="4"/>
      <c r="D542" s="4"/>
      <c r="E542" s="4"/>
      <c r="F542" s="4"/>
      <c r="G542" s="4"/>
    </row>
    <row r="543">
      <c r="A543" s="4"/>
      <c r="D543" s="4"/>
      <c r="E543" s="4"/>
      <c r="F543" s="4"/>
      <c r="G543" s="4"/>
    </row>
    <row r="544">
      <c r="A544" s="4"/>
      <c r="D544" s="4"/>
      <c r="E544" s="4"/>
      <c r="F544" s="4"/>
      <c r="G544" s="4"/>
    </row>
    <row r="545">
      <c r="A545" s="4"/>
      <c r="D545" s="4"/>
      <c r="E545" s="4"/>
      <c r="F545" s="4"/>
      <c r="G545" s="4"/>
    </row>
    <row r="546">
      <c r="A546" s="4"/>
      <c r="D546" s="4"/>
      <c r="E546" s="4"/>
      <c r="F546" s="4"/>
      <c r="G546" s="4"/>
    </row>
    <row r="547">
      <c r="A547" s="4"/>
      <c r="D547" s="4"/>
      <c r="E547" s="4"/>
      <c r="F547" s="4"/>
      <c r="G547" s="4"/>
    </row>
    <row r="548">
      <c r="A548" s="4"/>
      <c r="D548" s="4"/>
      <c r="E548" s="4"/>
      <c r="F548" s="4"/>
      <c r="G548" s="4"/>
    </row>
    <row r="549">
      <c r="A549" s="4"/>
      <c r="D549" s="4"/>
      <c r="E549" s="4"/>
      <c r="F549" s="4"/>
      <c r="G549" s="4"/>
    </row>
    <row r="550">
      <c r="A550" s="4"/>
      <c r="D550" s="4"/>
      <c r="E550" s="4"/>
      <c r="F550" s="4"/>
      <c r="G550" s="4"/>
    </row>
    <row r="551">
      <c r="A551" s="4"/>
      <c r="D551" s="4"/>
      <c r="E551" s="4"/>
      <c r="F551" s="4"/>
      <c r="G551" s="4"/>
    </row>
    <row r="552">
      <c r="A552" s="4"/>
      <c r="D552" s="4"/>
      <c r="E552" s="4"/>
      <c r="F552" s="4"/>
      <c r="G552" s="4"/>
    </row>
    <row r="553">
      <c r="A553" s="4"/>
      <c r="D553" s="4"/>
      <c r="E553" s="4"/>
      <c r="F553" s="4"/>
      <c r="G553" s="4"/>
    </row>
    <row r="554">
      <c r="A554" s="4"/>
      <c r="D554" s="4"/>
      <c r="E554" s="4"/>
      <c r="F554" s="4"/>
      <c r="G554" s="4"/>
    </row>
    <row r="555">
      <c r="A555" s="4"/>
      <c r="D555" s="4"/>
      <c r="E555" s="4"/>
      <c r="F555" s="4"/>
      <c r="G555" s="4"/>
    </row>
    <row r="556">
      <c r="A556" s="4"/>
      <c r="D556" s="4"/>
      <c r="E556" s="4"/>
      <c r="F556" s="4"/>
      <c r="G556" s="4"/>
    </row>
    <row r="557">
      <c r="A557" s="4"/>
      <c r="D557" s="4"/>
      <c r="E557" s="4"/>
      <c r="F557" s="4"/>
      <c r="G557" s="4"/>
    </row>
    <row r="558">
      <c r="A558" s="4"/>
      <c r="D558" s="4"/>
      <c r="E558" s="4"/>
      <c r="F558" s="4"/>
      <c r="G558" s="4"/>
    </row>
    <row r="559">
      <c r="A559" s="4"/>
      <c r="D559" s="4"/>
      <c r="E559" s="4"/>
      <c r="F559" s="4"/>
      <c r="G559" s="4"/>
    </row>
    <row r="560">
      <c r="A560" s="4"/>
      <c r="D560" s="4"/>
      <c r="E560" s="4"/>
      <c r="F560" s="4"/>
      <c r="G560" s="4"/>
    </row>
    <row r="561">
      <c r="A561" s="4"/>
      <c r="D561" s="4"/>
      <c r="E561" s="4"/>
      <c r="F561" s="4"/>
      <c r="G561" s="4"/>
    </row>
    <row r="562">
      <c r="A562" s="4"/>
      <c r="D562" s="4"/>
      <c r="E562" s="4"/>
      <c r="F562" s="4"/>
      <c r="G562" s="4"/>
    </row>
    <row r="563">
      <c r="A563" s="4"/>
      <c r="D563" s="4"/>
      <c r="E563" s="4"/>
      <c r="F563" s="4"/>
      <c r="G563" s="4"/>
    </row>
    <row r="564">
      <c r="A564" s="4"/>
      <c r="D564" s="4"/>
      <c r="E564" s="4"/>
      <c r="F564" s="4"/>
      <c r="G564" s="4"/>
    </row>
    <row r="565">
      <c r="A565" s="4"/>
      <c r="D565" s="4"/>
      <c r="E565" s="4"/>
      <c r="F565" s="4"/>
      <c r="G565" s="4"/>
    </row>
    <row r="566">
      <c r="A566" s="4"/>
      <c r="D566" s="4"/>
      <c r="E566" s="4"/>
      <c r="F566" s="4"/>
      <c r="G566" s="4"/>
    </row>
    <row r="567">
      <c r="A567" s="4"/>
      <c r="D567" s="4"/>
      <c r="E567" s="4"/>
      <c r="F567" s="4"/>
      <c r="G567" s="4"/>
    </row>
    <row r="568">
      <c r="A568" s="4"/>
      <c r="D568" s="4"/>
      <c r="E568" s="4"/>
      <c r="F568" s="4"/>
      <c r="G568" s="4"/>
    </row>
    <row r="569">
      <c r="A569" s="4"/>
      <c r="D569" s="4"/>
      <c r="E569" s="4"/>
      <c r="F569" s="4"/>
      <c r="G569" s="4"/>
    </row>
    <row r="570">
      <c r="A570" s="4"/>
      <c r="D570" s="4"/>
      <c r="E570" s="4"/>
      <c r="F570" s="4"/>
      <c r="G570" s="4"/>
    </row>
    <row r="571">
      <c r="A571" s="4"/>
      <c r="D571" s="4"/>
      <c r="E571" s="4"/>
      <c r="F571" s="4"/>
      <c r="G571" s="4"/>
    </row>
    <row r="572">
      <c r="A572" s="4"/>
      <c r="D572" s="4"/>
      <c r="E572" s="4"/>
      <c r="F572" s="4"/>
      <c r="G572" s="4"/>
    </row>
    <row r="573">
      <c r="A573" s="4"/>
      <c r="D573" s="4"/>
      <c r="E573" s="4"/>
      <c r="F573" s="4"/>
      <c r="G573" s="4"/>
    </row>
    <row r="574">
      <c r="A574" s="4"/>
      <c r="D574" s="4"/>
      <c r="E574" s="4"/>
      <c r="F574" s="4"/>
      <c r="G574" s="4"/>
    </row>
    <row r="575">
      <c r="A575" s="4"/>
      <c r="D575" s="4"/>
      <c r="E575" s="4"/>
      <c r="F575" s="4"/>
      <c r="G575" s="4"/>
    </row>
    <row r="576">
      <c r="A576" s="4"/>
      <c r="D576" s="4"/>
      <c r="E576" s="4"/>
      <c r="F576" s="4"/>
      <c r="G576" s="4"/>
    </row>
    <row r="577">
      <c r="A577" s="4"/>
      <c r="D577" s="4"/>
      <c r="E577" s="4"/>
      <c r="F577" s="4"/>
      <c r="G577" s="4"/>
    </row>
    <row r="578">
      <c r="A578" s="4"/>
      <c r="D578" s="4"/>
      <c r="E578" s="4"/>
      <c r="F578" s="4"/>
      <c r="G578" s="4"/>
    </row>
    <row r="579">
      <c r="A579" s="4"/>
      <c r="D579" s="4"/>
      <c r="E579" s="4"/>
      <c r="F579" s="4"/>
      <c r="G579" s="4"/>
    </row>
    <row r="580">
      <c r="A580" s="4"/>
      <c r="D580" s="4"/>
      <c r="E580" s="4"/>
      <c r="F580" s="4"/>
      <c r="G580" s="4"/>
    </row>
    <row r="581">
      <c r="A581" s="4"/>
      <c r="D581" s="4"/>
      <c r="E581" s="4"/>
      <c r="F581" s="4"/>
      <c r="G581" s="4"/>
    </row>
    <row r="582">
      <c r="A582" s="4"/>
      <c r="D582" s="4"/>
      <c r="E582" s="4"/>
      <c r="F582" s="4"/>
      <c r="G582" s="4"/>
    </row>
    <row r="583">
      <c r="A583" s="4"/>
      <c r="D583" s="4"/>
      <c r="E583" s="4"/>
      <c r="F583" s="4"/>
      <c r="G583" s="4"/>
    </row>
    <row r="584">
      <c r="A584" s="4"/>
      <c r="D584" s="4"/>
      <c r="E584" s="4"/>
      <c r="F584" s="4"/>
      <c r="G584" s="4"/>
    </row>
    <row r="585">
      <c r="A585" s="4"/>
      <c r="D585" s="4"/>
      <c r="E585" s="4"/>
      <c r="F585" s="4"/>
      <c r="G585" s="4"/>
    </row>
    <row r="586">
      <c r="A586" s="4"/>
      <c r="D586" s="4"/>
      <c r="E586" s="4"/>
      <c r="F586" s="4"/>
      <c r="G586" s="4"/>
    </row>
    <row r="587">
      <c r="A587" s="4"/>
      <c r="D587" s="4"/>
      <c r="E587" s="4"/>
      <c r="F587" s="4"/>
      <c r="G587" s="4"/>
    </row>
    <row r="588">
      <c r="A588" s="4"/>
      <c r="D588" s="4"/>
      <c r="E588" s="4"/>
      <c r="F588" s="4"/>
      <c r="G588" s="4"/>
    </row>
    <row r="589">
      <c r="A589" s="4"/>
      <c r="D589" s="4"/>
      <c r="E589" s="4"/>
      <c r="F589" s="4"/>
      <c r="G589" s="4"/>
    </row>
    <row r="590">
      <c r="A590" s="4"/>
      <c r="D590" s="4"/>
      <c r="E590" s="4"/>
      <c r="F590" s="4"/>
      <c r="G590" s="4"/>
    </row>
    <row r="591">
      <c r="A591" s="4"/>
      <c r="D591" s="4"/>
      <c r="E591" s="4"/>
      <c r="F591" s="4"/>
      <c r="G591" s="4"/>
    </row>
    <row r="592">
      <c r="A592" s="4"/>
      <c r="D592" s="4"/>
      <c r="E592" s="4"/>
      <c r="F592" s="4"/>
      <c r="G592" s="4"/>
    </row>
    <row r="593">
      <c r="A593" s="4"/>
      <c r="D593" s="4"/>
      <c r="E593" s="4"/>
      <c r="F593" s="4"/>
      <c r="G593" s="4"/>
    </row>
    <row r="594">
      <c r="A594" s="4"/>
      <c r="D594" s="4"/>
      <c r="E594" s="4"/>
      <c r="F594" s="4"/>
      <c r="G594" s="4"/>
    </row>
    <row r="595">
      <c r="A595" s="4"/>
      <c r="D595" s="4"/>
      <c r="E595" s="4"/>
      <c r="F595" s="4"/>
      <c r="G595" s="4"/>
    </row>
    <row r="596">
      <c r="A596" s="4"/>
      <c r="D596" s="4"/>
      <c r="E596" s="4"/>
      <c r="F596" s="4"/>
      <c r="G596" s="4"/>
    </row>
    <row r="597">
      <c r="A597" s="4"/>
      <c r="D597" s="4"/>
      <c r="E597" s="4"/>
      <c r="F597" s="4"/>
      <c r="G597" s="4"/>
    </row>
    <row r="598">
      <c r="A598" s="4"/>
      <c r="D598" s="4"/>
      <c r="E598" s="4"/>
      <c r="F598" s="4"/>
      <c r="G598" s="4"/>
    </row>
    <row r="599">
      <c r="A599" s="4"/>
      <c r="D599" s="4"/>
      <c r="E599" s="4"/>
      <c r="F599" s="4"/>
      <c r="G599" s="4"/>
    </row>
    <row r="600">
      <c r="A600" s="4"/>
      <c r="D600" s="4"/>
      <c r="E600" s="4"/>
      <c r="F600" s="4"/>
      <c r="G600" s="4"/>
    </row>
    <row r="601">
      <c r="A601" s="4"/>
      <c r="D601" s="4"/>
      <c r="E601" s="4"/>
      <c r="F601" s="4"/>
      <c r="G601" s="4"/>
    </row>
    <row r="602">
      <c r="A602" s="4"/>
      <c r="D602" s="4"/>
      <c r="E602" s="4"/>
      <c r="F602" s="4"/>
      <c r="G602" s="4"/>
    </row>
    <row r="603">
      <c r="A603" s="4"/>
      <c r="D603" s="4"/>
      <c r="E603" s="4"/>
      <c r="F603" s="4"/>
      <c r="G603" s="4"/>
    </row>
    <row r="604">
      <c r="A604" s="4"/>
      <c r="D604" s="4"/>
      <c r="E604" s="4"/>
      <c r="F604" s="4"/>
      <c r="G604" s="4"/>
    </row>
    <row r="605">
      <c r="A605" s="4"/>
      <c r="D605" s="4"/>
      <c r="E605" s="4"/>
      <c r="F605" s="4"/>
      <c r="G605" s="4"/>
    </row>
    <row r="606">
      <c r="A606" s="4"/>
      <c r="D606" s="4"/>
      <c r="E606" s="4"/>
      <c r="F606" s="4"/>
      <c r="G606" s="4"/>
    </row>
    <row r="607">
      <c r="A607" s="4"/>
      <c r="D607" s="4"/>
      <c r="E607" s="4"/>
      <c r="F607" s="4"/>
      <c r="G607" s="4"/>
    </row>
    <row r="608">
      <c r="A608" s="4"/>
      <c r="D608" s="4"/>
      <c r="E608" s="4"/>
      <c r="F608" s="4"/>
      <c r="G608" s="4"/>
    </row>
    <row r="609">
      <c r="A609" s="4"/>
      <c r="D609" s="4"/>
      <c r="E609" s="4"/>
      <c r="F609" s="4"/>
      <c r="G609" s="4"/>
    </row>
    <row r="610">
      <c r="A610" s="4"/>
      <c r="D610" s="4"/>
      <c r="E610" s="4"/>
      <c r="F610" s="4"/>
      <c r="G610" s="4"/>
    </row>
    <row r="611">
      <c r="A611" s="4"/>
      <c r="D611" s="4"/>
      <c r="E611" s="4"/>
      <c r="F611" s="4"/>
      <c r="G611" s="4"/>
    </row>
    <row r="612">
      <c r="A612" s="4"/>
      <c r="D612" s="4"/>
      <c r="E612" s="4"/>
      <c r="F612" s="4"/>
      <c r="G612" s="4"/>
    </row>
    <row r="613">
      <c r="A613" s="4"/>
      <c r="D613" s="4"/>
      <c r="E613" s="4"/>
      <c r="F613" s="4"/>
      <c r="G613" s="4"/>
    </row>
    <row r="614">
      <c r="A614" s="4"/>
      <c r="D614" s="4"/>
      <c r="E614" s="4"/>
      <c r="F614" s="4"/>
      <c r="G614" s="4"/>
    </row>
    <row r="615">
      <c r="A615" s="4"/>
      <c r="D615" s="4"/>
      <c r="E615" s="4"/>
      <c r="F615" s="4"/>
      <c r="G615" s="4"/>
    </row>
    <row r="616">
      <c r="A616" s="4"/>
      <c r="D616" s="4"/>
      <c r="E616" s="4"/>
      <c r="F616" s="4"/>
      <c r="G616" s="4"/>
    </row>
    <row r="617">
      <c r="A617" s="4"/>
      <c r="D617" s="4"/>
      <c r="E617" s="4"/>
      <c r="F617" s="4"/>
      <c r="G617" s="4"/>
    </row>
    <row r="618">
      <c r="A618" s="4"/>
      <c r="D618" s="4"/>
      <c r="E618" s="4"/>
      <c r="F618" s="4"/>
      <c r="G618" s="4"/>
    </row>
    <row r="619">
      <c r="A619" s="4"/>
      <c r="D619" s="4"/>
      <c r="E619" s="4"/>
      <c r="F619" s="4"/>
      <c r="G619" s="4"/>
    </row>
    <row r="620">
      <c r="A620" s="4"/>
      <c r="D620" s="4"/>
      <c r="E620" s="4"/>
      <c r="F620" s="4"/>
      <c r="G620" s="4"/>
    </row>
    <row r="621">
      <c r="A621" s="4"/>
      <c r="D621" s="4"/>
      <c r="E621" s="4"/>
      <c r="F621" s="4"/>
      <c r="G621" s="4"/>
    </row>
    <row r="622">
      <c r="A622" s="4"/>
      <c r="D622" s="4"/>
      <c r="E622" s="4"/>
      <c r="F622" s="4"/>
      <c r="G622" s="4"/>
    </row>
    <row r="623">
      <c r="A623" s="4"/>
      <c r="D623" s="4"/>
      <c r="E623" s="4"/>
      <c r="F623" s="4"/>
      <c r="G623" s="4"/>
    </row>
    <row r="624">
      <c r="A624" s="4"/>
      <c r="D624" s="4"/>
      <c r="E624" s="4"/>
      <c r="F624" s="4"/>
      <c r="G624" s="4"/>
    </row>
    <row r="625">
      <c r="A625" s="4"/>
      <c r="D625" s="4"/>
      <c r="E625" s="4"/>
      <c r="F625" s="4"/>
      <c r="G625" s="4"/>
    </row>
    <row r="626">
      <c r="A626" s="4"/>
      <c r="D626" s="4"/>
      <c r="E626" s="4"/>
      <c r="F626" s="4"/>
      <c r="G626" s="4"/>
    </row>
    <row r="627">
      <c r="A627" s="4"/>
      <c r="D627" s="4"/>
      <c r="E627" s="4"/>
      <c r="F627" s="4"/>
      <c r="G627" s="4"/>
    </row>
    <row r="628">
      <c r="A628" s="4"/>
      <c r="D628" s="4"/>
      <c r="E628" s="4"/>
      <c r="F628" s="4"/>
      <c r="G628" s="4"/>
    </row>
    <row r="629">
      <c r="A629" s="4"/>
      <c r="D629" s="4"/>
      <c r="E629" s="4"/>
      <c r="F629" s="4"/>
      <c r="G629" s="4"/>
    </row>
    <row r="630">
      <c r="A630" s="4"/>
      <c r="D630" s="4"/>
      <c r="E630" s="4"/>
      <c r="F630" s="4"/>
      <c r="G630" s="4"/>
    </row>
    <row r="631">
      <c r="A631" s="4"/>
      <c r="D631" s="4"/>
      <c r="E631" s="4"/>
      <c r="F631" s="4"/>
      <c r="G631" s="4"/>
    </row>
    <row r="632">
      <c r="A632" s="4"/>
      <c r="D632" s="4"/>
      <c r="E632" s="4"/>
      <c r="F632" s="4"/>
      <c r="G632" s="4"/>
    </row>
    <row r="633">
      <c r="A633" s="4"/>
      <c r="D633" s="4"/>
      <c r="E633" s="4"/>
      <c r="F633" s="4"/>
      <c r="G633" s="4"/>
    </row>
    <row r="634">
      <c r="A634" s="4"/>
      <c r="D634" s="4"/>
      <c r="E634" s="4"/>
      <c r="F634" s="4"/>
      <c r="G634" s="4"/>
    </row>
    <row r="635">
      <c r="A635" s="4"/>
      <c r="D635" s="4"/>
      <c r="E635" s="4"/>
      <c r="F635" s="4"/>
      <c r="G635" s="4"/>
    </row>
    <row r="636">
      <c r="A636" s="4"/>
      <c r="D636" s="4"/>
      <c r="E636" s="4"/>
      <c r="F636" s="4"/>
      <c r="G636" s="4"/>
    </row>
    <row r="637">
      <c r="A637" s="4"/>
      <c r="D637" s="4"/>
      <c r="E637" s="4"/>
      <c r="F637" s="4"/>
      <c r="G637" s="4"/>
    </row>
    <row r="638">
      <c r="A638" s="4"/>
      <c r="D638" s="4"/>
      <c r="E638" s="4"/>
      <c r="F638" s="4"/>
      <c r="G638" s="4"/>
    </row>
    <row r="639">
      <c r="A639" s="4"/>
      <c r="D639" s="4"/>
      <c r="E639" s="4"/>
      <c r="F639" s="4"/>
      <c r="G639" s="4"/>
    </row>
    <row r="640">
      <c r="A640" s="4"/>
      <c r="D640" s="4"/>
      <c r="E640" s="4"/>
      <c r="F640" s="4"/>
      <c r="G640" s="4"/>
    </row>
    <row r="641">
      <c r="A641" s="4"/>
      <c r="D641" s="4"/>
      <c r="E641" s="4"/>
      <c r="F641" s="4"/>
      <c r="G641" s="4"/>
    </row>
    <row r="642">
      <c r="A642" s="4"/>
      <c r="D642" s="4"/>
      <c r="E642" s="4"/>
      <c r="F642" s="4"/>
      <c r="G642" s="4"/>
    </row>
    <row r="643">
      <c r="A643" s="4"/>
      <c r="D643" s="4"/>
      <c r="E643" s="4"/>
      <c r="F643" s="4"/>
      <c r="G643" s="4"/>
    </row>
    <row r="644">
      <c r="A644" s="4"/>
      <c r="D644" s="4"/>
      <c r="E644" s="4"/>
      <c r="F644" s="4"/>
      <c r="G644" s="4"/>
    </row>
    <row r="645">
      <c r="A645" s="4"/>
      <c r="D645" s="4"/>
      <c r="E645" s="4"/>
      <c r="F645" s="4"/>
      <c r="G645" s="4"/>
    </row>
    <row r="646">
      <c r="A646" s="4"/>
      <c r="D646" s="4"/>
      <c r="E646" s="4"/>
      <c r="F646" s="4"/>
      <c r="G646" s="4"/>
    </row>
    <row r="647">
      <c r="A647" s="4"/>
      <c r="D647" s="4"/>
      <c r="E647" s="4"/>
      <c r="F647" s="4"/>
      <c r="G647" s="4"/>
    </row>
    <row r="648">
      <c r="A648" s="4"/>
      <c r="D648" s="4"/>
      <c r="E648" s="4"/>
      <c r="F648" s="4"/>
      <c r="G648" s="4"/>
    </row>
    <row r="649">
      <c r="A649" s="4"/>
      <c r="D649" s="4"/>
      <c r="E649" s="4"/>
      <c r="F649" s="4"/>
      <c r="G649" s="4"/>
    </row>
    <row r="650">
      <c r="A650" s="4"/>
      <c r="D650" s="4"/>
      <c r="E650" s="4"/>
      <c r="F650" s="4"/>
      <c r="G650" s="4"/>
    </row>
    <row r="651">
      <c r="A651" s="4"/>
      <c r="D651" s="4"/>
      <c r="E651" s="4"/>
      <c r="F651" s="4"/>
      <c r="G651" s="4"/>
    </row>
    <row r="652">
      <c r="A652" s="4"/>
      <c r="D652" s="4"/>
      <c r="E652" s="4"/>
      <c r="F652" s="4"/>
      <c r="G652" s="4"/>
    </row>
    <row r="653">
      <c r="A653" s="4"/>
      <c r="D653" s="4"/>
      <c r="E653" s="4"/>
      <c r="F653" s="4"/>
      <c r="G653" s="4"/>
    </row>
    <row r="654">
      <c r="A654" s="4"/>
      <c r="D654" s="4"/>
      <c r="E654" s="4"/>
      <c r="F654" s="4"/>
      <c r="G654" s="4"/>
    </row>
    <row r="655">
      <c r="A655" s="4"/>
      <c r="D655" s="4"/>
      <c r="E655" s="4"/>
      <c r="F655" s="4"/>
      <c r="G655" s="4"/>
    </row>
    <row r="656">
      <c r="A656" s="4"/>
      <c r="D656" s="4"/>
      <c r="E656" s="4"/>
      <c r="F656" s="4"/>
      <c r="G656" s="4"/>
    </row>
    <row r="657">
      <c r="A657" s="4"/>
      <c r="D657" s="4"/>
      <c r="E657" s="4"/>
      <c r="F657" s="4"/>
      <c r="G657" s="4"/>
    </row>
    <row r="658">
      <c r="A658" s="4"/>
      <c r="D658" s="4"/>
      <c r="E658" s="4"/>
      <c r="F658" s="4"/>
      <c r="G658" s="4"/>
    </row>
    <row r="659">
      <c r="A659" s="4"/>
      <c r="D659" s="4"/>
      <c r="E659" s="4"/>
      <c r="F659" s="4"/>
      <c r="G659" s="4"/>
    </row>
    <row r="660">
      <c r="A660" s="4"/>
      <c r="D660" s="4"/>
      <c r="E660" s="4"/>
      <c r="F660" s="4"/>
      <c r="G660" s="4"/>
    </row>
    <row r="661">
      <c r="A661" s="4"/>
      <c r="D661" s="4"/>
      <c r="E661" s="4"/>
      <c r="F661" s="4"/>
      <c r="G661" s="4"/>
    </row>
    <row r="662">
      <c r="A662" s="4"/>
      <c r="D662" s="4"/>
      <c r="E662" s="4"/>
      <c r="F662" s="4"/>
      <c r="G662" s="4"/>
    </row>
    <row r="663">
      <c r="A663" s="4"/>
      <c r="D663" s="4"/>
      <c r="E663" s="4"/>
      <c r="F663" s="4"/>
      <c r="G663" s="4"/>
    </row>
    <row r="664">
      <c r="A664" s="4"/>
      <c r="D664" s="4"/>
      <c r="E664" s="4"/>
      <c r="F664" s="4"/>
      <c r="G664" s="4"/>
    </row>
    <row r="665">
      <c r="A665" s="4"/>
      <c r="D665" s="4"/>
      <c r="E665" s="4"/>
      <c r="F665" s="4"/>
      <c r="G665" s="4"/>
    </row>
    <row r="666">
      <c r="A666" s="4"/>
      <c r="D666" s="4"/>
      <c r="E666" s="4"/>
      <c r="F666" s="4"/>
      <c r="G666" s="4"/>
    </row>
    <row r="667">
      <c r="A667" s="4"/>
      <c r="D667" s="4"/>
      <c r="E667" s="4"/>
      <c r="F667" s="4"/>
      <c r="G667" s="4"/>
    </row>
    <row r="668">
      <c r="A668" s="4"/>
      <c r="D668" s="4"/>
      <c r="E668" s="4"/>
      <c r="F668" s="4"/>
      <c r="G668" s="4"/>
    </row>
    <row r="669">
      <c r="A669" s="4"/>
      <c r="D669" s="4"/>
      <c r="E669" s="4"/>
      <c r="F669" s="4"/>
      <c r="G669" s="4"/>
    </row>
    <row r="670">
      <c r="A670" s="4"/>
      <c r="D670" s="4"/>
      <c r="E670" s="4"/>
      <c r="F670" s="4"/>
      <c r="G670" s="4"/>
    </row>
    <row r="671">
      <c r="A671" s="4"/>
      <c r="D671" s="4"/>
      <c r="E671" s="4"/>
      <c r="F671" s="4"/>
      <c r="G671" s="4"/>
    </row>
    <row r="672">
      <c r="A672" s="4"/>
      <c r="D672" s="4"/>
      <c r="E672" s="4"/>
      <c r="F672" s="4"/>
      <c r="G672" s="4"/>
    </row>
    <row r="673">
      <c r="A673" s="4"/>
      <c r="D673" s="4"/>
      <c r="E673" s="4"/>
      <c r="F673" s="4"/>
      <c r="G673" s="4"/>
    </row>
    <row r="674">
      <c r="A674" s="4"/>
      <c r="D674" s="4"/>
      <c r="E674" s="4"/>
      <c r="F674" s="4"/>
      <c r="G674" s="4"/>
    </row>
    <row r="675">
      <c r="A675" s="4"/>
      <c r="D675" s="4"/>
      <c r="E675" s="4"/>
      <c r="F675" s="4"/>
      <c r="G675" s="4"/>
    </row>
    <row r="676">
      <c r="A676" s="4"/>
      <c r="D676" s="4"/>
      <c r="E676" s="4"/>
      <c r="F676" s="4"/>
      <c r="G676" s="4"/>
    </row>
    <row r="677">
      <c r="A677" s="4"/>
      <c r="D677" s="4"/>
      <c r="E677" s="4"/>
      <c r="F677" s="4"/>
      <c r="G677" s="4"/>
    </row>
    <row r="678">
      <c r="A678" s="4"/>
      <c r="D678" s="4"/>
      <c r="E678" s="4"/>
      <c r="F678" s="4"/>
      <c r="G678" s="4"/>
    </row>
    <row r="679">
      <c r="A679" s="4"/>
      <c r="D679" s="4"/>
      <c r="E679" s="4"/>
      <c r="F679" s="4"/>
      <c r="G679" s="4"/>
    </row>
    <row r="680">
      <c r="A680" s="4"/>
      <c r="D680" s="4"/>
      <c r="E680" s="4"/>
      <c r="F680" s="4"/>
      <c r="G680" s="4"/>
    </row>
    <row r="681">
      <c r="A681" s="4"/>
      <c r="D681" s="4"/>
      <c r="E681" s="4"/>
      <c r="F681" s="4"/>
      <c r="G681" s="4"/>
    </row>
    <row r="682">
      <c r="A682" s="4"/>
      <c r="D682" s="4"/>
      <c r="E682" s="4"/>
      <c r="F682" s="4"/>
      <c r="G682" s="4"/>
    </row>
    <row r="683">
      <c r="A683" s="4"/>
      <c r="D683" s="4"/>
      <c r="E683" s="4"/>
      <c r="F683" s="4"/>
      <c r="G683" s="4"/>
    </row>
    <row r="684">
      <c r="A684" s="4"/>
      <c r="D684" s="4"/>
      <c r="E684" s="4"/>
      <c r="F684" s="4"/>
      <c r="G684" s="4"/>
    </row>
    <row r="685">
      <c r="A685" s="4"/>
      <c r="D685" s="4"/>
      <c r="E685" s="4"/>
      <c r="F685" s="4"/>
      <c r="G685" s="4"/>
    </row>
    <row r="686">
      <c r="A686" s="4"/>
      <c r="D686" s="4"/>
      <c r="E686" s="4"/>
      <c r="F686" s="4"/>
      <c r="G686" s="4"/>
    </row>
    <row r="687">
      <c r="A687" s="4"/>
      <c r="D687" s="4"/>
      <c r="E687" s="4"/>
      <c r="F687" s="4"/>
      <c r="G687" s="4"/>
    </row>
    <row r="688">
      <c r="A688" s="4"/>
      <c r="D688" s="4"/>
      <c r="E688" s="4"/>
      <c r="F688" s="4"/>
      <c r="G688" s="4"/>
    </row>
    <row r="689">
      <c r="A689" s="4"/>
      <c r="D689" s="4"/>
      <c r="E689" s="4"/>
      <c r="F689" s="4"/>
      <c r="G689" s="4"/>
    </row>
    <row r="690">
      <c r="A690" s="4"/>
      <c r="D690" s="4"/>
      <c r="E690" s="4"/>
      <c r="F690" s="4"/>
      <c r="G690" s="4"/>
    </row>
    <row r="691">
      <c r="A691" s="4"/>
      <c r="D691" s="4"/>
      <c r="E691" s="4"/>
      <c r="F691" s="4"/>
      <c r="G691" s="4"/>
    </row>
    <row r="692">
      <c r="A692" s="4"/>
      <c r="D692" s="4"/>
      <c r="E692" s="4"/>
      <c r="F692" s="4"/>
      <c r="G692" s="4"/>
    </row>
    <row r="693">
      <c r="A693" s="4"/>
      <c r="D693" s="4"/>
      <c r="E693" s="4"/>
      <c r="F693" s="4"/>
      <c r="G693" s="4"/>
    </row>
    <row r="694">
      <c r="A694" s="4"/>
      <c r="D694" s="4"/>
      <c r="E694" s="4"/>
      <c r="F694" s="4"/>
      <c r="G694" s="4"/>
    </row>
    <row r="695">
      <c r="A695" s="4"/>
      <c r="D695" s="4"/>
      <c r="E695" s="4"/>
      <c r="F695" s="4"/>
      <c r="G695" s="4"/>
    </row>
    <row r="696">
      <c r="A696" s="4"/>
      <c r="D696" s="4"/>
      <c r="E696" s="4"/>
      <c r="F696" s="4"/>
      <c r="G696" s="4"/>
    </row>
    <row r="697">
      <c r="A697" s="4"/>
      <c r="D697" s="4"/>
      <c r="E697" s="4"/>
      <c r="F697" s="4"/>
      <c r="G697" s="4"/>
    </row>
    <row r="698">
      <c r="A698" s="4"/>
      <c r="D698" s="4"/>
      <c r="E698" s="4"/>
      <c r="F698" s="4"/>
      <c r="G698" s="4"/>
    </row>
    <row r="699">
      <c r="A699" s="4"/>
      <c r="D699" s="4"/>
      <c r="E699" s="4"/>
      <c r="F699" s="4"/>
      <c r="G699" s="4"/>
    </row>
    <row r="700">
      <c r="A700" s="4"/>
      <c r="D700" s="4"/>
      <c r="E700" s="4"/>
      <c r="F700" s="4"/>
      <c r="G700" s="4"/>
    </row>
    <row r="701">
      <c r="A701" s="4"/>
      <c r="D701" s="4"/>
      <c r="E701" s="4"/>
      <c r="F701" s="4"/>
      <c r="G701" s="4"/>
    </row>
    <row r="702">
      <c r="A702" s="4"/>
      <c r="D702" s="4"/>
      <c r="E702" s="4"/>
      <c r="F702" s="4"/>
      <c r="G702" s="4"/>
    </row>
    <row r="703">
      <c r="A703" s="4"/>
      <c r="D703" s="4"/>
      <c r="E703" s="4"/>
      <c r="F703" s="4"/>
      <c r="G703" s="4"/>
    </row>
    <row r="704">
      <c r="A704" s="4"/>
      <c r="D704" s="4"/>
      <c r="E704" s="4"/>
      <c r="F704" s="4"/>
      <c r="G704" s="4"/>
    </row>
    <row r="705">
      <c r="A705" s="4"/>
      <c r="D705" s="4"/>
      <c r="E705" s="4"/>
      <c r="F705" s="4"/>
      <c r="G705" s="4"/>
    </row>
    <row r="706">
      <c r="A706" s="4"/>
      <c r="D706" s="4"/>
      <c r="E706" s="4"/>
      <c r="F706" s="4"/>
      <c r="G706" s="4"/>
    </row>
    <row r="707">
      <c r="A707" s="4"/>
      <c r="D707" s="4"/>
      <c r="E707" s="4"/>
      <c r="F707" s="4"/>
      <c r="G707" s="4"/>
    </row>
    <row r="708">
      <c r="A708" s="4"/>
      <c r="D708" s="4"/>
      <c r="E708" s="4"/>
      <c r="F708" s="4"/>
      <c r="G708" s="4"/>
    </row>
    <row r="709">
      <c r="A709" s="4"/>
      <c r="D709" s="4"/>
      <c r="E709" s="4"/>
      <c r="F709" s="4"/>
      <c r="G709" s="4"/>
    </row>
    <row r="710">
      <c r="A710" s="4"/>
      <c r="D710" s="4"/>
      <c r="E710" s="4"/>
      <c r="F710" s="4"/>
      <c r="G710" s="4"/>
    </row>
    <row r="711">
      <c r="A711" s="4"/>
      <c r="D711" s="4"/>
      <c r="E711" s="4"/>
      <c r="F711" s="4"/>
      <c r="G711" s="4"/>
    </row>
    <row r="712">
      <c r="A712" s="4"/>
      <c r="D712" s="4"/>
      <c r="E712" s="4"/>
      <c r="F712" s="4"/>
      <c r="G712" s="4"/>
    </row>
    <row r="713">
      <c r="A713" s="4"/>
      <c r="D713" s="4"/>
      <c r="E713" s="4"/>
      <c r="F713" s="4"/>
      <c r="G713" s="4"/>
    </row>
    <row r="714">
      <c r="A714" s="4"/>
      <c r="D714" s="4"/>
      <c r="E714" s="4"/>
      <c r="F714" s="4"/>
      <c r="G714" s="4"/>
    </row>
    <row r="715">
      <c r="A715" s="4"/>
      <c r="D715" s="4"/>
      <c r="E715" s="4"/>
      <c r="F715" s="4"/>
      <c r="G715" s="4"/>
    </row>
    <row r="716">
      <c r="A716" s="4"/>
      <c r="D716" s="4"/>
      <c r="E716" s="4"/>
      <c r="F716" s="4"/>
      <c r="G716" s="4"/>
    </row>
    <row r="717">
      <c r="A717" s="4"/>
      <c r="D717" s="4"/>
      <c r="E717" s="4"/>
      <c r="F717" s="4"/>
      <c r="G717" s="4"/>
    </row>
    <row r="718">
      <c r="A718" s="4"/>
      <c r="D718" s="4"/>
      <c r="E718" s="4"/>
      <c r="F718" s="4"/>
      <c r="G718" s="4"/>
    </row>
    <row r="719">
      <c r="A719" s="4"/>
      <c r="D719" s="4"/>
      <c r="E719" s="4"/>
      <c r="F719" s="4"/>
      <c r="G719" s="4"/>
    </row>
    <row r="720">
      <c r="A720" s="4"/>
      <c r="D720" s="4"/>
      <c r="E720" s="4"/>
      <c r="F720" s="4"/>
      <c r="G720" s="4"/>
    </row>
    <row r="721">
      <c r="A721" s="4"/>
      <c r="D721" s="4"/>
      <c r="E721" s="4"/>
      <c r="F721" s="4"/>
      <c r="G721" s="4"/>
    </row>
    <row r="722">
      <c r="A722" s="4"/>
      <c r="D722" s="4"/>
      <c r="E722" s="4"/>
      <c r="F722" s="4"/>
      <c r="G722" s="4"/>
    </row>
    <row r="723">
      <c r="A723" s="4"/>
      <c r="D723" s="4"/>
      <c r="E723" s="4"/>
      <c r="F723" s="4"/>
      <c r="G723" s="4"/>
    </row>
    <row r="724">
      <c r="A724" s="4"/>
      <c r="D724" s="4"/>
      <c r="E724" s="4"/>
      <c r="F724" s="4"/>
      <c r="G724" s="4"/>
    </row>
    <row r="725">
      <c r="A725" s="4"/>
      <c r="D725" s="4"/>
      <c r="E725" s="4"/>
      <c r="F725" s="4"/>
      <c r="G725" s="4"/>
    </row>
    <row r="726">
      <c r="A726" s="4"/>
      <c r="D726" s="4"/>
      <c r="E726" s="4"/>
      <c r="F726" s="4"/>
      <c r="G726" s="4"/>
    </row>
    <row r="727">
      <c r="A727" s="4"/>
      <c r="D727" s="4"/>
      <c r="E727" s="4"/>
      <c r="F727" s="4"/>
      <c r="G727" s="4"/>
    </row>
    <row r="728">
      <c r="A728" s="4"/>
      <c r="D728" s="4"/>
      <c r="E728" s="4"/>
      <c r="F728" s="4"/>
      <c r="G728" s="4"/>
    </row>
    <row r="729">
      <c r="A729" s="4"/>
      <c r="D729" s="4"/>
      <c r="E729" s="4"/>
      <c r="F729" s="4"/>
      <c r="G729" s="4"/>
    </row>
    <row r="730">
      <c r="A730" s="4"/>
      <c r="D730" s="4"/>
      <c r="E730" s="4"/>
      <c r="F730" s="4"/>
      <c r="G730" s="4"/>
    </row>
    <row r="731">
      <c r="A731" s="4"/>
      <c r="D731" s="4"/>
      <c r="E731" s="4"/>
      <c r="F731" s="4"/>
      <c r="G731" s="4"/>
    </row>
    <row r="732">
      <c r="A732" s="4"/>
      <c r="D732" s="4"/>
      <c r="E732" s="4"/>
      <c r="F732" s="4"/>
      <c r="G732" s="4"/>
    </row>
    <row r="733">
      <c r="A733" s="4"/>
      <c r="D733" s="4"/>
      <c r="E733" s="4"/>
      <c r="F733" s="4"/>
      <c r="G733" s="4"/>
    </row>
    <row r="734">
      <c r="A734" s="4"/>
      <c r="D734" s="4"/>
      <c r="E734" s="4"/>
      <c r="F734" s="4"/>
      <c r="G734" s="4"/>
    </row>
    <row r="735">
      <c r="A735" s="4"/>
      <c r="D735" s="4"/>
      <c r="E735" s="4"/>
      <c r="F735" s="4"/>
      <c r="G735" s="4"/>
    </row>
    <row r="736">
      <c r="A736" s="4"/>
      <c r="D736" s="4"/>
      <c r="E736" s="4"/>
      <c r="F736" s="4"/>
      <c r="G736" s="4"/>
    </row>
    <row r="737">
      <c r="A737" s="4"/>
      <c r="D737" s="4"/>
      <c r="E737" s="4"/>
      <c r="F737" s="4"/>
      <c r="G737" s="4"/>
    </row>
    <row r="738">
      <c r="A738" s="4"/>
      <c r="D738" s="4"/>
      <c r="E738" s="4"/>
      <c r="F738" s="4"/>
      <c r="G738" s="4"/>
    </row>
    <row r="739">
      <c r="A739" s="4"/>
      <c r="D739" s="4"/>
      <c r="E739" s="4"/>
      <c r="F739" s="4"/>
      <c r="G739" s="4"/>
    </row>
    <row r="740">
      <c r="A740" s="4"/>
      <c r="D740" s="4"/>
      <c r="E740" s="4"/>
      <c r="F740" s="4"/>
      <c r="G740" s="4"/>
    </row>
    <row r="741">
      <c r="A741" s="4"/>
      <c r="D741" s="4"/>
      <c r="E741" s="4"/>
      <c r="F741" s="4"/>
      <c r="G741" s="4"/>
    </row>
    <row r="742">
      <c r="A742" s="4"/>
      <c r="D742" s="4"/>
      <c r="E742" s="4"/>
      <c r="F742" s="4"/>
      <c r="G742" s="4"/>
    </row>
    <row r="743">
      <c r="A743" s="4"/>
      <c r="D743" s="4"/>
      <c r="E743" s="4"/>
      <c r="F743" s="4"/>
      <c r="G743" s="4"/>
    </row>
    <row r="744">
      <c r="A744" s="4"/>
      <c r="D744" s="4"/>
      <c r="E744" s="4"/>
      <c r="F744" s="4"/>
      <c r="G744" s="4"/>
    </row>
    <row r="745">
      <c r="A745" s="4"/>
      <c r="D745" s="4"/>
      <c r="E745" s="4"/>
      <c r="F745" s="4"/>
      <c r="G745" s="4"/>
    </row>
    <row r="746">
      <c r="A746" s="4"/>
      <c r="D746" s="4"/>
      <c r="E746" s="4"/>
      <c r="F746" s="4"/>
      <c r="G746" s="4"/>
    </row>
    <row r="747">
      <c r="A747" s="4"/>
      <c r="D747" s="4"/>
      <c r="E747" s="4"/>
      <c r="F747" s="4"/>
      <c r="G747" s="4"/>
    </row>
    <row r="748">
      <c r="A748" s="4"/>
      <c r="D748" s="4"/>
      <c r="E748" s="4"/>
      <c r="F748" s="4"/>
      <c r="G748" s="4"/>
    </row>
    <row r="749">
      <c r="A749" s="4"/>
      <c r="D749" s="4"/>
      <c r="E749" s="4"/>
      <c r="F749" s="4"/>
      <c r="G749" s="4"/>
    </row>
    <row r="750">
      <c r="A750" s="4"/>
      <c r="D750" s="4"/>
      <c r="E750" s="4"/>
      <c r="F750" s="4"/>
      <c r="G750" s="4"/>
    </row>
    <row r="751">
      <c r="A751" s="4"/>
      <c r="D751" s="4"/>
      <c r="E751" s="4"/>
      <c r="F751" s="4"/>
      <c r="G751" s="4"/>
    </row>
    <row r="752">
      <c r="A752" s="4"/>
      <c r="D752" s="4"/>
      <c r="E752" s="4"/>
      <c r="F752" s="4"/>
      <c r="G752" s="4"/>
    </row>
    <row r="753">
      <c r="A753" s="4"/>
      <c r="D753" s="4"/>
      <c r="E753" s="4"/>
      <c r="F753" s="4"/>
      <c r="G753" s="4"/>
    </row>
    <row r="754">
      <c r="A754" s="4"/>
      <c r="D754" s="4"/>
      <c r="E754" s="4"/>
      <c r="F754" s="4"/>
      <c r="G754" s="4"/>
    </row>
    <row r="755">
      <c r="A755" s="4"/>
      <c r="D755" s="4"/>
      <c r="E755" s="4"/>
      <c r="F755" s="4"/>
      <c r="G755" s="4"/>
    </row>
    <row r="756">
      <c r="A756" s="4"/>
      <c r="D756" s="4"/>
      <c r="E756" s="4"/>
      <c r="F756" s="4"/>
      <c r="G756" s="4"/>
    </row>
    <row r="757">
      <c r="A757" s="4"/>
      <c r="D757" s="4"/>
      <c r="E757" s="4"/>
      <c r="F757" s="4"/>
      <c r="G757" s="4"/>
    </row>
    <row r="758">
      <c r="A758" s="4"/>
      <c r="D758" s="4"/>
      <c r="E758" s="4"/>
      <c r="F758" s="4"/>
      <c r="G758" s="4"/>
    </row>
    <row r="759">
      <c r="A759" s="4"/>
      <c r="D759" s="4"/>
      <c r="E759" s="4"/>
      <c r="F759" s="4"/>
      <c r="G759" s="4"/>
    </row>
    <row r="760">
      <c r="A760" s="4"/>
      <c r="D760" s="4"/>
      <c r="E760" s="4"/>
      <c r="F760" s="4"/>
      <c r="G760" s="4"/>
    </row>
    <row r="761">
      <c r="A761" s="4"/>
      <c r="D761" s="4"/>
      <c r="E761" s="4"/>
      <c r="F761" s="4"/>
      <c r="G761" s="4"/>
    </row>
    <row r="762">
      <c r="A762" s="4"/>
      <c r="D762" s="4"/>
      <c r="E762" s="4"/>
      <c r="F762" s="4"/>
      <c r="G762" s="4"/>
    </row>
    <row r="763">
      <c r="A763" s="4"/>
      <c r="D763" s="4"/>
      <c r="E763" s="4"/>
      <c r="F763" s="4"/>
      <c r="G763" s="4"/>
    </row>
    <row r="764">
      <c r="A764" s="4"/>
      <c r="D764" s="4"/>
      <c r="E764" s="4"/>
      <c r="F764" s="4"/>
      <c r="G764" s="4"/>
    </row>
    <row r="765">
      <c r="A765" s="4"/>
      <c r="D765" s="4"/>
      <c r="E765" s="4"/>
      <c r="F765" s="4"/>
      <c r="G765" s="4"/>
    </row>
    <row r="766">
      <c r="A766" s="4"/>
      <c r="D766" s="4"/>
      <c r="E766" s="4"/>
      <c r="F766" s="4"/>
      <c r="G766" s="4"/>
    </row>
    <row r="767">
      <c r="A767" s="4"/>
      <c r="D767" s="4"/>
      <c r="E767" s="4"/>
      <c r="F767" s="4"/>
      <c r="G767" s="4"/>
    </row>
    <row r="768">
      <c r="A768" s="4"/>
      <c r="D768" s="4"/>
      <c r="E768" s="4"/>
      <c r="F768" s="4"/>
      <c r="G768" s="4"/>
    </row>
    <row r="769">
      <c r="A769" s="4"/>
      <c r="D769" s="4"/>
      <c r="E769" s="4"/>
      <c r="F769" s="4"/>
      <c r="G769" s="4"/>
    </row>
    <row r="770">
      <c r="A770" s="4"/>
      <c r="D770" s="4"/>
      <c r="E770" s="4"/>
      <c r="F770" s="4"/>
      <c r="G770" s="4"/>
    </row>
    <row r="771">
      <c r="A771" s="4"/>
      <c r="D771" s="4"/>
      <c r="E771" s="4"/>
      <c r="F771" s="4"/>
      <c r="G771" s="4"/>
    </row>
    <row r="772">
      <c r="A772" s="4"/>
      <c r="D772" s="4"/>
      <c r="E772" s="4"/>
      <c r="F772" s="4"/>
      <c r="G772" s="4"/>
    </row>
    <row r="773">
      <c r="A773" s="4"/>
      <c r="D773" s="4"/>
      <c r="E773" s="4"/>
      <c r="F773" s="4"/>
      <c r="G773" s="4"/>
    </row>
    <row r="774">
      <c r="A774" s="4"/>
      <c r="D774" s="4"/>
      <c r="E774" s="4"/>
      <c r="F774" s="4"/>
      <c r="G774" s="4"/>
    </row>
    <row r="775">
      <c r="A775" s="4"/>
      <c r="D775" s="4"/>
      <c r="E775" s="4"/>
      <c r="F775" s="4"/>
      <c r="G775" s="4"/>
    </row>
    <row r="776">
      <c r="A776" s="4"/>
      <c r="D776" s="4"/>
      <c r="E776" s="4"/>
      <c r="F776" s="4"/>
      <c r="G776" s="4"/>
    </row>
    <row r="777">
      <c r="A777" s="4"/>
      <c r="D777" s="4"/>
      <c r="E777" s="4"/>
      <c r="F777" s="4"/>
      <c r="G777" s="4"/>
    </row>
    <row r="778">
      <c r="A778" s="4"/>
      <c r="D778" s="4"/>
      <c r="E778" s="4"/>
      <c r="F778" s="4"/>
      <c r="G778" s="4"/>
    </row>
    <row r="779">
      <c r="A779" s="4"/>
      <c r="D779" s="4"/>
      <c r="E779" s="4"/>
      <c r="F779" s="4"/>
      <c r="G779" s="4"/>
    </row>
    <row r="780">
      <c r="A780" s="4"/>
      <c r="D780" s="4"/>
      <c r="E780" s="4"/>
      <c r="F780" s="4"/>
      <c r="G780" s="4"/>
    </row>
    <row r="781">
      <c r="A781" s="4"/>
      <c r="D781" s="4"/>
      <c r="E781" s="4"/>
      <c r="F781" s="4"/>
      <c r="G781" s="4"/>
    </row>
    <row r="782">
      <c r="A782" s="4"/>
      <c r="D782" s="4"/>
      <c r="E782" s="4"/>
      <c r="F782" s="4"/>
      <c r="G782" s="4"/>
    </row>
    <row r="783">
      <c r="A783" s="4"/>
      <c r="D783" s="4"/>
      <c r="E783" s="4"/>
      <c r="F783" s="4"/>
      <c r="G783" s="4"/>
    </row>
    <row r="784">
      <c r="A784" s="4"/>
      <c r="D784" s="4"/>
      <c r="E784" s="4"/>
      <c r="F784" s="4"/>
      <c r="G784" s="4"/>
    </row>
    <row r="785">
      <c r="A785" s="4"/>
      <c r="D785" s="4"/>
      <c r="E785" s="4"/>
      <c r="F785" s="4"/>
      <c r="G785" s="4"/>
    </row>
    <row r="786">
      <c r="A786" s="4"/>
      <c r="D786" s="4"/>
      <c r="E786" s="4"/>
      <c r="F786" s="4"/>
      <c r="G786" s="4"/>
    </row>
    <row r="787">
      <c r="A787" s="4"/>
      <c r="D787" s="4"/>
      <c r="E787" s="4"/>
      <c r="F787" s="4"/>
      <c r="G787" s="4"/>
    </row>
    <row r="788">
      <c r="A788" s="4"/>
      <c r="D788" s="4"/>
      <c r="E788" s="4"/>
      <c r="F788" s="4"/>
      <c r="G788" s="4"/>
    </row>
    <row r="789">
      <c r="A789" s="4"/>
      <c r="D789" s="4"/>
      <c r="E789" s="4"/>
      <c r="F789" s="4"/>
      <c r="G789" s="4"/>
    </row>
    <row r="790">
      <c r="A790" s="4"/>
      <c r="D790" s="4"/>
      <c r="E790" s="4"/>
      <c r="F790" s="4"/>
      <c r="G790" s="4"/>
    </row>
    <row r="791">
      <c r="A791" s="4"/>
      <c r="D791" s="4"/>
      <c r="E791" s="4"/>
      <c r="F791" s="4"/>
      <c r="G791" s="4"/>
    </row>
    <row r="792">
      <c r="A792" s="4"/>
      <c r="D792" s="4"/>
      <c r="E792" s="4"/>
      <c r="F792" s="4"/>
      <c r="G792" s="4"/>
    </row>
    <row r="793">
      <c r="A793" s="4"/>
      <c r="D793" s="4"/>
      <c r="E793" s="4"/>
      <c r="F793" s="4"/>
      <c r="G793" s="4"/>
    </row>
    <row r="794">
      <c r="A794" s="4"/>
      <c r="D794" s="4"/>
      <c r="E794" s="4"/>
      <c r="F794" s="4"/>
      <c r="G794" s="4"/>
    </row>
    <row r="795">
      <c r="A795" s="4"/>
      <c r="D795" s="4"/>
      <c r="E795" s="4"/>
      <c r="F795" s="4"/>
      <c r="G795" s="4"/>
    </row>
    <row r="796">
      <c r="A796" s="4"/>
      <c r="D796" s="4"/>
      <c r="E796" s="4"/>
      <c r="F796" s="4"/>
      <c r="G796" s="4"/>
    </row>
    <row r="797">
      <c r="A797" s="4"/>
      <c r="D797" s="4"/>
      <c r="E797" s="4"/>
      <c r="F797" s="4"/>
      <c r="G797" s="4"/>
    </row>
    <row r="798">
      <c r="A798" s="4"/>
      <c r="D798" s="4"/>
      <c r="E798" s="4"/>
      <c r="F798" s="4"/>
      <c r="G798" s="4"/>
    </row>
    <row r="799">
      <c r="A799" s="4"/>
      <c r="D799" s="4"/>
      <c r="E799" s="4"/>
      <c r="F799" s="4"/>
      <c r="G799" s="4"/>
    </row>
    <row r="800">
      <c r="A800" s="4"/>
      <c r="D800" s="4"/>
      <c r="E800" s="4"/>
      <c r="F800" s="4"/>
      <c r="G800" s="4"/>
    </row>
    <row r="801">
      <c r="A801" s="4"/>
      <c r="D801" s="4"/>
      <c r="E801" s="4"/>
      <c r="F801" s="4"/>
      <c r="G801" s="4"/>
    </row>
    <row r="802">
      <c r="A802" s="4"/>
      <c r="D802" s="4"/>
      <c r="E802" s="4"/>
      <c r="F802" s="4"/>
      <c r="G802" s="4"/>
    </row>
    <row r="803">
      <c r="A803" s="4"/>
      <c r="D803" s="4"/>
      <c r="E803" s="4"/>
      <c r="F803" s="4"/>
      <c r="G803" s="4"/>
    </row>
    <row r="804">
      <c r="A804" s="4"/>
      <c r="D804" s="4"/>
      <c r="E804" s="4"/>
      <c r="F804" s="4"/>
      <c r="G804" s="4"/>
    </row>
    <row r="805">
      <c r="A805" s="4"/>
      <c r="D805" s="4"/>
      <c r="E805" s="4"/>
      <c r="F805" s="4"/>
      <c r="G805" s="4"/>
    </row>
    <row r="806">
      <c r="A806" s="4"/>
      <c r="D806" s="4"/>
      <c r="E806" s="4"/>
      <c r="F806" s="4"/>
      <c r="G806" s="4"/>
    </row>
    <row r="807">
      <c r="A807" s="4"/>
      <c r="D807" s="4"/>
      <c r="E807" s="4"/>
      <c r="F807" s="4"/>
      <c r="G807" s="4"/>
    </row>
    <row r="808">
      <c r="A808" s="4"/>
      <c r="D808" s="4"/>
      <c r="E808" s="4"/>
      <c r="F808" s="4"/>
      <c r="G808" s="4"/>
    </row>
    <row r="809">
      <c r="A809" s="4"/>
      <c r="D809" s="4"/>
      <c r="E809" s="4"/>
      <c r="F809" s="4"/>
      <c r="G809" s="4"/>
    </row>
    <row r="810">
      <c r="A810" s="4"/>
      <c r="D810" s="4"/>
      <c r="E810" s="4"/>
      <c r="F810" s="4"/>
      <c r="G810" s="4"/>
    </row>
    <row r="811">
      <c r="A811" s="4"/>
      <c r="D811" s="4"/>
      <c r="E811" s="4"/>
      <c r="F811" s="4"/>
      <c r="G811" s="4"/>
    </row>
    <row r="812">
      <c r="A812" s="4"/>
      <c r="D812" s="4"/>
      <c r="E812" s="4"/>
      <c r="F812" s="4"/>
      <c r="G812" s="4"/>
    </row>
    <row r="813">
      <c r="A813" s="4"/>
      <c r="D813" s="4"/>
      <c r="E813" s="4"/>
      <c r="F813" s="4"/>
      <c r="G813" s="4"/>
    </row>
    <row r="814">
      <c r="A814" s="4"/>
      <c r="D814" s="4"/>
      <c r="E814" s="4"/>
      <c r="F814" s="4"/>
      <c r="G814" s="4"/>
    </row>
    <row r="815">
      <c r="A815" s="4"/>
      <c r="D815" s="4"/>
      <c r="E815" s="4"/>
      <c r="F815" s="4"/>
      <c r="G815" s="4"/>
    </row>
    <row r="816">
      <c r="A816" s="4"/>
      <c r="D816" s="4"/>
      <c r="E816" s="4"/>
      <c r="F816" s="4"/>
      <c r="G816" s="4"/>
    </row>
    <row r="817">
      <c r="A817" s="4"/>
      <c r="D817" s="4"/>
      <c r="E817" s="4"/>
      <c r="F817" s="4"/>
      <c r="G817" s="4"/>
    </row>
    <row r="818">
      <c r="A818" s="4"/>
      <c r="D818" s="4"/>
      <c r="E818" s="4"/>
      <c r="F818" s="4"/>
      <c r="G818" s="4"/>
    </row>
    <row r="819">
      <c r="A819" s="4"/>
      <c r="D819" s="4"/>
      <c r="E819" s="4"/>
      <c r="F819" s="4"/>
      <c r="G819" s="4"/>
    </row>
    <row r="820">
      <c r="A820" s="4"/>
      <c r="D820" s="4"/>
      <c r="E820" s="4"/>
      <c r="F820" s="4"/>
      <c r="G820" s="4"/>
    </row>
    <row r="821">
      <c r="A821" s="4"/>
      <c r="D821" s="4"/>
      <c r="E821" s="4"/>
      <c r="F821" s="4"/>
      <c r="G821" s="4"/>
    </row>
    <row r="822">
      <c r="A822" s="4"/>
      <c r="D822" s="4"/>
      <c r="E822" s="4"/>
      <c r="F822" s="4"/>
      <c r="G822" s="4"/>
    </row>
    <row r="823">
      <c r="A823" s="4"/>
      <c r="D823" s="4"/>
      <c r="E823" s="4"/>
      <c r="F823" s="4"/>
      <c r="G823" s="4"/>
    </row>
    <row r="824">
      <c r="A824" s="4"/>
      <c r="D824" s="4"/>
      <c r="E824" s="4"/>
      <c r="F824" s="4"/>
      <c r="G824" s="4"/>
    </row>
    <row r="825">
      <c r="A825" s="4"/>
      <c r="D825" s="4"/>
      <c r="E825" s="4"/>
      <c r="F825" s="4"/>
      <c r="G825" s="4"/>
    </row>
    <row r="826">
      <c r="A826" s="4"/>
      <c r="D826" s="4"/>
      <c r="E826" s="4"/>
      <c r="F826" s="4"/>
      <c r="G826" s="4"/>
    </row>
    <row r="827">
      <c r="A827" s="4"/>
      <c r="D827" s="4"/>
      <c r="E827" s="4"/>
      <c r="F827" s="4"/>
      <c r="G827" s="4"/>
    </row>
    <row r="828">
      <c r="A828" s="4"/>
      <c r="D828" s="4"/>
      <c r="E828" s="4"/>
      <c r="F828" s="4"/>
      <c r="G828" s="4"/>
    </row>
    <row r="829">
      <c r="A829" s="4"/>
      <c r="D829" s="4"/>
      <c r="E829" s="4"/>
      <c r="F829" s="4"/>
      <c r="G829" s="4"/>
    </row>
    <row r="830">
      <c r="A830" s="4"/>
      <c r="D830" s="4"/>
      <c r="E830" s="4"/>
      <c r="F830" s="4"/>
      <c r="G830" s="4"/>
    </row>
    <row r="831">
      <c r="A831" s="4"/>
      <c r="D831" s="4"/>
      <c r="E831" s="4"/>
      <c r="F831" s="4"/>
      <c r="G831" s="4"/>
    </row>
    <row r="832">
      <c r="A832" s="4"/>
      <c r="D832" s="4"/>
      <c r="E832" s="4"/>
      <c r="F832" s="4"/>
      <c r="G832" s="4"/>
    </row>
    <row r="833">
      <c r="A833" s="4"/>
      <c r="D833" s="4"/>
      <c r="E833" s="4"/>
      <c r="F833" s="4"/>
      <c r="G833" s="4"/>
    </row>
    <row r="834">
      <c r="A834" s="4"/>
      <c r="D834" s="4"/>
      <c r="E834" s="4"/>
      <c r="F834" s="4"/>
      <c r="G834" s="4"/>
    </row>
    <row r="835">
      <c r="A835" s="4"/>
      <c r="D835" s="4"/>
      <c r="E835" s="4"/>
      <c r="F835" s="4"/>
      <c r="G835" s="4"/>
    </row>
    <row r="836">
      <c r="A836" s="4"/>
      <c r="D836" s="4"/>
      <c r="E836" s="4"/>
      <c r="F836" s="4"/>
      <c r="G836" s="4"/>
    </row>
    <row r="837">
      <c r="A837" s="4"/>
      <c r="D837" s="4"/>
      <c r="E837" s="4"/>
      <c r="F837" s="4"/>
      <c r="G837" s="4"/>
    </row>
    <row r="838">
      <c r="A838" s="4"/>
      <c r="D838" s="4"/>
      <c r="E838" s="4"/>
      <c r="F838" s="4"/>
      <c r="G838" s="4"/>
    </row>
    <row r="839">
      <c r="A839" s="4"/>
      <c r="D839" s="4"/>
      <c r="E839" s="4"/>
      <c r="F839" s="4"/>
      <c r="G839" s="4"/>
    </row>
    <row r="840">
      <c r="A840" s="4"/>
      <c r="D840" s="4"/>
      <c r="E840" s="4"/>
      <c r="F840" s="4"/>
      <c r="G840" s="4"/>
    </row>
    <row r="841">
      <c r="A841" s="4"/>
      <c r="D841" s="4"/>
      <c r="E841" s="4"/>
      <c r="F841" s="4"/>
      <c r="G841" s="4"/>
    </row>
    <row r="842">
      <c r="A842" s="4"/>
      <c r="D842" s="4"/>
      <c r="E842" s="4"/>
      <c r="F842" s="4"/>
      <c r="G842" s="4"/>
    </row>
    <row r="843">
      <c r="A843" s="4"/>
      <c r="D843" s="4"/>
      <c r="E843" s="4"/>
      <c r="F843" s="4"/>
      <c r="G843" s="4"/>
    </row>
    <row r="844">
      <c r="A844" s="4"/>
      <c r="D844" s="4"/>
      <c r="E844" s="4"/>
      <c r="F844" s="4"/>
      <c r="G844" s="4"/>
    </row>
    <row r="845">
      <c r="A845" s="4"/>
      <c r="D845" s="4"/>
      <c r="E845" s="4"/>
      <c r="F845" s="4"/>
      <c r="G845" s="4"/>
    </row>
    <row r="846">
      <c r="A846" s="4"/>
      <c r="D846" s="4"/>
      <c r="E846" s="4"/>
      <c r="F846" s="4"/>
      <c r="G846" s="4"/>
    </row>
    <row r="847">
      <c r="A847" s="4"/>
      <c r="D847" s="4"/>
      <c r="E847" s="4"/>
      <c r="F847" s="4"/>
      <c r="G847" s="4"/>
    </row>
    <row r="848">
      <c r="A848" s="4"/>
      <c r="D848" s="4"/>
      <c r="E848" s="4"/>
      <c r="F848" s="4"/>
      <c r="G848" s="4"/>
    </row>
    <row r="849">
      <c r="A849" s="4"/>
      <c r="D849" s="4"/>
      <c r="E849" s="4"/>
      <c r="F849" s="4"/>
      <c r="G849" s="4"/>
    </row>
    <row r="850">
      <c r="A850" s="4"/>
      <c r="D850" s="4"/>
      <c r="E850" s="4"/>
      <c r="F850" s="4"/>
      <c r="G850" s="4"/>
    </row>
    <row r="851">
      <c r="A851" s="4"/>
      <c r="D851" s="4"/>
      <c r="E851" s="4"/>
      <c r="F851" s="4"/>
      <c r="G851" s="4"/>
    </row>
    <row r="852">
      <c r="A852" s="4"/>
      <c r="D852" s="4"/>
      <c r="E852" s="4"/>
      <c r="F852" s="4"/>
      <c r="G852" s="4"/>
    </row>
    <row r="853">
      <c r="A853" s="4"/>
      <c r="D853" s="4"/>
      <c r="E853" s="4"/>
      <c r="F853" s="4"/>
      <c r="G853" s="4"/>
    </row>
    <row r="854">
      <c r="A854" s="4"/>
      <c r="D854" s="4"/>
      <c r="E854" s="4"/>
      <c r="F854" s="4"/>
      <c r="G854" s="4"/>
    </row>
    <row r="855">
      <c r="A855" s="4"/>
      <c r="D855" s="4"/>
      <c r="E855" s="4"/>
      <c r="F855" s="4"/>
      <c r="G855" s="4"/>
    </row>
    <row r="856">
      <c r="A856" s="4"/>
      <c r="D856" s="4"/>
      <c r="E856" s="4"/>
      <c r="F856" s="4"/>
      <c r="G856" s="4"/>
    </row>
    <row r="857">
      <c r="A857" s="4"/>
      <c r="D857" s="4"/>
      <c r="E857" s="4"/>
      <c r="F857" s="4"/>
      <c r="G857" s="4"/>
    </row>
    <row r="858">
      <c r="A858" s="4"/>
      <c r="D858" s="4"/>
      <c r="E858" s="4"/>
      <c r="F858" s="4"/>
      <c r="G858" s="4"/>
    </row>
    <row r="859">
      <c r="A859" s="4"/>
      <c r="D859" s="4"/>
      <c r="E859" s="4"/>
      <c r="F859" s="4"/>
      <c r="G859" s="4"/>
    </row>
    <row r="860">
      <c r="A860" s="4"/>
      <c r="D860" s="4"/>
      <c r="E860" s="4"/>
      <c r="F860" s="4"/>
      <c r="G860" s="4"/>
    </row>
    <row r="861">
      <c r="A861" s="4"/>
      <c r="D861" s="4"/>
      <c r="E861" s="4"/>
      <c r="F861" s="4"/>
      <c r="G861" s="4"/>
    </row>
    <row r="862">
      <c r="A862" s="4"/>
      <c r="D862" s="4"/>
      <c r="E862" s="4"/>
      <c r="F862" s="4"/>
      <c r="G862" s="4"/>
    </row>
    <row r="863">
      <c r="A863" s="4"/>
      <c r="D863" s="4"/>
      <c r="E863" s="4"/>
      <c r="F863" s="4"/>
      <c r="G863" s="4"/>
    </row>
    <row r="864">
      <c r="A864" s="4"/>
      <c r="D864" s="4"/>
      <c r="E864" s="4"/>
      <c r="F864" s="4"/>
      <c r="G864" s="4"/>
    </row>
    <row r="865">
      <c r="A865" s="4"/>
      <c r="D865" s="4"/>
      <c r="E865" s="4"/>
      <c r="F865" s="4"/>
      <c r="G865" s="4"/>
    </row>
    <row r="866">
      <c r="A866" s="4"/>
      <c r="D866" s="4"/>
      <c r="E866" s="4"/>
      <c r="F866" s="4"/>
      <c r="G866" s="4"/>
    </row>
    <row r="867">
      <c r="A867" s="4"/>
      <c r="D867" s="4"/>
      <c r="E867" s="4"/>
      <c r="F867" s="4"/>
      <c r="G867" s="4"/>
    </row>
    <row r="868">
      <c r="A868" s="4"/>
      <c r="D868" s="4"/>
      <c r="E868" s="4"/>
      <c r="F868" s="4"/>
      <c r="G868" s="4"/>
    </row>
    <row r="869">
      <c r="A869" s="4"/>
      <c r="D869" s="4"/>
      <c r="E869" s="4"/>
      <c r="F869" s="4"/>
      <c r="G869" s="4"/>
    </row>
    <row r="870">
      <c r="A870" s="4"/>
      <c r="D870" s="4"/>
      <c r="E870" s="4"/>
      <c r="F870" s="4"/>
      <c r="G870" s="4"/>
    </row>
    <row r="871">
      <c r="A871" s="4"/>
      <c r="D871" s="4"/>
      <c r="E871" s="4"/>
      <c r="F871" s="4"/>
      <c r="G871" s="4"/>
    </row>
    <row r="872">
      <c r="A872" s="4"/>
      <c r="D872" s="4"/>
      <c r="E872" s="4"/>
      <c r="F872" s="4"/>
      <c r="G872" s="4"/>
    </row>
    <row r="873">
      <c r="A873" s="4"/>
      <c r="D873" s="4"/>
      <c r="E873" s="4"/>
      <c r="F873" s="4"/>
      <c r="G873" s="4"/>
    </row>
    <row r="874">
      <c r="A874" s="4"/>
      <c r="D874" s="4"/>
      <c r="E874" s="4"/>
      <c r="F874" s="4"/>
      <c r="G874" s="4"/>
    </row>
    <row r="875">
      <c r="A875" s="4"/>
      <c r="D875" s="4"/>
      <c r="E875" s="4"/>
      <c r="F875" s="4"/>
      <c r="G875" s="4"/>
    </row>
    <row r="876">
      <c r="A876" s="4"/>
      <c r="D876" s="4"/>
      <c r="E876" s="4"/>
      <c r="F876" s="4"/>
      <c r="G876" s="4"/>
    </row>
    <row r="877">
      <c r="A877" s="4"/>
      <c r="D877" s="4"/>
      <c r="E877" s="4"/>
      <c r="F877" s="4"/>
      <c r="G877" s="4"/>
    </row>
    <row r="878">
      <c r="A878" s="4"/>
      <c r="D878" s="4"/>
      <c r="E878" s="4"/>
      <c r="F878" s="4"/>
      <c r="G878" s="4"/>
    </row>
    <row r="879">
      <c r="A879" s="4"/>
      <c r="D879" s="4"/>
      <c r="E879" s="4"/>
      <c r="F879" s="4"/>
      <c r="G879" s="4"/>
    </row>
    <row r="880">
      <c r="A880" s="4"/>
      <c r="D880" s="4"/>
      <c r="E880" s="4"/>
      <c r="F880" s="4"/>
      <c r="G880" s="4"/>
    </row>
    <row r="881">
      <c r="A881" s="4"/>
      <c r="D881" s="4"/>
      <c r="E881" s="4"/>
      <c r="F881" s="4"/>
      <c r="G881" s="4"/>
    </row>
    <row r="882">
      <c r="A882" s="4"/>
      <c r="D882" s="4"/>
      <c r="E882" s="4"/>
      <c r="F882" s="4"/>
      <c r="G882" s="4"/>
    </row>
    <row r="883">
      <c r="A883" s="4"/>
      <c r="D883" s="4"/>
      <c r="E883" s="4"/>
      <c r="F883" s="4"/>
      <c r="G883" s="4"/>
    </row>
    <row r="884">
      <c r="A884" s="4"/>
      <c r="D884" s="4"/>
      <c r="E884" s="4"/>
      <c r="F884" s="4"/>
      <c r="G884" s="4"/>
    </row>
    <row r="885">
      <c r="A885" s="4"/>
      <c r="D885" s="4"/>
      <c r="E885" s="4"/>
      <c r="F885" s="4"/>
      <c r="G885" s="4"/>
    </row>
    <row r="886">
      <c r="A886" s="4"/>
      <c r="D886" s="4"/>
      <c r="E886" s="4"/>
      <c r="F886" s="4"/>
      <c r="G886" s="4"/>
    </row>
    <row r="887">
      <c r="A887" s="4"/>
      <c r="D887" s="4"/>
      <c r="E887" s="4"/>
      <c r="F887" s="4"/>
      <c r="G887" s="4"/>
    </row>
    <row r="888">
      <c r="A888" s="4"/>
      <c r="D888" s="4"/>
      <c r="E888" s="4"/>
      <c r="F888" s="4"/>
      <c r="G888" s="4"/>
    </row>
    <row r="889">
      <c r="A889" s="4"/>
      <c r="D889" s="4"/>
      <c r="E889" s="4"/>
      <c r="F889" s="4"/>
      <c r="G889" s="4"/>
    </row>
    <row r="890">
      <c r="A890" s="4"/>
      <c r="D890" s="4"/>
      <c r="E890" s="4"/>
      <c r="F890" s="4"/>
      <c r="G890" s="4"/>
    </row>
    <row r="891">
      <c r="A891" s="4"/>
      <c r="D891" s="4"/>
      <c r="E891" s="4"/>
      <c r="F891" s="4"/>
      <c r="G891" s="4"/>
    </row>
    <row r="892">
      <c r="A892" s="4"/>
      <c r="D892" s="4"/>
      <c r="E892" s="4"/>
      <c r="F892" s="4"/>
      <c r="G892" s="4"/>
    </row>
    <row r="893">
      <c r="A893" s="4"/>
      <c r="D893" s="4"/>
      <c r="E893" s="4"/>
      <c r="F893" s="4"/>
      <c r="G893" s="4"/>
    </row>
    <row r="894">
      <c r="A894" s="4"/>
      <c r="D894" s="4"/>
      <c r="E894" s="4"/>
      <c r="F894" s="4"/>
      <c r="G894" s="4"/>
    </row>
    <row r="895">
      <c r="A895" s="4"/>
      <c r="D895" s="4"/>
      <c r="E895" s="4"/>
      <c r="F895" s="4"/>
      <c r="G895" s="4"/>
    </row>
    <row r="896">
      <c r="A896" s="4"/>
      <c r="D896" s="4"/>
      <c r="E896" s="4"/>
      <c r="F896" s="4"/>
      <c r="G896" s="4"/>
    </row>
    <row r="897">
      <c r="A897" s="4"/>
      <c r="D897" s="4"/>
      <c r="E897" s="4"/>
      <c r="F897" s="4"/>
      <c r="G897" s="4"/>
    </row>
    <row r="898">
      <c r="A898" s="4"/>
      <c r="D898" s="4"/>
      <c r="E898" s="4"/>
      <c r="F898" s="4"/>
      <c r="G898" s="4"/>
    </row>
    <row r="899">
      <c r="A899" s="4"/>
      <c r="D899" s="4"/>
      <c r="E899" s="4"/>
      <c r="F899" s="4"/>
      <c r="G899" s="4"/>
    </row>
    <row r="900">
      <c r="A900" s="4"/>
      <c r="D900" s="4"/>
      <c r="E900" s="4"/>
      <c r="F900" s="4"/>
      <c r="G900" s="4"/>
    </row>
    <row r="901">
      <c r="A901" s="4"/>
      <c r="D901" s="4"/>
      <c r="E901" s="4"/>
      <c r="F901" s="4"/>
      <c r="G901" s="4"/>
    </row>
    <row r="902">
      <c r="A902" s="4"/>
      <c r="D902" s="4"/>
      <c r="E902" s="4"/>
      <c r="F902" s="4"/>
      <c r="G902" s="4"/>
    </row>
    <row r="903">
      <c r="A903" s="4"/>
      <c r="D903" s="4"/>
      <c r="E903" s="4"/>
      <c r="F903" s="4"/>
      <c r="G903" s="4"/>
    </row>
    <row r="904">
      <c r="A904" s="4"/>
      <c r="D904" s="4"/>
      <c r="E904" s="4"/>
      <c r="F904" s="4"/>
      <c r="G904" s="4"/>
    </row>
    <row r="905">
      <c r="A905" s="4"/>
      <c r="D905" s="4"/>
      <c r="E905" s="4"/>
      <c r="F905" s="4"/>
      <c r="G905" s="4"/>
    </row>
    <row r="906">
      <c r="A906" s="4"/>
      <c r="D906" s="4"/>
      <c r="E906" s="4"/>
      <c r="F906" s="4"/>
      <c r="G906" s="4"/>
    </row>
    <row r="907">
      <c r="A907" s="4"/>
      <c r="D907" s="4"/>
      <c r="E907" s="4"/>
      <c r="F907" s="4"/>
      <c r="G907" s="4"/>
    </row>
    <row r="908">
      <c r="A908" s="4"/>
      <c r="D908" s="4"/>
      <c r="E908" s="4"/>
      <c r="F908" s="4"/>
      <c r="G908" s="4"/>
    </row>
    <row r="909">
      <c r="A909" s="4"/>
      <c r="D909" s="4"/>
      <c r="E909" s="4"/>
      <c r="F909" s="4"/>
      <c r="G909" s="4"/>
    </row>
    <row r="910">
      <c r="A910" s="4"/>
      <c r="D910" s="4"/>
      <c r="E910" s="4"/>
      <c r="F910" s="4"/>
      <c r="G910" s="4"/>
    </row>
    <row r="911">
      <c r="A911" s="4"/>
      <c r="D911" s="4"/>
      <c r="E911" s="4"/>
      <c r="F911" s="4"/>
      <c r="G911" s="4"/>
    </row>
    <row r="912">
      <c r="A912" s="4"/>
      <c r="D912" s="4"/>
      <c r="E912" s="4"/>
      <c r="F912" s="4"/>
      <c r="G912" s="4"/>
    </row>
    <row r="913">
      <c r="A913" s="4"/>
      <c r="D913" s="4"/>
      <c r="E913" s="4"/>
      <c r="F913" s="4"/>
      <c r="G913" s="4"/>
    </row>
    <row r="914">
      <c r="A914" s="4"/>
      <c r="D914" s="4"/>
      <c r="E914" s="4"/>
      <c r="F914" s="4"/>
      <c r="G914" s="4"/>
    </row>
    <row r="915">
      <c r="A915" s="4"/>
      <c r="D915" s="4"/>
      <c r="E915" s="4"/>
      <c r="F915" s="4"/>
      <c r="G915" s="4"/>
    </row>
    <row r="916">
      <c r="A916" s="4"/>
      <c r="D916" s="4"/>
      <c r="E916" s="4"/>
      <c r="F916" s="4"/>
      <c r="G916" s="4"/>
    </row>
    <row r="917">
      <c r="A917" s="4"/>
      <c r="D917" s="4"/>
      <c r="E917" s="4"/>
      <c r="F917" s="4"/>
      <c r="G917" s="4"/>
    </row>
    <row r="918">
      <c r="A918" s="4"/>
      <c r="D918" s="4"/>
      <c r="E918" s="4"/>
      <c r="F918" s="4"/>
      <c r="G918" s="4"/>
    </row>
    <row r="919">
      <c r="A919" s="4"/>
      <c r="D919" s="4"/>
      <c r="E919" s="4"/>
      <c r="F919" s="4"/>
      <c r="G919" s="4"/>
    </row>
    <row r="920">
      <c r="A920" s="4"/>
      <c r="D920" s="4"/>
      <c r="E920" s="4"/>
      <c r="F920" s="4"/>
      <c r="G920" s="4"/>
    </row>
    <row r="921">
      <c r="A921" s="4"/>
      <c r="D921" s="4"/>
      <c r="E921" s="4"/>
      <c r="F921" s="4"/>
      <c r="G921" s="4"/>
    </row>
    <row r="922">
      <c r="A922" s="4"/>
      <c r="D922" s="4"/>
      <c r="E922" s="4"/>
      <c r="F922" s="4"/>
      <c r="G922" s="4"/>
    </row>
    <row r="923">
      <c r="A923" s="4"/>
      <c r="D923" s="4"/>
      <c r="E923" s="4"/>
      <c r="F923" s="4"/>
      <c r="G923" s="4"/>
    </row>
    <row r="924">
      <c r="A924" s="4"/>
      <c r="D924" s="4"/>
      <c r="E924" s="4"/>
      <c r="F924" s="4"/>
      <c r="G924" s="4"/>
    </row>
    <row r="925">
      <c r="A925" s="4"/>
      <c r="D925" s="4"/>
      <c r="E925" s="4"/>
      <c r="F925" s="4"/>
      <c r="G925" s="4"/>
    </row>
    <row r="926">
      <c r="A926" s="4"/>
      <c r="D926" s="4"/>
      <c r="E926" s="4"/>
      <c r="F926" s="4"/>
      <c r="G926" s="4"/>
    </row>
    <row r="927">
      <c r="A927" s="4"/>
      <c r="D927" s="4"/>
      <c r="E927" s="4"/>
      <c r="F927" s="4"/>
      <c r="G927" s="4"/>
    </row>
    <row r="928">
      <c r="A928" s="4"/>
      <c r="D928" s="4"/>
      <c r="E928" s="4"/>
      <c r="F928" s="4"/>
      <c r="G928" s="4"/>
    </row>
    <row r="929">
      <c r="A929" s="4"/>
      <c r="D929" s="4"/>
      <c r="E929" s="4"/>
      <c r="F929" s="4"/>
      <c r="G929" s="4"/>
    </row>
    <row r="930">
      <c r="A930" s="4"/>
      <c r="D930" s="4"/>
      <c r="E930" s="4"/>
      <c r="F930" s="4"/>
      <c r="G930" s="4"/>
    </row>
    <row r="931">
      <c r="A931" s="4"/>
      <c r="D931" s="4"/>
      <c r="E931" s="4"/>
      <c r="F931" s="4"/>
      <c r="G931" s="4"/>
    </row>
    <row r="932">
      <c r="A932" s="4"/>
      <c r="D932" s="4"/>
      <c r="E932" s="4"/>
      <c r="F932" s="4"/>
      <c r="G932" s="4"/>
    </row>
    <row r="933">
      <c r="A933" s="4"/>
      <c r="D933" s="4"/>
      <c r="E933" s="4"/>
      <c r="F933" s="4"/>
      <c r="G933" s="4"/>
    </row>
    <row r="934">
      <c r="A934" s="4"/>
      <c r="D934" s="4"/>
      <c r="E934" s="4"/>
      <c r="F934" s="4"/>
      <c r="G934" s="4"/>
    </row>
    <row r="935">
      <c r="A935" s="4"/>
      <c r="D935" s="4"/>
      <c r="E935" s="4"/>
      <c r="F935" s="4"/>
      <c r="G935" s="4"/>
    </row>
    <row r="936">
      <c r="A936" s="4"/>
      <c r="D936" s="4"/>
      <c r="E936" s="4"/>
      <c r="F936" s="4"/>
      <c r="G936" s="4"/>
    </row>
    <row r="937">
      <c r="A937" s="4"/>
      <c r="D937" s="4"/>
      <c r="E937" s="4"/>
      <c r="F937" s="4"/>
      <c r="G937" s="4"/>
    </row>
    <row r="938">
      <c r="A938" s="4"/>
      <c r="D938" s="4"/>
      <c r="E938" s="4"/>
      <c r="F938" s="4"/>
      <c r="G938" s="4"/>
    </row>
    <row r="939">
      <c r="A939" s="4"/>
      <c r="D939" s="4"/>
      <c r="E939" s="4"/>
      <c r="F939" s="4"/>
      <c r="G939" s="4"/>
    </row>
    <row r="940">
      <c r="A940" s="4"/>
      <c r="D940" s="4"/>
      <c r="E940" s="4"/>
      <c r="F940" s="4"/>
      <c r="G940" s="4"/>
    </row>
    <row r="941">
      <c r="A941" s="4"/>
      <c r="D941" s="4"/>
      <c r="E941" s="4"/>
      <c r="F941" s="4"/>
      <c r="G941" s="4"/>
    </row>
    <row r="942">
      <c r="A942" s="4"/>
      <c r="D942" s="4"/>
      <c r="E942" s="4"/>
      <c r="F942" s="4"/>
      <c r="G942" s="4"/>
    </row>
    <row r="943">
      <c r="A943" s="4"/>
      <c r="D943" s="4"/>
      <c r="E943" s="4"/>
      <c r="F943" s="4"/>
      <c r="G943" s="4"/>
    </row>
    <row r="944">
      <c r="A944" s="4"/>
      <c r="D944" s="4"/>
      <c r="E944" s="4"/>
      <c r="F944" s="4"/>
      <c r="G944" s="4"/>
    </row>
    <row r="945">
      <c r="A945" s="4"/>
      <c r="D945" s="4"/>
      <c r="E945" s="4"/>
      <c r="F945" s="4"/>
      <c r="G945" s="4"/>
    </row>
    <row r="946">
      <c r="A946" s="4"/>
      <c r="D946" s="4"/>
      <c r="E946" s="4"/>
      <c r="F946" s="4"/>
      <c r="G946" s="4"/>
    </row>
    <row r="947">
      <c r="A947" s="4"/>
      <c r="D947" s="4"/>
      <c r="E947" s="4"/>
      <c r="F947" s="4"/>
      <c r="G947" s="4"/>
    </row>
    <row r="948">
      <c r="A948" s="4"/>
      <c r="D948" s="4"/>
      <c r="E948" s="4"/>
      <c r="F948" s="4"/>
      <c r="G948" s="4"/>
    </row>
    <row r="949">
      <c r="A949" s="4"/>
      <c r="D949" s="4"/>
      <c r="E949" s="4"/>
      <c r="F949" s="4"/>
      <c r="G949" s="4"/>
    </row>
    <row r="950">
      <c r="A950" s="4"/>
      <c r="D950" s="4"/>
      <c r="E950" s="4"/>
      <c r="F950" s="4"/>
      <c r="G950" s="4"/>
    </row>
    <row r="951">
      <c r="A951" s="4"/>
      <c r="D951" s="4"/>
      <c r="E951" s="4"/>
      <c r="F951" s="4"/>
      <c r="G951" s="4"/>
    </row>
    <row r="952">
      <c r="A952" s="4"/>
      <c r="D952" s="4"/>
      <c r="E952" s="4"/>
      <c r="F952" s="4"/>
      <c r="G952" s="4"/>
    </row>
    <row r="953">
      <c r="A953" s="4"/>
      <c r="D953" s="4"/>
      <c r="E953" s="4"/>
      <c r="F953" s="4"/>
      <c r="G953" s="4"/>
    </row>
    <row r="954">
      <c r="A954" s="4"/>
      <c r="D954" s="4"/>
      <c r="E954" s="4"/>
      <c r="F954" s="4"/>
      <c r="G954" s="4"/>
    </row>
    <row r="955">
      <c r="A955" s="4"/>
      <c r="D955" s="4"/>
      <c r="E955" s="4"/>
      <c r="F955" s="4"/>
      <c r="G955" s="4"/>
    </row>
    <row r="956">
      <c r="A956" s="4"/>
      <c r="D956" s="4"/>
      <c r="E956" s="4"/>
      <c r="F956" s="4"/>
      <c r="G956" s="4"/>
    </row>
    <row r="957">
      <c r="A957" s="4"/>
      <c r="D957" s="4"/>
      <c r="E957" s="4"/>
      <c r="F957" s="4"/>
      <c r="G957" s="4"/>
    </row>
    <row r="958">
      <c r="A958" s="4"/>
      <c r="D958" s="4"/>
      <c r="E958" s="4"/>
      <c r="F958" s="4"/>
      <c r="G958" s="4"/>
    </row>
    <row r="959">
      <c r="A959" s="4"/>
      <c r="D959" s="4"/>
      <c r="E959" s="4"/>
      <c r="F959" s="4"/>
      <c r="G959" s="4"/>
    </row>
    <row r="960">
      <c r="A960" s="4"/>
      <c r="D960" s="4"/>
      <c r="E960" s="4"/>
      <c r="F960" s="4"/>
      <c r="G960" s="4"/>
    </row>
    <row r="961">
      <c r="A961" s="4"/>
      <c r="D961" s="4"/>
      <c r="E961" s="4"/>
      <c r="F961" s="4"/>
      <c r="G961" s="4"/>
    </row>
    <row r="962">
      <c r="A962" s="4"/>
      <c r="D962" s="4"/>
      <c r="E962" s="4"/>
      <c r="F962" s="4"/>
      <c r="G962" s="4"/>
    </row>
    <row r="963">
      <c r="A963" s="4"/>
      <c r="D963" s="4"/>
      <c r="E963" s="4"/>
      <c r="F963" s="4"/>
      <c r="G963" s="4"/>
    </row>
    <row r="964">
      <c r="A964" s="4"/>
      <c r="D964" s="4"/>
      <c r="E964" s="4"/>
      <c r="F964" s="4"/>
      <c r="G964" s="4"/>
    </row>
    <row r="965">
      <c r="A965" s="4"/>
      <c r="D965" s="4"/>
      <c r="E965" s="4"/>
      <c r="F965" s="4"/>
      <c r="G965" s="4"/>
    </row>
    <row r="966">
      <c r="A966" s="4"/>
      <c r="D966" s="4"/>
      <c r="E966" s="4"/>
      <c r="F966" s="4"/>
      <c r="G966" s="4"/>
    </row>
    <row r="967">
      <c r="A967" s="4"/>
      <c r="D967" s="4"/>
      <c r="E967" s="4"/>
      <c r="F967" s="4"/>
      <c r="G967" s="4"/>
    </row>
    <row r="968">
      <c r="A968" s="4"/>
      <c r="D968" s="4"/>
      <c r="E968" s="4"/>
      <c r="F968" s="4"/>
      <c r="G968" s="4"/>
    </row>
    <row r="969">
      <c r="A969" s="4"/>
      <c r="D969" s="4"/>
      <c r="E969" s="4"/>
      <c r="F969" s="4"/>
      <c r="G969" s="4"/>
    </row>
    <row r="970">
      <c r="A970" s="4"/>
      <c r="D970" s="4"/>
      <c r="E970" s="4"/>
      <c r="F970" s="4"/>
      <c r="G970" s="4"/>
    </row>
    <row r="971">
      <c r="A971" s="4"/>
      <c r="D971" s="4"/>
      <c r="E971" s="4"/>
      <c r="F971" s="4"/>
      <c r="G971" s="4"/>
    </row>
    <row r="972">
      <c r="A972" s="4"/>
      <c r="D972" s="4"/>
      <c r="E972" s="4"/>
      <c r="F972" s="4"/>
      <c r="G972" s="4"/>
    </row>
    <row r="973">
      <c r="A973" s="4"/>
      <c r="D973" s="4"/>
      <c r="E973" s="4"/>
      <c r="F973" s="4"/>
      <c r="G973" s="4"/>
    </row>
    <row r="974">
      <c r="A974" s="4"/>
      <c r="D974" s="4"/>
      <c r="E974" s="4"/>
      <c r="F974" s="4"/>
      <c r="G974" s="4"/>
    </row>
    <row r="975">
      <c r="A975" s="4"/>
      <c r="D975" s="4"/>
      <c r="E975" s="4"/>
      <c r="F975" s="4"/>
      <c r="G975" s="4"/>
    </row>
    <row r="976">
      <c r="A976" s="4"/>
      <c r="D976" s="4"/>
      <c r="E976" s="4"/>
      <c r="F976" s="4"/>
      <c r="G976" s="4"/>
    </row>
    <row r="977">
      <c r="A977" s="4"/>
      <c r="D977" s="4"/>
      <c r="E977" s="4"/>
      <c r="F977" s="4"/>
      <c r="G977" s="4"/>
    </row>
    <row r="978">
      <c r="A978" s="4"/>
      <c r="D978" s="4"/>
      <c r="E978" s="4"/>
      <c r="F978" s="4"/>
      <c r="G978" s="4"/>
    </row>
    <row r="979">
      <c r="A979" s="4"/>
      <c r="D979" s="4"/>
      <c r="E979" s="4"/>
      <c r="F979" s="4"/>
      <c r="G979" s="4"/>
    </row>
    <row r="980">
      <c r="A980" s="4"/>
      <c r="D980" s="4"/>
      <c r="E980" s="4"/>
      <c r="F980" s="4"/>
      <c r="G980" s="4"/>
    </row>
    <row r="981">
      <c r="A981" s="4"/>
      <c r="D981" s="4"/>
      <c r="E981" s="4"/>
      <c r="F981" s="4"/>
      <c r="G981" s="4"/>
    </row>
    <row r="982">
      <c r="A982" s="4"/>
      <c r="D982" s="4"/>
      <c r="E982" s="4"/>
      <c r="F982" s="4"/>
      <c r="G982" s="4"/>
    </row>
    <row r="983">
      <c r="A983" s="4"/>
      <c r="D983" s="4"/>
      <c r="E983" s="4"/>
      <c r="F983" s="4"/>
      <c r="G983" s="4"/>
    </row>
    <row r="984">
      <c r="A984" s="4"/>
      <c r="D984" s="4"/>
      <c r="E984" s="4"/>
      <c r="F984" s="4"/>
      <c r="G984" s="4"/>
    </row>
    <row r="985">
      <c r="A985" s="4"/>
      <c r="D985" s="4"/>
      <c r="E985" s="4"/>
      <c r="F985" s="4"/>
      <c r="G985" s="4"/>
    </row>
    <row r="986">
      <c r="A986" s="4"/>
      <c r="D986" s="4"/>
      <c r="E986" s="4"/>
      <c r="F986" s="4"/>
      <c r="G986" s="4"/>
    </row>
    <row r="987">
      <c r="A987" s="4"/>
      <c r="D987" s="4"/>
      <c r="E987" s="4"/>
      <c r="F987" s="4"/>
      <c r="G987" s="4"/>
    </row>
    <row r="988">
      <c r="A988" s="4"/>
      <c r="D988" s="4"/>
      <c r="E988" s="4"/>
      <c r="F988" s="4"/>
      <c r="G988" s="4"/>
    </row>
    <row r="989">
      <c r="A989" s="4"/>
      <c r="D989" s="4"/>
      <c r="E989" s="4"/>
      <c r="F989" s="4"/>
      <c r="G989" s="4"/>
    </row>
    <row r="990">
      <c r="A990" s="4"/>
      <c r="D990" s="4"/>
      <c r="E990" s="4"/>
      <c r="F990" s="4"/>
      <c r="G990" s="4"/>
    </row>
    <row r="991">
      <c r="A991" s="4"/>
      <c r="D991" s="4"/>
      <c r="E991" s="4"/>
      <c r="F991" s="4"/>
      <c r="G991" s="4"/>
    </row>
    <row r="992">
      <c r="A992" s="4"/>
      <c r="D992" s="4"/>
      <c r="E992" s="4"/>
      <c r="F992" s="4"/>
      <c r="G992" s="4"/>
    </row>
    <row r="993">
      <c r="A993" s="4"/>
      <c r="D993" s="4"/>
      <c r="E993" s="4"/>
      <c r="F993" s="4"/>
      <c r="G993" s="4"/>
    </row>
    <row r="994">
      <c r="A994" s="4"/>
      <c r="D994" s="4"/>
      <c r="E994" s="4"/>
      <c r="F994" s="4"/>
      <c r="G994" s="4"/>
    </row>
    <row r="995">
      <c r="A995" s="4"/>
      <c r="D995" s="4"/>
      <c r="E995" s="4"/>
      <c r="F995" s="4"/>
      <c r="G995" s="4"/>
    </row>
    <row r="996">
      <c r="A996" s="4"/>
      <c r="D996" s="4"/>
      <c r="E996" s="4"/>
      <c r="F996" s="4"/>
      <c r="G996" s="4"/>
    </row>
    <row r="997">
      <c r="A997" s="4"/>
      <c r="D997" s="4"/>
      <c r="E997" s="4"/>
      <c r="F997" s="4"/>
      <c r="G997" s="4"/>
    </row>
    <row r="998">
      <c r="A998" s="4"/>
      <c r="D998" s="4"/>
      <c r="E998" s="4"/>
      <c r="F998" s="4"/>
      <c r="G998" s="4"/>
    </row>
    <row r="999">
      <c r="A999" s="4"/>
      <c r="D999" s="4"/>
      <c r="E999" s="4"/>
      <c r="F999" s="4"/>
      <c r="G999" s="4"/>
    </row>
    <row r="1000">
      <c r="A1000" s="4"/>
      <c r="D1000" s="4"/>
      <c r="E1000" s="4"/>
      <c r="F1000" s="4"/>
      <c r="G1000" s="4"/>
    </row>
  </sheetData>
  <mergeCells count="111">
    <mergeCell ref="C8:D8"/>
    <mergeCell ref="C9:D9"/>
    <mergeCell ref="C10:D10"/>
    <mergeCell ref="C11:D11"/>
    <mergeCell ref="C14:D14"/>
    <mergeCell ref="C13:D13"/>
    <mergeCell ref="C2:D2"/>
    <mergeCell ref="C1:D1"/>
    <mergeCell ref="C3:D3"/>
    <mergeCell ref="C4:D4"/>
    <mergeCell ref="C5:D5"/>
    <mergeCell ref="C12:D12"/>
    <mergeCell ref="C22:D22"/>
    <mergeCell ref="C23:D23"/>
    <mergeCell ref="C16:D16"/>
    <mergeCell ref="C18:D18"/>
    <mergeCell ref="C17:D17"/>
    <mergeCell ref="C19:D19"/>
    <mergeCell ref="C21:D21"/>
    <mergeCell ref="C20:D20"/>
    <mergeCell ref="C15:D15"/>
    <mergeCell ref="C42:D42"/>
    <mergeCell ref="C43:D43"/>
    <mergeCell ref="C44:D44"/>
    <mergeCell ref="C45:D45"/>
    <mergeCell ref="C46:D46"/>
    <mergeCell ref="C47:D47"/>
    <mergeCell ref="C48:D48"/>
    <mergeCell ref="C104:D104"/>
    <mergeCell ref="C102:D102"/>
    <mergeCell ref="C103:D103"/>
    <mergeCell ref="C101:D101"/>
    <mergeCell ref="C100:D100"/>
    <mergeCell ref="C98:D98"/>
    <mergeCell ref="C97:D97"/>
    <mergeCell ref="C87:D87"/>
    <mergeCell ref="C85:D85"/>
    <mergeCell ref="C86:D86"/>
    <mergeCell ref="C81:D81"/>
    <mergeCell ref="C84:D84"/>
    <mergeCell ref="C82:D82"/>
    <mergeCell ref="C83:D83"/>
    <mergeCell ref="C89:D89"/>
    <mergeCell ref="C88:D88"/>
    <mergeCell ref="C68:D68"/>
    <mergeCell ref="C69:D69"/>
    <mergeCell ref="C74:D74"/>
    <mergeCell ref="C73:D73"/>
    <mergeCell ref="C75:D75"/>
    <mergeCell ref="C76:D76"/>
    <mergeCell ref="C71:D71"/>
    <mergeCell ref="C70:D70"/>
    <mergeCell ref="C33:D33"/>
    <mergeCell ref="C36:D36"/>
    <mergeCell ref="C35:D35"/>
    <mergeCell ref="C34:D34"/>
    <mergeCell ref="C30:D30"/>
    <mergeCell ref="C31:D31"/>
    <mergeCell ref="C28:D28"/>
    <mergeCell ref="C29:D29"/>
    <mergeCell ref="C32:D32"/>
    <mergeCell ref="C27:D27"/>
    <mergeCell ref="C41:D41"/>
    <mergeCell ref="C37:D37"/>
    <mergeCell ref="C38:D38"/>
    <mergeCell ref="C7:D7"/>
    <mergeCell ref="C6:D6"/>
    <mergeCell ref="C40:D40"/>
    <mergeCell ref="C39:D39"/>
    <mergeCell ref="C26:D26"/>
    <mergeCell ref="C25:D25"/>
    <mergeCell ref="C24:D24"/>
    <mergeCell ref="C93:D93"/>
    <mergeCell ref="C92:D92"/>
    <mergeCell ref="C110:D110"/>
    <mergeCell ref="C111:D111"/>
    <mergeCell ref="C109:D109"/>
    <mergeCell ref="C108:D108"/>
    <mergeCell ref="C95:D95"/>
    <mergeCell ref="C90:D90"/>
    <mergeCell ref="C94:D94"/>
    <mergeCell ref="C91:D91"/>
    <mergeCell ref="C72:D72"/>
    <mergeCell ref="C58:D58"/>
    <mergeCell ref="C66:D66"/>
    <mergeCell ref="C78:D78"/>
    <mergeCell ref="C49:D49"/>
    <mergeCell ref="C51:D51"/>
    <mergeCell ref="C52:D52"/>
    <mergeCell ref="C50:D50"/>
    <mergeCell ref="C106:D106"/>
    <mergeCell ref="C107:D107"/>
    <mergeCell ref="C56:D56"/>
    <mergeCell ref="C63:D63"/>
    <mergeCell ref="C65:D65"/>
    <mergeCell ref="C64:D64"/>
    <mergeCell ref="C57:D57"/>
    <mergeCell ref="C59:D59"/>
    <mergeCell ref="C60:D60"/>
    <mergeCell ref="C62:D62"/>
    <mergeCell ref="C61:D61"/>
    <mergeCell ref="C53:D53"/>
    <mergeCell ref="C55:D55"/>
    <mergeCell ref="C54:D54"/>
    <mergeCell ref="C105:D105"/>
    <mergeCell ref="C96:D96"/>
    <mergeCell ref="C99:D99"/>
    <mergeCell ref="C77:D77"/>
    <mergeCell ref="C67:D67"/>
    <mergeCell ref="C79:D79"/>
    <mergeCell ref="C80:D8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40.63"/>
    <col customWidth="1" min="3" max="26" width="9.38"/>
  </cols>
  <sheetData>
    <row r="1">
      <c r="A1" s="4">
        <v>3446563.0</v>
      </c>
      <c r="B1" s="4" t="s">
        <v>537</v>
      </c>
    </row>
    <row r="2">
      <c r="A2" s="4">
        <v>3446746.0</v>
      </c>
      <c r="B2" s="4" t="s">
        <v>537</v>
      </c>
    </row>
    <row r="3">
      <c r="A3" s="4">
        <v>3447971.0</v>
      </c>
      <c r="B3" s="4" t="s">
        <v>537</v>
      </c>
    </row>
    <row r="4">
      <c r="A4" s="4">
        <v>3433118.0</v>
      </c>
      <c r="B4" s="4" t="s">
        <v>537</v>
      </c>
    </row>
    <row r="5">
      <c r="A5" s="4">
        <v>3452324.0</v>
      </c>
      <c r="B5" s="4" t="s">
        <v>537</v>
      </c>
    </row>
    <row r="6">
      <c r="A6" s="4">
        <v>3449087.0</v>
      </c>
      <c r="B6" s="4" t="s">
        <v>537</v>
      </c>
    </row>
    <row r="7">
      <c r="A7" s="94">
        <v>3445358.0</v>
      </c>
      <c r="B7" s="94" t="s">
        <v>538</v>
      </c>
    </row>
    <row r="8">
      <c r="A8" s="94">
        <v>3450451.0</v>
      </c>
      <c r="B8" s="94" t="s">
        <v>539</v>
      </c>
    </row>
    <row r="9">
      <c r="A9" s="94">
        <v>3445497.0</v>
      </c>
      <c r="B9" s="94" t="s">
        <v>540</v>
      </c>
    </row>
    <row r="10">
      <c r="A10" s="4">
        <v>3449087.0</v>
      </c>
      <c r="B10" s="4" t="s">
        <v>541</v>
      </c>
    </row>
    <row r="11">
      <c r="A11" s="4">
        <v>3452383.0</v>
      </c>
      <c r="B11" s="4" t="s">
        <v>542</v>
      </c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1"/>
</worksheet>
</file>