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illparker/Desktop/Bootcamp/homework/Module 1 Challenge/"/>
    </mc:Choice>
  </mc:AlternateContent>
  <xr:revisionPtr revIDLastSave="0" documentId="13_ncr:1_{A65F0FEB-642C-6946-A335-B8395C851E43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heet1" sheetId="2" r:id="rId1"/>
    <sheet name="Sheet2" sheetId="3" r:id="rId2"/>
    <sheet name="Sheet3" sheetId="5" r:id="rId3"/>
    <sheet name="Sheet4" sheetId="6" r:id="rId4"/>
    <sheet name="Sheet5" sheetId="7" r:id="rId5"/>
    <sheet name="Crowdfunding" sheetId="1" r:id="rId6"/>
  </sheets>
  <calcPr calcId="191029"/>
  <pivotCaches>
    <pivotCache cacheId="25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H2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C13" i="6"/>
  <c r="C12" i="6"/>
  <c r="C11" i="6"/>
  <c r="D10" i="6"/>
  <c r="C10" i="6"/>
  <c r="B13" i="6"/>
  <c r="B12" i="6"/>
  <c r="B11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<sst xmlns="http://schemas.openxmlformats.org/spreadsheetml/2006/main" count="6125" uniqueCount="2106">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</sst>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3-BF4B-8CDA-FEE4498586B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3-BF4B-8CDA-FEE4498586B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3-BF4B-8CDA-FEE4498586B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43-BF4B-8CDA-FEE44985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5472224"/>
        <c:axId val="1718074192"/>
      </c:barChart>
      <c:catAx>
        <c:axId val="17354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4192"/>
        <c:crosses val="autoZero"/>
        <c:auto val="1"/>
        <c:lblAlgn val="ctr"/>
        <c:lblOffset val="100"/>
        <c:noMultiLvlLbl val="0"/>
      </c:catAx>
      <c:valAx>
        <c:axId val="17180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7349-9280-AD12A986609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7349-9280-AD12A986609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E-7349-9280-AD12A986609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E-7349-9280-AD12A986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7630912"/>
        <c:axId val="907632624"/>
      </c:barChart>
      <c:catAx>
        <c:axId val="907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32624"/>
        <c:crosses val="autoZero"/>
        <c:auto val="1"/>
        <c:lblAlgn val="ctr"/>
        <c:lblOffset val="100"/>
        <c:noMultiLvlLbl val="0"/>
      </c:catAx>
      <c:valAx>
        <c:axId val="907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4-AF4C-95B8-94ECC5248D3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4-AF4C-95B8-94ECC5248D3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4-AF4C-95B8-94ECC524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79792"/>
        <c:axId val="910071152"/>
      </c:lineChart>
      <c:catAx>
        <c:axId val="9100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71152"/>
        <c:crosses val="autoZero"/>
        <c:auto val="1"/>
        <c:lblAlgn val="ctr"/>
        <c:lblOffset val="100"/>
        <c:noMultiLvlLbl val="0"/>
      </c:catAx>
      <c:valAx>
        <c:axId val="9100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F-0D45-B681-390370577146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F-0D45-B681-39037057714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F-0D45-B681-39037057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591248"/>
        <c:axId val="1997592960"/>
      </c:lineChart>
      <c:catAx>
        <c:axId val="19975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92960"/>
        <c:crosses val="autoZero"/>
        <c:auto val="1"/>
        <c:lblAlgn val="ctr"/>
        <c:lblOffset val="100"/>
        <c:noMultiLvlLbl val="0"/>
      </c:catAx>
      <c:valAx>
        <c:axId val="1997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196850</xdr:rowOff>
    </xdr:from>
    <xdr:to>
      <xdr:col>17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9518B-94B8-9353-C292-1B28301F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12700</xdr:rowOff>
    </xdr:from>
    <xdr:to>
      <xdr:col>13</xdr:col>
      <xdr:colOff>850900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C5336-4C4E-C63F-EEBC-EB1F20C8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6350</xdr:rowOff>
    </xdr:from>
    <xdr:to>
      <xdr:col>15</xdr:col>
      <xdr:colOff>12700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F53C2-7DB4-7502-9A56-45AAF79A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76200</xdr:rowOff>
    </xdr:from>
    <xdr:to>
      <xdr:col>9</xdr:col>
      <xdr:colOff>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B44F1-74C8-BD97-510F-6824CC3D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Parker" refreshedDate="45404.684639699073" createdVersion="8" refreshedVersion="8" minRefreshableVersion="3" recordCount="1000" xr:uid="{4DD18792-0D6D-A84A-AF7D-A37DF3684DF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Parker" refreshedDate="45404.697884953704" createdVersion="8" refreshedVersion="8" minRefreshableVersion="3" recordCount="1001" xr:uid="{CCFF51DB-3840-234B-8DB1-9BE86155FFA5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NonDate="0" containsBlank="1"/>
    </cacheField>
    <cacheField name="blurb" numFmtId="0">
      <sharedItems containsNonDate="0"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NonDate="0" containsBlank="1"/>
    </cacheField>
    <cacheField name="currency" numFmtId="0">
      <sharedItems containsNonDate="0"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5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staff_pick" numFmtId="0">
      <sharedItems containsNonDate="0" containsBlank="1"/>
    </cacheField>
    <cacheField name="spotlight" numFmtId="0">
      <sharedItems containsNonDate="0" containsBlank="1"/>
    </cacheField>
    <cacheField name="category &amp; sub-category" numFmtId="0">
      <sharedItems containsNonDate="0" containsBlank="1"/>
    </cacheField>
    <cacheField name="Parent Category" numFmtId="0">
      <sharedItems containsNonDate="0"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NonDate="0" containsBlank="1"/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m/>
    <x v="4"/>
    <m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CBC9D-A736-DF43-8990-8DE9264AE49A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47810-B58E-6540-9633-15603374A6A1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C6E7D-D79E-F742-97A7-B06D58AA65C1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5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750-14EC-964C-BB10-7A0FF681655A}">
  <dimension ref="A1:F14"/>
  <sheetViews>
    <sheetView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A572-B1AD-794D-A7FB-78DA4021FAA5}">
  <dimension ref="A1:F30"/>
  <sheetViews>
    <sheetView workbookViewId="0">
      <selection activeCell="L39" sqref="L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17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2032</v>
      </c>
      <c r="B2" t="s">
        <v>2046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308A-9C95-CB42-97CC-FE97E258003E}">
  <dimension ref="A1:E18"/>
  <sheetViews>
    <sheetView workbookViewId="0">
      <selection activeCell="D4" sqref="D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2085</v>
      </c>
      <c r="B1" t="s">
        <v>2046</v>
      </c>
    </row>
    <row r="2" spans="1:5" x14ac:dyDescent="0.2">
      <c r="A2" s="6" t="s">
        <v>2032</v>
      </c>
      <c r="B2" t="s">
        <v>2046</v>
      </c>
    </row>
    <row r="4" spans="1:5" x14ac:dyDescent="0.2">
      <c r="A4" s="6" t="s">
        <v>2045</v>
      </c>
      <c r="B4" s="6" t="s">
        <v>2044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4543-3E3D-AA4A-8489-9BD5F7A354C0}">
  <dimension ref="A1:H13"/>
  <sheetViews>
    <sheetView workbookViewId="0">
      <selection activeCell="F1" sqref="F1:H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10" t="s">
        <v>2091</v>
      </c>
      <c r="G1" s="9" t="s">
        <v>2092</v>
      </c>
      <c r="H1" s="9" t="s">
        <v>2093</v>
      </c>
    </row>
    <row r="2" spans="1:8" x14ac:dyDescent="0.2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11">
        <f>B2/$E2</f>
        <v>0.58823529411764708</v>
      </c>
      <c r="G2" s="11">
        <f>C2/$E2</f>
        <v>0.39215686274509803</v>
      </c>
      <c r="H2" s="11">
        <f>D2/$E2</f>
        <v>1.9607843137254902E-2</v>
      </c>
    </row>
    <row r="3" spans="1:8" x14ac:dyDescent="0.2">
      <c r="A3" t="s">
        <v>2095</v>
      </c>
      <c r="B3">
        <f>COUNTIFS(Crowdfunding!$G$2:$G$1001, "successful", Crowdfunding!$D$2:$D$1001, "&gt;=1000", Crowdfunding!$D$2:$D$1001, "&lt;5000")</f>
        <v>191</v>
      </c>
      <c r="C3">
        <f>COUNTIFS(Crowdfunding!$G$2:$G$1001, "failed", Crowdfunding!$D$2:$D$1001, "&gt;=1000", Crowdfunding!$D$2:$D$1001, "&lt;5000")</f>
        <v>38</v>
      </c>
      <c r="D3">
        <f>COUNTIFS(Crowdfunding!$G$2:$G$1001, "canceled", Crowdfunding!$D$2:$D$1001, "&gt;=1000", Crowdfunding!$D$2:$D$1001, "&lt;5000")</f>
        <v>2</v>
      </c>
      <c r="E3">
        <f t="shared" ref="E3:E13" si="0">SUM(B3:D3)</f>
        <v>231</v>
      </c>
      <c r="F3" s="11">
        <f t="shared" ref="F3:F13" si="1">B3/$E3</f>
        <v>0.82683982683982682</v>
      </c>
      <c r="G3" s="11">
        <f t="shared" ref="G3:G13" si="2">C3/$E3</f>
        <v>0.16450216450216451</v>
      </c>
      <c r="H3" s="11">
        <f t="shared" ref="H3:H13" si="3">D3/$E3</f>
        <v>8.658008658008658E-3</v>
      </c>
    </row>
    <row r="4" spans="1:8" x14ac:dyDescent="0.2">
      <c r="A4" t="s">
        <v>2096</v>
      </c>
      <c r="B4">
        <f>COUNTIFS(Crowdfunding!$G$2:$G$1001, "successful", Crowdfunding!$D$2:$D$1001, "&gt;=5000", Crowdfunding!$D$2:$D$1001, "&lt;10000")</f>
        <v>164</v>
      </c>
      <c r="C4">
        <f>COUNTIFS(Crowdfunding!$G$2:$G$1001, "failed", Crowdfunding!$D$2:$D$1001, "&gt;=5000", Crowdfunding!$D$2:$D$1001, "&lt;10000")</f>
        <v>126</v>
      </c>
      <c r="D4">
        <f>COUNTIFS(Crowdfunding!$G$2:$G$1001, "canceled", Crowdfunding!$D$2:$D$1001, "&gt;=5000", Crowdfunding!$D$2:$D$1001, 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>
        <f>COUNTIFS(Crowdfunding!$G$2:$G$1001, "successful", Crowdfunding!$D$2:$D$1001, "&gt;=10000", Crowdfunding!$D$2:$D$1001, "&lt;15000")</f>
        <v>4</v>
      </c>
      <c r="C5">
        <f>COUNTIFS(Crowdfunding!$G$2:$G$1001, "failed", Crowdfunding!$D$2:$D$1001, "&gt;=10000", Crowdfunding!$D$2:$D$1001, "&lt;15000")</f>
        <v>5</v>
      </c>
      <c r="D5">
        <f>COUNTIFS(Crowdfunding!$G$2:$G$1001, "canceled", Crowdfunding!$D$2:$D$1001, "&gt;=10000", Crowdfunding!$D$2:$D$1001, 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>
        <f>COUNTIFS(Crowdfunding!$G$2:$G$1001, "successful", Crowdfunding!$D$2:$D$1001, "&gt;=15000", Crowdfunding!$D$2:$D$1001, "&lt;20000")</f>
        <v>10</v>
      </c>
      <c r="C6">
        <f>COUNTIFS(Crowdfunding!$G$2:$G$1001, "failed", Crowdfunding!$D$2:$D$1001, "&gt;=15000", Crowdfunding!$D$2:$D$1001, "&lt;20000")</f>
        <v>0</v>
      </c>
      <c r="D6">
        <f>COUNTIFS(Crowdfunding!$G$2:$G$1001, "canceled", Crowdfunding!$D$2:$D$1001, "&gt;=15000", Crowdfunding!$D$2:$D$1001, 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>
        <f>COUNTIFS(Crowdfunding!$G$2:$G$1001, "successful", Crowdfunding!$D$2:$D$1001, "&gt;=20000", Crowdfunding!$D$2:$D$1001, "&lt;25000")</f>
        <v>7</v>
      </c>
      <c r="C7">
        <f>COUNTIFS(Crowdfunding!$G$2:$G$1001, "failed", Crowdfunding!$D$2:$D$1001, "&gt;=20000", Crowdfunding!$D$2:$D$1001, "&lt;25000")</f>
        <v>0</v>
      </c>
      <c r="D7">
        <f>COUNTIFS(Crowdfunding!$G$2:$G$1001, "canceled", Crowdfunding!$D$2:$D$1001, "&gt;=20000", Crowdfunding!$D$2:$D$1001, 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>
        <f>COUNTIFS(Crowdfunding!$G$2:$G$1001, "successful", Crowdfunding!$D$2:$D$1001, "&gt;=25000", Crowdfunding!$D$2:$D$1001, "&lt;30000")</f>
        <v>11</v>
      </c>
      <c r="C8">
        <f>COUNTIFS(Crowdfunding!$G$2:$G$1001, "failed", Crowdfunding!$D$2:$D$1001, "&gt;=25000", Crowdfunding!$D$2:$D$1001, "&lt;30000")</f>
        <v>3</v>
      </c>
      <c r="D8">
        <f>COUNTIFS(Crowdfunding!$G$2:$G$1001, "canceled", Crowdfunding!$D$2:$D$1001, "&gt;=25000", Crowdfunding!$D$2:$D$1001, 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>
        <f>COUNTIFS(Crowdfunding!$G$2:$G$1001, "successful", Crowdfunding!$D$2:$D$1001, "&gt;=30000", Crowdfunding!$D$2:$D$1001, "&lt;35000")</f>
        <v>7</v>
      </c>
      <c r="C9">
        <f>COUNTIFS(Crowdfunding!$G$2:$G$1001, "failed", Crowdfunding!$D$2:$D$1001, "&gt;=30000", Crowdfunding!$D$2:$D$1001, "&lt;35000")</f>
        <v>0</v>
      </c>
      <c r="D9">
        <f>COUNTIFS(Crowdfunding!$G$2:$G$1001, "canceled", Crowdfunding!$D$2:$D$1001, "&gt;=30000", Crowdfunding!$D$2:$D$1001, 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>
        <f>COUNTIFS(Crowdfunding!$G$2:$G$1001, "successful", Crowdfunding!$D$2:$D$1001, "&gt;=35000", Crowdfunding!$D$2:$D$1001, "&lt;40000")</f>
        <v>8</v>
      </c>
      <c r="C10">
        <f>COUNTIFS(Crowdfunding!$G$2:$G$1001, "failed", Crowdfunding!$D$2:$D$1001, "&gt;=35000", Crowdfunding!$D$2:$D$1001, "&lt;40000")</f>
        <v>3</v>
      </c>
      <c r="D10">
        <f>COUNTIFS(Crowdfunding!$G$2:$G$1001, "canceled", Crowdfunding!$D$2:$D$1001, "&gt;=35000", Crowdfunding!$D$2:$D$1001, 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>
        <f>COUNTIFS(Crowdfunding!$G$2:$G$1001, "successful", Crowdfunding!$D$2:$D$1001, "&gt;=40000", Crowdfunding!$D$2:$D$1001, "&lt;45000")</f>
        <v>11</v>
      </c>
      <c r="C11">
        <f>COUNTIFS(Crowdfunding!$G$2:$G$1001, "failed", Crowdfunding!$D$2:$D$1001, "&gt;=40000", Crowdfunding!$D$2:$D$1001, "&lt;45000")</f>
        <v>3</v>
      </c>
      <c r="D11">
        <f>COUNTIFS(Crowdfunding!$G$2:$G$1001, "canceled", Crowdfunding!$D$2:$D$1001, "&gt;=40000", Crowdfunding!$D$2:$D$1001, 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>
        <f>COUNTIFS(Crowdfunding!$G$2:$G$1001, "successful", Crowdfunding!$D$2:$D$1001, "&gt;=45000", Crowdfunding!$D$2:$D$1001, "&lt;50000")</f>
        <v>8</v>
      </c>
      <c r="C12">
        <f>COUNTIFS(Crowdfunding!$G$2:$G$1001, "failed", Crowdfunding!$D$2:$D$1001, "&gt;=45000", Crowdfunding!$D$2:$D$1001, "&lt;50000")</f>
        <v>3</v>
      </c>
      <c r="D12">
        <f>COUNTIFS(Crowdfunding!$G$2:$G$1001, "canceled", Crowdfunding!$D$2:$D$1001, "&gt;=45000", Crowdfunding!$D$2:$D$1001, 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8E9-1927-024E-823D-4E223A23F4C8}">
  <dimension ref="A1:E1"/>
  <sheetViews>
    <sheetView tabSelected="1" workbookViewId="0">
      <selection activeCell="B2" sqref="B2"/>
    </sheetView>
  </sheetViews>
  <sheetFormatPr baseColWidth="10" defaultRowHeight="16" x14ac:dyDescent="0.2"/>
  <cols>
    <col min="1" max="1" width="21.6640625" bestFit="1" customWidth="1"/>
    <col min="2" max="2" width="12.83203125" bestFit="1" customWidth="1"/>
    <col min="3" max="3" width="24.1640625" bestFit="1" customWidth="1"/>
    <col min="5" max="5" width="12.83203125" bestFit="1" customWidth="1"/>
  </cols>
  <sheetData>
    <row r="1" spans="1:5" x14ac:dyDescent="0.2">
      <c r="A1" t="s">
        <v>4</v>
      </c>
      <c r="B1" t="s">
        <v>5</v>
      </c>
      <c r="D1" t="s">
        <v>4</v>
      </c>
      <c r="E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3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3.1640625" customWidth="1"/>
    <col min="6" max="6" width="13.5" bestFit="1" customWidth="1"/>
    <col min="8" max="8" width="16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O66" si="2">(((L3/60)/60)/24)+DATE(1970,1,1)</f>
        <v>41870.208333333336</v>
      </c>
      <c r="O3" s="8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(E67/D67)</f>
        <v>2.3614754098360655</v>
      </c>
      <c r="G67" t="s">
        <v>20</v>
      </c>
      <c r="H67">
        <v>236</v>
      </c>
      <c r="I67" s="5">
        <f t="shared" ref="I67:I130" si="6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7">(((L67/60)/60)/24)+DATE(1970,1,1)</f>
        <v>40570.25</v>
      </c>
      <c r="O67" s="8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(E131/D131)</f>
        <v>3.2026936026936029E-2</v>
      </c>
      <c r="G131" t="s">
        <v>74</v>
      </c>
      <c r="H131">
        <v>55</v>
      </c>
      <c r="I131" s="5">
        <f t="shared" ref="I131:I194" si="11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12">(((L131/60)/60)/24)+DATE(1970,1,1)</f>
        <v>42038.25</v>
      </c>
      <c r="O131" s="8">
        <f t="shared" si="12"/>
        <v>42063.25</v>
      </c>
      <c r="P131" t="b">
        <v>0</v>
      </c>
      <c r="Q131" t="b">
        <v>0</v>
      </c>
      <c r="R131" t="s">
        <v>17</v>
      </c>
      <c r="S131" t="str">
        <f t="shared" ref="S131:S194" si="13">_xlfn.TEXTBEFORE(R131,"/")</f>
        <v>food</v>
      </c>
      <c r="T131" t="str">
        <f t="shared" ref="T131:T194" si="14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2"/>
        <v>41607.25</v>
      </c>
      <c r="O133" s="8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2"/>
        <v>43112.25</v>
      </c>
      <c r="O134" s="8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2"/>
        <v>41340.25</v>
      </c>
      <c r="O137" s="8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2"/>
        <v>43156.25</v>
      </c>
      <c r="O142" s="8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2"/>
        <v>40855.25</v>
      </c>
      <c r="O148" s="8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2"/>
        <v>41275.25</v>
      </c>
      <c r="O151" s="8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2"/>
        <v>43450.25</v>
      </c>
      <c r="O152" s="8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2"/>
        <v>42783.25</v>
      </c>
      <c r="O154" s="8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2"/>
        <v>41638.25</v>
      </c>
      <c r="O159" s="8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2"/>
        <v>42346.25</v>
      </c>
      <c r="O160" s="8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2"/>
        <v>43442.25</v>
      </c>
      <c r="O164" s="8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2"/>
        <v>40534.25</v>
      </c>
      <c r="O168" s="8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2"/>
        <v>43518.25</v>
      </c>
      <c r="O170" s="8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2"/>
        <v>40497.25</v>
      </c>
      <c r="O179" s="8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2"/>
        <v>41328.25</v>
      </c>
      <c r="O189" s="8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2"/>
        <v>41975.25</v>
      </c>
      <c r="O190" s="8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2"/>
        <v>42433.25</v>
      </c>
      <c r="O191" s="8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5">(E195/D195)</f>
        <v>0.45636363636363636</v>
      </c>
      <c r="G195" t="s">
        <v>14</v>
      </c>
      <c r="H195">
        <v>65</v>
      </c>
      <c r="I195" s="5">
        <f t="shared" ref="I195:I258" si="16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7">(((L195/60)/60)/24)+DATE(1970,1,1)</f>
        <v>43198.208333333328</v>
      </c>
      <c r="O195" s="8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_xlfn.TEXTBEFORE(R195,"/")</f>
        <v>music</v>
      </c>
      <c r="T195" t="str">
        <f t="shared" ref="T195:T258" si="19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7"/>
        <v>42261.208333333328</v>
      </c>
      <c r="O196" s="8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7"/>
        <v>43310.208333333328</v>
      </c>
      <c r="O197" s="8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7"/>
        <v>42616.208333333328</v>
      </c>
      <c r="O198" s="8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7"/>
        <v>42909.208333333328</v>
      </c>
      <c r="O199" s="8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7"/>
        <v>40396.208333333336</v>
      </c>
      <c r="O200" s="8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7"/>
        <v>42192.208333333328</v>
      </c>
      <c r="O201" s="8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7"/>
        <v>40262.208333333336</v>
      </c>
      <c r="O202" s="8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7"/>
        <v>41845.208333333336</v>
      </c>
      <c r="O203" s="8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7"/>
        <v>40818.208333333336</v>
      </c>
      <c r="O204" s="8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7"/>
        <v>42752.25</v>
      </c>
      <c r="O205" s="8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7"/>
        <v>40636.208333333336</v>
      </c>
      <c r="O206" s="8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7"/>
        <v>43390.208333333328</v>
      </c>
      <c r="O207" s="8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7"/>
        <v>40236.25</v>
      </c>
      <c r="O208" s="8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7"/>
        <v>43340.208333333328</v>
      </c>
      <c r="O209" s="8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7"/>
        <v>43048.25</v>
      </c>
      <c r="O210" s="8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7"/>
        <v>42496.208333333328</v>
      </c>
      <c r="O211" s="8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7"/>
        <v>42797.25</v>
      </c>
      <c r="O212" s="8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7"/>
        <v>41513.208333333336</v>
      </c>
      <c r="O213" s="8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7"/>
        <v>43814.25</v>
      </c>
      <c r="O214" s="8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7"/>
        <v>40488.208333333336</v>
      </c>
      <c r="O215" s="8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7"/>
        <v>40409.208333333336</v>
      </c>
      <c r="O216" s="8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7"/>
        <v>43509.25</v>
      </c>
      <c r="O217" s="8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7"/>
        <v>40869.25</v>
      </c>
      <c r="O218" s="8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7"/>
        <v>43583.208333333328</v>
      </c>
      <c r="O219" s="8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7"/>
        <v>40858.25</v>
      </c>
      <c r="O220" s="8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7"/>
        <v>41137.208333333336</v>
      </c>
      <c r="O221" s="8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7"/>
        <v>40725.208333333336</v>
      </c>
      <c r="O222" s="8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7"/>
        <v>41081.208333333336</v>
      </c>
      <c r="O223" s="8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7"/>
        <v>41914.208333333336</v>
      </c>
      <c r="O224" s="8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7"/>
        <v>42445.208333333328</v>
      </c>
      <c r="O225" s="8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7"/>
        <v>41906.208333333336</v>
      </c>
      <c r="O226" s="8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7"/>
        <v>41762.208333333336</v>
      </c>
      <c r="O227" s="8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7"/>
        <v>40276.208333333336</v>
      </c>
      <c r="O228" s="8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7"/>
        <v>42139.208333333328</v>
      </c>
      <c r="O229" s="8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7"/>
        <v>42613.208333333328</v>
      </c>
      <c r="O230" s="8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7"/>
        <v>42887.208333333328</v>
      </c>
      <c r="O231" s="8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7"/>
        <v>43805.25</v>
      </c>
      <c r="O232" s="8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7"/>
        <v>41415.208333333336</v>
      </c>
      <c r="O233" s="8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7"/>
        <v>42576.208333333328</v>
      </c>
      <c r="O234" s="8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7"/>
        <v>40706.208333333336</v>
      </c>
      <c r="O235" s="8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7"/>
        <v>42969.208333333328</v>
      </c>
      <c r="O236" s="8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7"/>
        <v>42779.25</v>
      </c>
      <c r="O237" s="8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7"/>
        <v>43641.208333333328</v>
      </c>
      <c r="O238" s="8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7"/>
        <v>41754.208333333336</v>
      </c>
      <c r="O239" s="8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7"/>
        <v>43083.25</v>
      </c>
      <c r="O240" s="8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7"/>
        <v>42245.208333333328</v>
      </c>
      <c r="O241" s="8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7"/>
        <v>40396.208333333336</v>
      </c>
      <c r="O242" s="8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7"/>
        <v>41742.208333333336</v>
      </c>
      <c r="O243" s="8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7"/>
        <v>42865.208333333328</v>
      </c>
      <c r="O244" s="8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7"/>
        <v>43163.25</v>
      </c>
      <c r="O245" s="8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7"/>
        <v>41834.208333333336</v>
      </c>
      <c r="O246" s="8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7"/>
        <v>41736.208333333336</v>
      </c>
      <c r="O247" s="8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7"/>
        <v>41491.208333333336</v>
      </c>
      <c r="O248" s="8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7"/>
        <v>42726.25</v>
      </c>
      <c r="O249" s="8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7"/>
        <v>42004.25</v>
      </c>
      <c r="O250" s="8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7"/>
        <v>42006.25</v>
      </c>
      <c r="O251" s="8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7"/>
        <v>40203.25</v>
      </c>
      <c r="O252" s="8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7"/>
        <v>41252.25</v>
      </c>
      <c r="O253" s="8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7"/>
        <v>41572.208333333336</v>
      </c>
      <c r="O254" s="8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7"/>
        <v>40641.208333333336</v>
      </c>
      <c r="O255" s="8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7"/>
        <v>42787.25</v>
      </c>
      <c r="O256" s="8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7"/>
        <v>40590.25</v>
      </c>
      <c r="O257" s="8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7"/>
        <v>42393.25</v>
      </c>
      <c r="O258" s="8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0">(E259/D259)</f>
        <v>1.46</v>
      </c>
      <c r="G259" t="s">
        <v>20</v>
      </c>
      <c r="H259">
        <v>92</v>
      </c>
      <c r="I259" s="5">
        <f t="shared" ref="I259:I322" si="21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22">(((L259/60)/60)/24)+DATE(1970,1,1)</f>
        <v>41338.25</v>
      </c>
      <c r="O259" s="8">
        <f t="shared" si="22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_xlfn.TEXTBEFORE(R259,"/")</f>
        <v>theater</v>
      </c>
      <c r="T259" t="str">
        <f t="shared" ref="T259:T322" si="24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2"/>
        <v>42712.25</v>
      </c>
      <c r="O260" s="8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2"/>
        <v>41251.25</v>
      </c>
      <c r="O261" s="8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2"/>
        <v>41180.208333333336</v>
      </c>
      <c r="O262" s="8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2"/>
        <v>40415.208333333336</v>
      </c>
      <c r="O263" s="8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2"/>
        <v>40638.208333333336</v>
      </c>
      <c r="O264" s="8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2"/>
        <v>40187.25</v>
      </c>
      <c r="O265" s="8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2"/>
        <v>41317.25</v>
      </c>
      <c r="O266" s="8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2"/>
        <v>42372.25</v>
      </c>
      <c r="O267" s="8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2"/>
        <v>41950.25</v>
      </c>
      <c r="O268" s="8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2"/>
        <v>41206.208333333336</v>
      </c>
      <c r="O269" s="8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2"/>
        <v>41186.208333333336</v>
      </c>
      <c r="O270" s="8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2"/>
        <v>43496.25</v>
      </c>
      <c r="O271" s="8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2"/>
        <v>40514.25</v>
      </c>
      <c r="O272" s="8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2"/>
        <v>42345.25</v>
      </c>
      <c r="O273" s="8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2"/>
        <v>43656.208333333328</v>
      </c>
      <c r="O274" s="8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2"/>
        <v>42995.208333333328</v>
      </c>
      <c r="O275" s="8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2"/>
        <v>43045.25</v>
      </c>
      <c r="O276" s="8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2"/>
        <v>43561.208333333328</v>
      </c>
      <c r="O277" s="8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2"/>
        <v>41018.208333333336</v>
      </c>
      <c r="O278" s="8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2"/>
        <v>40378.208333333336</v>
      </c>
      <c r="O279" s="8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2"/>
        <v>41239.25</v>
      </c>
      <c r="O280" s="8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2"/>
        <v>43346.208333333328</v>
      </c>
      <c r="O281" s="8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2"/>
        <v>43060.25</v>
      </c>
      <c r="O282" s="8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2"/>
        <v>40979.25</v>
      </c>
      <c r="O283" s="8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2"/>
        <v>42701.25</v>
      </c>
      <c r="O284" s="8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2"/>
        <v>42520.208333333328</v>
      </c>
      <c r="O285" s="8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2"/>
        <v>41030.208333333336</v>
      </c>
      <c r="O286" s="8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2"/>
        <v>42623.208333333328</v>
      </c>
      <c r="O287" s="8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2"/>
        <v>42697.25</v>
      </c>
      <c r="O288" s="8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2"/>
        <v>42122.208333333328</v>
      </c>
      <c r="O289" s="8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2"/>
        <v>40982.208333333336</v>
      </c>
      <c r="O290" s="8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2"/>
        <v>42219.208333333328</v>
      </c>
      <c r="O291" s="8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2"/>
        <v>41404.208333333336</v>
      </c>
      <c r="O292" s="8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2"/>
        <v>40831.208333333336</v>
      </c>
      <c r="O293" s="8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2"/>
        <v>40984.208333333336</v>
      </c>
      <c r="O294" s="8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2"/>
        <v>40456.208333333336</v>
      </c>
      <c r="O295" s="8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2"/>
        <v>43399.208333333328</v>
      </c>
      <c r="O296" s="8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2"/>
        <v>41562.208333333336</v>
      </c>
      <c r="O297" s="8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2"/>
        <v>43493.25</v>
      </c>
      <c r="O298" s="8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2"/>
        <v>41653.25</v>
      </c>
      <c r="O299" s="8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2"/>
        <v>42426.25</v>
      </c>
      <c r="O300" s="8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2"/>
        <v>42432.25</v>
      </c>
      <c r="O301" s="8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2"/>
        <v>42977.208333333328</v>
      </c>
      <c r="O302" s="8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2"/>
        <v>42061.25</v>
      </c>
      <c r="O303" s="8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2"/>
        <v>43345.208333333328</v>
      </c>
      <c r="O304" s="8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2"/>
        <v>42376.25</v>
      </c>
      <c r="O305" s="8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2"/>
        <v>42589.208333333328</v>
      </c>
      <c r="O306" s="8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2"/>
        <v>42448.208333333328</v>
      </c>
      <c r="O307" s="8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2"/>
        <v>42930.208333333328</v>
      </c>
      <c r="O308" s="8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2"/>
        <v>41066.208333333336</v>
      </c>
      <c r="O309" s="8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2"/>
        <v>40651.208333333336</v>
      </c>
      <c r="O310" s="8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2"/>
        <v>40807.208333333336</v>
      </c>
      <c r="O311" s="8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2"/>
        <v>40277.208333333336</v>
      </c>
      <c r="O312" s="8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2"/>
        <v>40590.25</v>
      </c>
      <c r="O313" s="8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2"/>
        <v>41572.208333333336</v>
      </c>
      <c r="O314" s="8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2"/>
        <v>40966.25</v>
      </c>
      <c r="O315" s="8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2"/>
        <v>43536.208333333328</v>
      </c>
      <c r="O316" s="8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2"/>
        <v>41783.208333333336</v>
      </c>
      <c r="O317" s="8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2"/>
        <v>43788.25</v>
      </c>
      <c r="O318" s="8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2"/>
        <v>42869.208333333328</v>
      </c>
      <c r="O319" s="8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2"/>
        <v>41684.25</v>
      </c>
      <c r="O320" s="8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2"/>
        <v>40402.208333333336</v>
      </c>
      <c r="O321" s="8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2"/>
        <v>40673.208333333336</v>
      </c>
      <c r="O322" s="8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5">(E323/D323)</f>
        <v>0.94144366197183094</v>
      </c>
      <c r="G323" t="s">
        <v>14</v>
      </c>
      <c r="H323">
        <v>2468</v>
      </c>
      <c r="I323" s="5">
        <f t="shared" ref="I323:I386" si="26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27">(((L323/60)/60)/24)+DATE(1970,1,1)</f>
        <v>40634.208333333336</v>
      </c>
      <c r="O323" s="8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_xlfn.TEXTBEFORE(R323,"/")</f>
        <v>film &amp; video</v>
      </c>
      <c r="T323" t="str">
        <f t="shared" ref="T323:T386" si="29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7"/>
        <v>40507.25</v>
      </c>
      <c r="O324" s="8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7"/>
        <v>41725.208333333336</v>
      </c>
      <c r="O325" s="8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7"/>
        <v>42176.208333333328</v>
      </c>
      <c r="O326" s="8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7"/>
        <v>43267.208333333328</v>
      </c>
      <c r="O327" s="8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7"/>
        <v>42364.25</v>
      </c>
      <c r="O328" s="8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7"/>
        <v>43705.208333333328</v>
      </c>
      <c r="O329" s="8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7"/>
        <v>43434.25</v>
      </c>
      <c r="O330" s="8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7"/>
        <v>42716.25</v>
      </c>
      <c r="O331" s="8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7"/>
        <v>43077.25</v>
      </c>
      <c r="O332" s="8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7"/>
        <v>40896.25</v>
      </c>
      <c r="O333" s="8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7"/>
        <v>41361.208333333336</v>
      </c>
      <c r="O334" s="8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7"/>
        <v>43424.25</v>
      </c>
      <c r="O335" s="8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7"/>
        <v>43110.25</v>
      </c>
      <c r="O336" s="8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7"/>
        <v>43784.25</v>
      </c>
      <c r="O337" s="8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7"/>
        <v>40527.25</v>
      </c>
      <c r="O338" s="8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7"/>
        <v>43780.25</v>
      </c>
      <c r="O339" s="8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7"/>
        <v>40821.208333333336</v>
      </c>
      <c r="O340" s="8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7"/>
        <v>42949.208333333328</v>
      </c>
      <c r="O341" s="8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7"/>
        <v>40889.25</v>
      </c>
      <c r="O342" s="8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7"/>
        <v>42244.208333333328</v>
      </c>
      <c r="O343" s="8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7"/>
        <v>41475.208333333336</v>
      </c>
      <c r="O344" s="8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7"/>
        <v>41597.25</v>
      </c>
      <c r="O345" s="8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7"/>
        <v>43122.25</v>
      </c>
      <c r="O346" s="8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7"/>
        <v>42194.208333333328</v>
      </c>
      <c r="O347" s="8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7"/>
        <v>42971.208333333328</v>
      </c>
      <c r="O348" s="8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7"/>
        <v>42046.25</v>
      </c>
      <c r="O349" s="8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7"/>
        <v>42782.25</v>
      </c>
      <c r="O350" s="8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7"/>
        <v>42930.208333333328</v>
      </c>
      <c r="O351" s="8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7"/>
        <v>42144.208333333328</v>
      </c>
      <c r="O352" s="8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7"/>
        <v>42240.208333333328</v>
      </c>
      <c r="O353" s="8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7"/>
        <v>42315.25</v>
      </c>
      <c r="O354" s="8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7"/>
        <v>43651.208333333328</v>
      </c>
      <c r="O355" s="8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7"/>
        <v>41520.208333333336</v>
      </c>
      <c r="O356" s="8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7"/>
        <v>42757.25</v>
      </c>
      <c r="O357" s="8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7"/>
        <v>40922.25</v>
      </c>
      <c r="O358" s="8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7"/>
        <v>42250.208333333328</v>
      </c>
      <c r="O359" s="8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7"/>
        <v>43322.208333333328</v>
      </c>
      <c r="O360" s="8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7"/>
        <v>40782.208333333336</v>
      </c>
      <c r="O361" s="8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7"/>
        <v>40544.25</v>
      </c>
      <c r="O362" s="8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7"/>
        <v>43015.208333333328</v>
      </c>
      <c r="O363" s="8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7"/>
        <v>40570.25</v>
      </c>
      <c r="O364" s="8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7"/>
        <v>40904.25</v>
      </c>
      <c r="O365" s="8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7"/>
        <v>43164.25</v>
      </c>
      <c r="O366" s="8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7"/>
        <v>42733.25</v>
      </c>
      <c r="O367" s="8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7"/>
        <v>40546.25</v>
      </c>
      <c r="O368" s="8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7"/>
        <v>41930.208333333336</v>
      </c>
      <c r="O369" s="8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7"/>
        <v>40464.208333333336</v>
      </c>
      <c r="O370" s="8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7"/>
        <v>41308.25</v>
      </c>
      <c r="O371" s="8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7"/>
        <v>43570.208333333328</v>
      </c>
      <c r="O372" s="8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7"/>
        <v>42043.25</v>
      </c>
      <c r="O373" s="8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7"/>
        <v>42012.25</v>
      </c>
      <c r="O374" s="8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7"/>
        <v>42964.208333333328</v>
      </c>
      <c r="O375" s="8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7"/>
        <v>43476.25</v>
      </c>
      <c r="O376" s="8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7"/>
        <v>42293.208333333328</v>
      </c>
      <c r="O377" s="8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7"/>
        <v>41826.208333333336</v>
      </c>
      <c r="O378" s="8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7"/>
        <v>43760.208333333328</v>
      </c>
      <c r="O379" s="8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7"/>
        <v>43241.208333333328</v>
      </c>
      <c r="O380" s="8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7"/>
        <v>40843.208333333336</v>
      </c>
      <c r="O381" s="8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7"/>
        <v>41448.208333333336</v>
      </c>
      <c r="O382" s="8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7"/>
        <v>42163.208333333328</v>
      </c>
      <c r="O383" s="8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7"/>
        <v>43024.208333333328</v>
      </c>
      <c r="O384" s="8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7"/>
        <v>43509.25</v>
      </c>
      <c r="O385" s="8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7"/>
        <v>42776.25</v>
      </c>
      <c r="O386" s="8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0">(E387/D387)</f>
        <v>1.4616709511568124</v>
      </c>
      <c r="G387" t="s">
        <v>20</v>
      </c>
      <c r="H387">
        <v>1137</v>
      </c>
      <c r="I387" s="5">
        <f t="shared" ref="I387:I450" si="31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32">(((L387/60)/60)/24)+DATE(1970,1,1)</f>
        <v>43553.208333333328</v>
      </c>
      <c r="O387" s="8">
        <f t="shared" si="32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_xlfn.TEXTBEFORE(R387,"/")</f>
        <v>publishing</v>
      </c>
      <c r="T387" t="str">
        <f t="shared" ref="T387:T450" si="34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2"/>
        <v>40355.208333333336</v>
      </c>
      <c r="O388" s="8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2"/>
        <v>41072.208333333336</v>
      </c>
      <c r="O389" s="8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2"/>
        <v>40912.25</v>
      </c>
      <c r="O390" s="8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2"/>
        <v>40479.208333333336</v>
      </c>
      <c r="O391" s="8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2"/>
        <v>41530.208333333336</v>
      </c>
      <c r="O392" s="8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2"/>
        <v>41653.25</v>
      </c>
      <c r="O393" s="8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2"/>
        <v>40549.25</v>
      </c>
      <c r="O394" s="8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2"/>
        <v>42933.208333333328</v>
      </c>
      <c r="O395" s="8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2"/>
        <v>41484.208333333336</v>
      </c>
      <c r="O396" s="8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2"/>
        <v>40885.25</v>
      </c>
      <c r="O397" s="8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2"/>
        <v>43378.208333333328</v>
      </c>
      <c r="O398" s="8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2"/>
        <v>41417.208333333336</v>
      </c>
      <c r="O399" s="8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2"/>
        <v>43228.208333333328</v>
      </c>
      <c r="O400" s="8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2"/>
        <v>40576.25</v>
      </c>
      <c r="O401" s="8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2"/>
        <v>41502.208333333336</v>
      </c>
      <c r="O402" s="8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2"/>
        <v>43765.208333333328</v>
      </c>
      <c r="O403" s="8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2"/>
        <v>40914.25</v>
      </c>
      <c r="O404" s="8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2"/>
        <v>40310.208333333336</v>
      </c>
      <c r="O405" s="8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2"/>
        <v>43053.25</v>
      </c>
      <c r="O406" s="8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2"/>
        <v>43255.208333333328</v>
      </c>
      <c r="O407" s="8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2"/>
        <v>41304.25</v>
      </c>
      <c r="O408" s="8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2"/>
        <v>43751.208333333328</v>
      </c>
      <c r="O409" s="8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2"/>
        <v>42541.208333333328</v>
      </c>
      <c r="O410" s="8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2"/>
        <v>42843.208333333328</v>
      </c>
      <c r="O411" s="8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2"/>
        <v>42122.208333333328</v>
      </c>
      <c r="O412" s="8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2"/>
        <v>42884.208333333328</v>
      </c>
      <c r="O413" s="8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2"/>
        <v>41642.25</v>
      </c>
      <c r="O414" s="8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2"/>
        <v>43431.25</v>
      </c>
      <c r="O415" s="8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2"/>
        <v>40288.208333333336</v>
      </c>
      <c r="O416" s="8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2"/>
        <v>40921.25</v>
      </c>
      <c r="O417" s="8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2"/>
        <v>40560.25</v>
      </c>
      <c r="O418" s="8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2"/>
        <v>43407.208333333328</v>
      </c>
      <c r="O419" s="8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2"/>
        <v>41035.208333333336</v>
      </c>
      <c r="O420" s="8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2"/>
        <v>40899.25</v>
      </c>
      <c r="O421" s="8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2"/>
        <v>42911.208333333328</v>
      </c>
      <c r="O422" s="8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2"/>
        <v>42915.208333333328</v>
      </c>
      <c r="O423" s="8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2"/>
        <v>40285.208333333336</v>
      </c>
      <c r="O424" s="8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2"/>
        <v>40808.208333333336</v>
      </c>
      <c r="O425" s="8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2"/>
        <v>43208.208333333328</v>
      </c>
      <c r="O426" s="8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2"/>
        <v>42213.208333333328</v>
      </c>
      <c r="O427" s="8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2"/>
        <v>41332.25</v>
      </c>
      <c r="O428" s="8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2"/>
        <v>41895.208333333336</v>
      </c>
      <c r="O429" s="8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2"/>
        <v>40585.25</v>
      </c>
      <c r="O430" s="8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2"/>
        <v>41680.25</v>
      </c>
      <c r="O431" s="8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2"/>
        <v>43737.208333333328</v>
      </c>
      <c r="O432" s="8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2"/>
        <v>43273.208333333328</v>
      </c>
      <c r="O433" s="8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2"/>
        <v>41761.208333333336</v>
      </c>
      <c r="O434" s="8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2"/>
        <v>41603.25</v>
      </c>
      <c r="O435" s="8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2"/>
        <v>42705.25</v>
      </c>
      <c r="O436" s="8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2"/>
        <v>41988.25</v>
      </c>
      <c r="O437" s="8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2"/>
        <v>43575.208333333328</v>
      </c>
      <c r="O438" s="8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2"/>
        <v>42260.208333333328</v>
      </c>
      <c r="O439" s="8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2"/>
        <v>41337.25</v>
      </c>
      <c r="O440" s="8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2"/>
        <v>42680.208333333328</v>
      </c>
      <c r="O441" s="8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2"/>
        <v>42916.208333333328</v>
      </c>
      <c r="O442" s="8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2"/>
        <v>41025.208333333336</v>
      </c>
      <c r="O443" s="8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2"/>
        <v>42980.208333333328</v>
      </c>
      <c r="O444" s="8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2"/>
        <v>40451.208333333336</v>
      </c>
      <c r="O445" s="8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2"/>
        <v>40748.208333333336</v>
      </c>
      <c r="O446" s="8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2"/>
        <v>40515.25</v>
      </c>
      <c r="O447" s="8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2"/>
        <v>41261.25</v>
      </c>
      <c r="O448" s="8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2"/>
        <v>43088.25</v>
      </c>
      <c r="O449" s="8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0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2"/>
        <v>41378.208333333336</v>
      </c>
      <c r="O450" s="8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5">(E451/D451)</f>
        <v>9.67</v>
      </c>
      <c r="G451" t="s">
        <v>20</v>
      </c>
      <c r="H451">
        <v>86</v>
      </c>
      <c r="I451" s="5">
        <f t="shared" ref="I451:I514" si="36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37">(((L451/60)/60)/24)+DATE(1970,1,1)</f>
        <v>43530.25</v>
      </c>
      <c r="O451" s="8">
        <f t="shared" si="37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_xlfn.TEXTBEFORE(R451,"/")</f>
        <v>games</v>
      </c>
      <c r="T451" t="str">
        <f t="shared" ref="T451:T514" si="39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7"/>
        <v>43394.208333333328</v>
      </c>
      <c r="O452" s="8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7"/>
        <v>42935.208333333328</v>
      </c>
      <c r="O453" s="8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7"/>
        <v>40365.208333333336</v>
      </c>
      <c r="O454" s="8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7"/>
        <v>42705.25</v>
      </c>
      <c r="O455" s="8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7"/>
        <v>41568.208333333336</v>
      </c>
      <c r="O456" s="8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7"/>
        <v>40809.208333333336</v>
      </c>
      <c r="O457" s="8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7"/>
        <v>43141.25</v>
      </c>
      <c r="O458" s="8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7"/>
        <v>42657.208333333328</v>
      </c>
      <c r="O459" s="8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7"/>
        <v>40265.208333333336</v>
      </c>
      <c r="O460" s="8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7"/>
        <v>42001.25</v>
      </c>
      <c r="O461" s="8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7"/>
        <v>40399.208333333336</v>
      </c>
      <c r="O462" s="8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7"/>
        <v>41757.208333333336</v>
      </c>
      <c r="O463" s="8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7"/>
        <v>41304.25</v>
      </c>
      <c r="O464" s="8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7"/>
        <v>41639.25</v>
      </c>
      <c r="O465" s="8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7"/>
        <v>43142.25</v>
      </c>
      <c r="O466" s="8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7"/>
        <v>43127.25</v>
      </c>
      <c r="O467" s="8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7"/>
        <v>41409.208333333336</v>
      </c>
      <c r="O468" s="8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7"/>
        <v>42331.25</v>
      </c>
      <c r="O469" s="8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7"/>
        <v>43569.208333333328</v>
      </c>
      <c r="O470" s="8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7"/>
        <v>42142.208333333328</v>
      </c>
      <c r="O471" s="8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7"/>
        <v>42716.25</v>
      </c>
      <c r="O472" s="8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7"/>
        <v>41031.208333333336</v>
      </c>
      <c r="O473" s="8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7"/>
        <v>43535.208333333328</v>
      </c>
      <c r="O474" s="8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7"/>
        <v>43277.208333333328</v>
      </c>
      <c r="O475" s="8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7"/>
        <v>41989.25</v>
      </c>
      <c r="O476" s="8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7"/>
        <v>41450.208333333336</v>
      </c>
      <c r="O477" s="8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7"/>
        <v>43322.208333333328</v>
      </c>
      <c r="O478" s="8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7"/>
        <v>40720.208333333336</v>
      </c>
      <c r="O479" s="8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7"/>
        <v>42072.208333333328</v>
      </c>
      <c r="O480" s="8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7"/>
        <v>42945.208333333328</v>
      </c>
      <c r="O481" s="8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7"/>
        <v>40248.25</v>
      </c>
      <c r="O482" s="8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7"/>
        <v>41913.208333333336</v>
      </c>
      <c r="O483" s="8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7"/>
        <v>40963.25</v>
      </c>
      <c r="O484" s="8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7"/>
        <v>43811.25</v>
      </c>
      <c r="O485" s="8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7"/>
        <v>41855.208333333336</v>
      </c>
      <c r="O486" s="8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7"/>
        <v>43626.208333333328</v>
      </c>
      <c r="O487" s="8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7"/>
        <v>43168.25</v>
      </c>
      <c r="O488" s="8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7"/>
        <v>42845.208333333328</v>
      </c>
      <c r="O489" s="8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7"/>
        <v>42403.25</v>
      </c>
      <c r="O490" s="8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7"/>
        <v>40406.208333333336</v>
      </c>
      <c r="O491" s="8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7"/>
        <v>43786.25</v>
      </c>
      <c r="O492" s="8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7"/>
        <v>41456.208333333336</v>
      </c>
      <c r="O493" s="8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7"/>
        <v>40336.208333333336</v>
      </c>
      <c r="O494" s="8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7"/>
        <v>43645.208333333328</v>
      </c>
      <c r="O495" s="8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7"/>
        <v>40990.208333333336</v>
      </c>
      <c r="O496" s="8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7"/>
        <v>41800.208333333336</v>
      </c>
      <c r="O497" s="8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7"/>
        <v>42876.208333333328</v>
      </c>
      <c r="O498" s="8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7"/>
        <v>42724.25</v>
      </c>
      <c r="O499" s="8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7"/>
        <v>42005.25</v>
      </c>
      <c r="O500" s="8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7"/>
        <v>42444.208333333328</v>
      </c>
      <c r="O501" s="8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7"/>
        <v>41395.208333333336</v>
      </c>
      <c r="O502" s="8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7"/>
        <v>41345.208333333336</v>
      </c>
      <c r="O503" s="8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7"/>
        <v>41117.208333333336</v>
      </c>
      <c r="O504" s="8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7"/>
        <v>42186.208333333328</v>
      </c>
      <c r="O505" s="8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7"/>
        <v>42142.208333333328</v>
      </c>
      <c r="O506" s="8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7"/>
        <v>41341.25</v>
      </c>
      <c r="O507" s="8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7"/>
        <v>43062.25</v>
      </c>
      <c r="O508" s="8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7"/>
        <v>41373.208333333336</v>
      </c>
      <c r="O509" s="8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7"/>
        <v>43310.208333333328</v>
      </c>
      <c r="O510" s="8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7"/>
        <v>41034.208333333336</v>
      </c>
      <c r="O511" s="8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7"/>
        <v>43251.208333333328</v>
      </c>
      <c r="O512" s="8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7"/>
        <v>43671.208333333328</v>
      </c>
      <c r="O513" s="8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5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7"/>
        <v>41825.208333333336</v>
      </c>
      <c r="O514" s="8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0">(E515/D515)</f>
        <v>0.39277108433734942</v>
      </c>
      <c r="G515" t="s">
        <v>74</v>
      </c>
      <c r="H515">
        <v>35</v>
      </c>
      <c r="I515" s="5">
        <f t="shared" ref="I515:I578" si="41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42">(((L515/60)/60)/24)+DATE(1970,1,1)</f>
        <v>40430.208333333336</v>
      </c>
      <c r="O515" s="8">
        <f t="shared" si="42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_xlfn.TEXTBEFORE(R515,"/")</f>
        <v>film &amp; video</v>
      </c>
      <c r="T515" t="str">
        <f t="shared" ref="T515:T578" si="44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2"/>
        <v>41614.25</v>
      </c>
      <c r="O516" s="8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2"/>
        <v>40900.25</v>
      </c>
      <c r="O517" s="8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2"/>
        <v>40396.208333333336</v>
      </c>
      <c r="O518" s="8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2"/>
        <v>42860.208333333328</v>
      </c>
      <c r="O519" s="8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2"/>
        <v>43154.25</v>
      </c>
      <c r="O520" s="8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2"/>
        <v>42012.25</v>
      </c>
      <c r="O521" s="8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2"/>
        <v>43574.208333333328</v>
      </c>
      <c r="O522" s="8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2"/>
        <v>42605.208333333328</v>
      </c>
      <c r="O523" s="8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2"/>
        <v>41093.208333333336</v>
      </c>
      <c r="O524" s="8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2"/>
        <v>40241.25</v>
      </c>
      <c r="O525" s="8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2"/>
        <v>40294.208333333336</v>
      </c>
      <c r="O526" s="8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2"/>
        <v>40505.25</v>
      </c>
      <c r="O527" s="8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2"/>
        <v>42364.25</v>
      </c>
      <c r="O528" s="8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2"/>
        <v>42405.25</v>
      </c>
      <c r="O529" s="8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2"/>
        <v>41601.25</v>
      </c>
      <c r="O530" s="8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2"/>
        <v>41769.208333333336</v>
      </c>
      <c r="O531" s="8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2"/>
        <v>40421.208333333336</v>
      </c>
      <c r="O532" s="8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2"/>
        <v>41589.25</v>
      </c>
      <c r="O533" s="8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2"/>
        <v>43125.25</v>
      </c>
      <c r="O534" s="8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2"/>
        <v>41479.208333333336</v>
      </c>
      <c r="O535" s="8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2"/>
        <v>43329.208333333328</v>
      </c>
      <c r="O536" s="8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2"/>
        <v>43259.208333333328</v>
      </c>
      <c r="O537" s="8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2"/>
        <v>40414.208333333336</v>
      </c>
      <c r="O538" s="8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2"/>
        <v>43342.208333333328</v>
      </c>
      <c r="O539" s="8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2"/>
        <v>41539.208333333336</v>
      </c>
      <c r="O540" s="8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2"/>
        <v>43647.208333333328</v>
      </c>
      <c r="O541" s="8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2"/>
        <v>43225.208333333328</v>
      </c>
      <c r="O542" s="8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2"/>
        <v>42165.208333333328</v>
      </c>
      <c r="O543" s="8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2"/>
        <v>42391.25</v>
      </c>
      <c r="O544" s="8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2"/>
        <v>41528.208333333336</v>
      </c>
      <c r="O545" s="8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2"/>
        <v>42377.25</v>
      </c>
      <c r="O546" s="8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2"/>
        <v>43824.25</v>
      </c>
      <c r="O547" s="8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2"/>
        <v>43360.208333333328</v>
      </c>
      <c r="O548" s="8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2"/>
        <v>42029.25</v>
      </c>
      <c r="O549" s="8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2"/>
        <v>42461.208333333328</v>
      </c>
      <c r="O550" s="8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2"/>
        <v>41422.208333333336</v>
      </c>
      <c r="O551" s="8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2"/>
        <v>40968.25</v>
      </c>
      <c r="O552" s="8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2"/>
        <v>41993.25</v>
      </c>
      <c r="O553" s="8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2"/>
        <v>42700.25</v>
      </c>
      <c r="O554" s="8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2"/>
        <v>40545.25</v>
      </c>
      <c r="O555" s="8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2"/>
        <v>42723.25</v>
      </c>
      <c r="O556" s="8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2"/>
        <v>41731.208333333336</v>
      </c>
      <c r="O557" s="8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2"/>
        <v>40792.208333333336</v>
      </c>
      <c r="O558" s="8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2"/>
        <v>42279.208333333328</v>
      </c>
      <c r="O559" s="8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2"/>
        <v>42424.25</v>
      </c>
      <c r="O560" s="8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2"/>
        <v>42584.208333333328</v>
      </c>
      <c r="O561" s="8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2"/>
        <v>40865.25</v>
      </c>
      <c r="O562" s="8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2"/>
        <v>40833.208333333336</v>
      </c>
      <c r="O563" s="8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2"/>
        <v>43536.208333333328</v>
      </c>
      <c r="O564" s="8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2"/>
        <v>43417.25</v>
      </c>
      <c r="O565" s="8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2"/>
        <v>42078.208333333328</v>
      </c>
      <c r="O566" s="8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2"/>
        <v>40862.25</v>
      </c>
      <c r="O567" s="8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2"/>
        <v>42424.25</v>
      </c>
      <c r="O568" s="8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2"/>
        <v>41830.208333333336</v>
      </c>
      <c r="O569" s="8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2"/>
        <v>40374.208333333336</v>
      </c>
      <c r="O570" s="8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2"/>
        <v>40554.25</v>
      </c>
      <c r="O571" s="8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2"/>
        <v>41993.25</v>
      </c>
      <c r="O572" s="8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2"/>
        <v>42174.208333333328</v>
      </c>
      <c r="O573" s="8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2"/>
        <v>42275.208333333328</v>
      </c>
      <c r="O574" s="8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2"/>
        <v>41761.208333333336</v>
      </c>
      <c r="O575" s="8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2"/>
        <v>43806.25</v>
      </c>
      <c r="O576" s="8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2"/>
        <v>41779.208333333336</v>
      </c>
      <c r="O577" s="8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0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2"/>
        <v>43040.208333333328</v>
      </c>
      <c r="O578" s="8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45">(E579/D579)</f>
        <v>0.18853658536585366</v>
      </c>
      <c r="G579" t="s">
        <v>74</v>
      </c>
      <c r="H579">
        <v>37</v>
      </c>
      <c r="I579" s="5">
        <f t="shared" ref="I579:I642" si="46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47">(((L579/60)/60)/24)+DATE(1970,1,1)</f>
        <v>40613.25</v>
      </c>
      <c r="O579" s="8">
        <f t="shared" si="47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_xlfn.TEXTBEFORE(R579,"/")</f>
        <v>music</v>
      </c>
      <c r="T579" t="str">
        <f t="shared" ref="T579:T642" si="4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47"/>
        <v>40878.25</v>
      </c>
      <c r="O580" s="8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47"/>
        <v>40762.208333333336</v>
      </c>
      <c r="O581" s="8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47"/>
        <v>41696.25</v>
      </c>
      <c r="O582" s="8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47"/>
        <v>40662.208333333336</v>
      </c>
      <c r="O583" s="8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47"/>
        <v>42165.208333333328</v>
      </c>
      <c r="O584" s="8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47"/>
        <v>40959.25</v>
      </c>
      <c r="O585" s="8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47"/>
        <v>41024.208333333336</v>
      </c>
      <c r="O586" s="8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47"/>
        <v>40255.208333333336</v>
      </c>
      <c r="O587" s="8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47"/>
        <v>40499.25</v>
      </c>
      <c r="O588" s="8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47"/>
        <v>43484.25</v>
      </c>
      <c r="O589" s="8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47"/>
        <v>40262.208333333336</v>
      </c>
      <c r="O590" s="8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47"/>
        <v>42190.208333333328</v>
      </c>
      <c r="O591" s="8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47"/>
        <v>41994.25</v>
      </c>
      <c r="O592" s="8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47"/>
        <v>40373.208333333336</v>
      </c>
      <c r="O593" s="8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47"/>
        <v>41789.208333333336</v>
      </c>
      <c r="O594" s="8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47"/>
        <v>41724.208333333336</v>
      </c>
      <c r="O595" s="8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47"/>
        <v>42548.208333333328</v>
      </c>
      <c r="O596" s="8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47"/>
        <v>40253.208333333336</v>
      </c>
      <c r="O597" s="8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47"/>
        <v>42434.25</v>
      </c>
      <c r="O598" s="8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47"/>
        <v>43786.25</v>
      </c>
      <c r="O599" s="8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47"/>
        <v>40344.208333333336</v>
      </c>
      <c r="O600" s="8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47"/>
        <v>42047.25</v>
      </c>
      <c r="O601" s="8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47"/>
        <v>41485.208333333336</v>
      </c>
      <c r="O602" s="8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47"/>
        <v>41789.208333333336</v>
      </c>
      <c r="O603" s="8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47"/>
        <v>42160.208333333328</v>
      </c>
      <c r="O604" s="8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47"/>
        <v>43573.208333333328</v>
      </c>
      <c r="O605" s="8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47"/>
        <v>40565.25</v>
      </c>
      <c r="O606" s="8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47"/>
        <v>42280.208333333328</v>
      </c>
      <c r="O607" s="8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47"/>
        <v>42436.25</v>
      </c>
      <c r="O608" s="8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47"/>
        <v>41721.208333333336</v>
      </c>
      <c r="O609" s="8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47"/>
        <v>43530.25</v>
      </c>
      <c r="O610" s="8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47"/>
        <v>43481.25</v>
      </c>
      <c r="O611" s="8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47"/>
        <v>41259.25</v>
      </c>
      <c r="O612" s="8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47"/>
        <v>41480.208333333336</v>
      </c>
      <c r="O613" s="8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47"/>
        <v>40474.208333333336</v>
      </c>
      <c r="O614" s="8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47"/>
        <v>42973.208333333328</v>
      </c>
      <c r="O615" s="8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47"/>
        <v>42746.25</v>
      </c>
      <c r="O616" s="8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47"/>
        <v>42489.208333333328</v>
      </c>
      <c r="O617" s="8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47"/>
        <v>41537.208333333336</v>
      </c>
      <c r="O618" s="8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47"/>
        <v>41794.208333333336</v>
      </c>
      <c r="O619" s="8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47"/>
        <v>41396.208333333336</v>
      </c>
      <c r="O620" s="8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47"/>
        <v>40669.208333333336</v>
      </c>
      <c r="O621" s="8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47"/>
        <v>42559.208333333328</v>
      </c>
      <c r="O622" s="8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47"/>
        <v>42626.208333333328</v>
      </c>
      <c r="O623" s="8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47"/>
        <v>43205.208333333328</v>
      </c>
      <c r="O624" s="8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47"/>
        <v>42201.208333333328</v>
      </c>
      <c r="O625" s="8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47"/>
        <v>42029.25</v>
      </c>
      <c r="O626" s="8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47"/>
        <v>43857.25</v>
      </c>
      <c r="O627" s="8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47"/>
        <v>40449.208333333336</v>
      </c>
      <c r="O628" s="8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47"/>
        <v>40345.208333333336</v>
      </c>
      <c r="O629" s="8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47"/>
        <v>40455.208333333336</v>
      </c>
      <c r="O630" s="8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47"/>
        <v>42557.208333333328</v>
      </c>
      <c r="O631" s="8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47"/>
        <v>43586.208333333328</v>
      </c>
      <c r="O632" s="8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47"/>
        <v>43550.208333333328</v>
      </c>
      <c r="O633" s="8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47"/>
        <v>41945.208333333336</v>
      </c>
      <c r="O634" s="8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47"/>
        <v>42315.25</v>
      </c>
      <c r="O635" s="8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47"/>
        <v>42819.208333333328</v>
      </c>
      <c r="O636" s="8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47"/>
        <v>41314.25</v>
      </c>
      <c r="O637" s="8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47"/>
        <v>40926.25</v>
      </c>
      <c r="O638" s="8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47"/>
        <v>42688.25</v>
      </c>
      <c r="O639" s="8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47"/>
        <v>40386.208333333336</v>
      </c>
      <c r="O640" s="8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47"/>
        <v>43309.208333333328</v>
      </c>
      <c r="O641" s="8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5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47"/>
        <v>42387.25</v>
      </c>
      <c r="O642" s="8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50">(E643/D643)</f>
        <v>1.1996808510638297</v>
      </c>
      <c r="G643" t="s">
        <v>20</v>
      </c>
      <c r="H643">
        <v>194</v>
      </c>
      <c r="I643" s="5">
        <f t="shared" ref="I643:I706" si="5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52">(((L643/60)/60)/24)+DATE(1970,1,1)</f>
        <v>42786.25</v>
      </c>
      <c r="O643" s="8">
        <f t="shared" si="52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_xlfn.TEXTBEFORE(R643,"/")</f>
        <v>theater</v>
      </c>
      <c r="T643" t="str">
        <f t="shared" ref="T643:T706" si="54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52"/>
        <v>43451.25</v>
      </c>
      <c r="O644" s="8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52"/>
        <v>42795.25</v>
      </c>
      <c r="O645" s="8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52"/>
        <v>43452.25</v>
      </c>
      <c r="O646" s="8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52"/>
        <v>43369.208333333328</v>
      </c>
      <c r="O647" s="8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52"/>
        <v>41346.208333333336</v>
      </c>
      <c r="O648" s="8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52"/>
        <v>43199.208333333328</v>
      </c>
      <c r="O649" s="8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52"/>
        <v>42922.208333333328</v>
      </c>
      <c r="O650" s="8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52"/>
        <v>40471.208333333336</v>
      </c>
      <c r="O651" s="8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52"/>
        <v>41828.208333333336</v>
      </c>
      <c r="O652" s="8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52"/>
        <v>41692.25</v>
      </c>
      <c r="O653" s="8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52"/>
        <v>42587.208333333328</v>
      </c>
      <c r="O654" s="8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52"/>
        <v>42468.208333333328</v>
      </c>
      <c r="O655" s="8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52"/>
        <v>42240.208333333328</v>
      </c>
      <c r="O656" s="8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52"/>
        <v>42796.25</v>
      </c>
      <c r="O657" s="8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52"/>
        <v>43097.25</v>
      </c>
      <c r="O658" s="8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52"/>
        <v>43096.25</v>
      </c>
      <c r="O659" s="8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52"/>
        <v>42246.208333333328</v>
      </c>
      <c r="O660" s="8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52"/>
        <v>40570.25</v>
      </c>
      <c r="O661" s="8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52"/>
        <v>42237.208333333328</v>
      </c>
      <c r="O662" s="8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52"/>
        <v>40996.208333333336</v>
      </c>
      <c r="O663" s="8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52"/>
        <v>43443.25</v>
      </c>
      <c r="O664" s="8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52"/>
        <v>40458.208333333336</v>
      </c>
      <c r="O665" s="8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52"/>
        <v>40959.25</v>
      </c>
      <c r="O666" s="8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52"/>
        <v>40733.208333333336</v>
      </c>
      <c r="O667" s="8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52"/>
        <v>41516.208333333336</v>
      </c>
      <c r="O668" s="8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52"/>
        <v>41892.208333333336</v>
      </c>
      <c r="O669" s="8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52"/>
        <v>41122.208333333336</v>
      </c>
      <c r="O670" s="8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52"/>
        <v>42912.208333333328</v>
      </c>
      <c r="O671" s="8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52"/>
        <v>42425.25</v>
      </c>
      <c r="O672" s="8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52"/>
        <v>40390.208333333336</v>
      </c>
      <c r="O673" s="8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52"/>
        <v>43180.208333333328</v>
      </c>
      <c r="O674" s="8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52"/>
        <v>42475.208333333328</v>
      </c>
      <c r="O675" s="8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52"/>
        <v>40774.208333333336</v>
      </c>
      <c r="O676" s="8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52"/>
        <v>43719.208333333328</v>
      </c>
      <c r="O677" s="8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52"/>
        <v>41178.208333333336</v>
      </c>
      <c r="O678" s="8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52"/>
        <v>42561.208333333328</v>
      </c>
      <c r="O679" s="8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52"/>
        <v>43484.25</v>
      </c>
      <c r="O680" s="8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52"/>
        <v>43756.208333333328</v>
      </c>
      <c r="O681" s="8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52"/>
        <v>43813.25</v>
      </c>
      <c r="O682" s="8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52"/>
        <v>40898.25</v>
      </c>
      <c r="O683" s="8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52"/>
        <v>41619.25</v>
      </c>
      <c r="O684" s="8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52"/>
        <v>43359.208333333328</v>
      </c>
      <c r="O685" s="8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52"/>
        <v>40358.208333333336</v>
      </c>
      <c r="O686" s="8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52"/>
        <v>42239.208333333328</v>
      </c>
      <c r="O687" s="8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52"/>
        <v>43186.208333333328</v>
      </c>
      <c r="O688" s="8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52"/>
        <v>42806.25</v>
      </c>
      <c r="O689" s="8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52"/>
        <v>43475.25</v>
      </c>
      <c r="O690" s="8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52"/>
        <v>41576.208333333336</v>
      </c>
      <c r="O691" s="8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52"/>
        <v>40874.25</v>
      </c>
      <c r="O692" s="8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52"/>
        <v>41185.208333333336</v>
      </c>
      <c r="O693" s="8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52"/>
        <v>43655.208333333328</v>
      </c>
      <c r="O694" s="8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52"/>
        <v>43025.208333333328</v>
      </c>
      <c r="O695" s="8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52"/>
        <v>43066.25</v>
      </c>
      <c r="O696" s="8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52"/>
        <v>42322.25</v>
      </c>
      <c r="O697" s="8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52"/>
        <v>42114.208333333328</v>
      </c>
      <c r="O698" s="8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52"/>
        <v>43190.208333333328</v>
      </c>
      <c r="O699" s="8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52"/>
        <v>40871.25</v>
      </c>
      <c r="O700" s="8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52"/>
        <v>43641.208333333328</v>
      </c>
      <c r="O701" s="8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52"/>
        <v>40203.25</v>
      </c>
      <c r="O702" s="8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52"/>
        <v>40629.208333333336</v>
      </c>
      <c r="O703" s="8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52"/>
        <v>41477.208333333336</v>
      </c>
      <c r="O704" s="8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52"/>
        <v>41020.208333333336</v>
      </c>
      <c r="O705" s="8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0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52"/>
        <v>42555.208333333328</v>
      </c>
      <c r="O706" s="8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55">(E707/D707)</f>
        <v>0.99026517383618151</v>
      </c>
      <c r="G707" t="s">
        <v>14</v>
      </c>
      <c r="H707">
        <v>2025</v>
      </c>
      <c r="I707" s="5">
        <f t="shared" ref="I707:I770" si="56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57">(((L707/60)/60)/24)+DATE(1970,1,1)</f>
        <v>41619.25</v>
      </c>
      <c r="O707" s="8">
        <f t="shared" si="57"/>
        <v>41623.25</v>
      </c>
      <c r="P707" t="b">
        <v>0</v>
      </c>
      <c r="Q707" t="b">
        <v>0</v>
      </c>
      <c r="R707" t="s">
        <v>68</v>
      </c>
      <c r="S707" t="str">
        <f t="shared" ref="S707:S770" si="58">_xlfn.TEXTBEFORE(R707,"/")</f>
        <v>publishing</v>
      </c>
      <c r="T707" t="str">
        <f t="shared" ref="T707:T770" si="59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57"/>
        <v>43471.25</v>
      </c>
      <c r="O708" s="8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57"/>
        <v>43442.25</v>
      </c>
      <c r="O709" s="8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57"/>
        <v>42877.208333333328</v>
      </c>
      <c r="O710" s="8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57"/>
        <v>41018.208333333336</v>
      </c>
      <c r="O711" s="8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57"/>
        <v>43295.208333333328</v>
      </c>
      <c r="O712" s="8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57"/>
        <v>42393.25</v>
      </c>
      <c r="O713" s="8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57"/>
        <v>42559.208333333328</v>
      </c>
      <c r="O714" s="8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57"/>
        <v>42604.208333333328</v>
      </c>
      <c r="O715" s="8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57"/>
        <v>41870.208333333336</v>
      </c>
      <c r="O716" s="8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57"/>
        <v>40397.208333333336</v>
      </c>
      <c r="O717" s="8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57"/>
        <v>41465.208333333336</v>
      </c>
      <c r="O718" s="8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57"/>
        <v>40777.208333333336</v>
      </c>
      <c r="O719" s="8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57"/>
        <v>41442.208333333336</v>
      </c>
      <c r="O720" s="8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57"/>
        <v>41058.208333333336</v>
      </c>
      <c r="O721" s="8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57"/>
        <v>43152.25</v>
      </c>
      <c r="O722" s="8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57"/>
        <v>43194.208333333328</v>
      </c>
      <c r="O723" s="8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57"/>
        <v>43045.25</v>
      </c>
      <c r="O724" s="8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57"/>
        <v>42431.25</v>
      </c>
      <c r="O725" s="8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57"/>
        <v>41934.208333333336</v>
      </c>
      <c r="O726" s="8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57"/>
        <v>41958.25</v>
      </c>
      <c r="O727" s="8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57"/>
        <v>40476.208333333336</v>
      </c>
      <c r="O728" s="8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57"/>
        <v>43485.25</v>
      </c>
      <c r="O729" s="8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57"/>
        <v>42515.208333333328</v>
      </c>
      <c r="O730" s="8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57"/>
        <v>41309.25</v>
      </c>
      <c r="O731" s="8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57"/>
        <v>42147.208333333328</v>
      </c>
      <c r="O732" s="8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57"/>
        <v>42939.208333333328</v>
      </c>
      <c r="O733" s="8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57"/>
        <v>42816.208333333328</v>
      </c>
      <c r="O734" s="8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57"/>
        <v>41844.208333333336</v>
      </c>
      <c r="O735" s="8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57"/>
        <v>42763.25</v>
      </c>
      <c r="O736" s="8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57"/>
        <v>42459.208333333328</v>
      </c>
      <c r="O737" s="8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57"/>
        <v>42055.25</v>
      </c>
      <c r="O738" s="8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57"/>
        <v>42685.25</v>
      </c>
      <c r="O739" s="8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57"/>
        <v>41959.25</v>
      </c>
      <c r="O740" s="8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57"/>
        <v>41089.208333333336</v>
      </c>
      <c r="O741" s="8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57"/>
        <v>42769.25</v>
      </c>
      <c r="O742" s="8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57"/>
        <v>40321.208333333336</v>
      </c>
      <c r="O743" s="8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57"/>
        <v>40197.25</v>
      </c>
      <c r="O744" s="8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57"/>
        <v>42298.208333333328</v>
      </c>
      <c r="O745" s="8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57"/>
        <v>43322.208333333328</v>
      </c>
      <c r="O746" s="8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57"/>
        <v>40328.208333333336</v>
      </c>
      <c r="O747" s="8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57"/>
        <v>40825.208333333336</v>
      </c>
      <c r="O748" s="8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57"/>
        <v>40423.208333333336</v>
      </c>
      <c r="O749" s="8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57"/>
        <v>40238.25</v>
      </c>
      <c r="O750" s="8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57"/>
        <v>41920.208333333336</v>
      </c>
      <c r="O751" s="8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57"/>
        <v>40360.208333333336</v>
      </c>
      <c r="O752" s="8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57"/>
        <v>42446.208333333328</v>
      </c>
      <c r="O753" s="8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57"/>
        <v>40395.208333333336</v>
      </c>
      <c r="O754" s="8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57"/>
        <v>40321.208333333336</v>
      </c>
      <c r="O755" s="8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57"/>
        <v>41210.208333333336</v>
      </c>
      <c r="O756" s="8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57"/>
        <v>43096.25</v>
      </c>
      <c r="O757" s="8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57"/>
        <v>42024.25</v>
      </c>
      <c r="O758" s="8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57"/>
        <v>40675.208333333336</v>
      </c>
      <c r="O759" s="8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57"/>
        <v>41936.208333333336</v>
      </c>
      <c r="O760" s="8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57"/>
        <v>43136.25</v>
      </c>
      <c r="O761" s="8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57"/>
        <v>43678.208333333328</v>
      </c>
      <c r="O762" s="8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57"/>
        <v>42938.208333333328</v>
      </c>
      <c r="O763" s="8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57"/>
        <v>41241.25</v>
      </c>
      <c r="O764" s="8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57"/>
        <v>41037.208333333336</v>
      </c>
      <c r="O765" s="8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57"/>
        <v>40676.208333333336</v>
      </c>
      <c r="O766" s="8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57"/>
        <v>42840.208333333328</v>
      </c>
      <c r="O767" s="8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57"/>
        <v>43362.208333333328</v>
      </c>
      <c r="O768" s="8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57"/>
        <v>42283.208333333328</v>
      </c>
      <c r="O769" s="8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5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57"/>
        <v>41619.25</v>
      </c>
      <c r="O770" s="8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60">(E771/D771)</f>
        <v>0.86867834394904464</v>
      </c>
      <c r="G771" t="s">
        <v>14</v>
      </c>
      <c r="H771">
        <v>3410</v>
      </c>
      <c r="I771" s="5">
        <f t="shared" ref="I771:I834" si="61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62">(((L771/60)/60)/24)+DATE(1970,1,1)</f>
        <v>41501.208333333336</v>
      </c>
      <c r="O771" s="8">
        <f t="shared" si="62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_xlfn.TEXTBEFORE(R771,"/")</f>
        <v>games</v>
      </c>
      <c r="T771" t="str">
        <f t="shared" ref="T771:T834" si="64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62"/>
        <v>41743.208333333336</v>
      </c>
      <c r="O772" s="8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62"/>
        <v>43491.25</v>
      </c>
      <c r="O773" s="8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62"/>
        <v>43505.25</v>
      </c>
      <c r="O774" s="8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62"/>
        <v>42838.208333333328</v>
      </c>
      <c r="O775" s="8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62"/>
        <v>42513.208333333328</v>
      </c>
      <c r="O776" s="8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62"/>
        <v>41949.25</v>
      </c>
      <c r="O777" s="8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62"/>
        <v>43650.208333333328</v>
      </c>
      <c r="O778" s="8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62"/>
        <v>40809.208333333336</v>
      </c>
      <c r="O779" s="8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62"/>
        <v>40768.208333333336</v>
      </c>
      <c r="O780" s="8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62"/>
        <v>42230.208333333328</v>
      </c>
      <c r="O781" s="8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62"/>
        <v>42573.208333333328</v>
      </c>
      <c r="O782" s="8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62"/>
        <v>40482.208333333336</v>
      </c>
      <c r="O783" s="8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62"/>
        <v>40603.25</v>
      </c>
      <c r="O784" s="8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62"/>
        <v>41625.25</v>
      </c>
      <c r="O785" s="8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62"/>
        <v>42435.25</v>
      </c>
      <c r="O786" s="8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62"/>
        <v>43582.208333333328</v>
      </c>
      <c r="O787" s="8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62"/>
        <v>43186.208333333328</v>
      </c>
      <c r="O788" s="8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62"/>
        <v>40684.208333333336</v>
      </c>
      <c r="O789" s="8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62"/>
        <v>41202.208333333336</v>
      </c>
      <c r="O790" s="8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62"/>
        <v>41786.208333333336</v>
      </c>
      <c r="O791" s="8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62"/>
        <v>40223.25</v>
      </c>
      <c r="O792" s="8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62"/>
        <v>42715.25</v>
      </c>
      <c r="O793" s="8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62"/>
        <v>41451.208333333336</v>
      </c>
      <c r="O794" s="8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62"/>
        <v>41450.208333333336</v>
      </c>
      <c r="O795" s="8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62"/>
        <v>43091.25</v>
      </c>
      <c r="O796" s="8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62"/>
        <v>42675.208333333328</v>
      </c>
      <c r="O797" s="8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62"/>
        <v>41859.208333333336</v>
      </c>
      <c r="O798" s="8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62"/>
        <v>43464.25</v>
      </c>
      <c r="O799" s="8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62"/>
        <v>41060.208333333336</v>
      </c>
      <c r="O800" s="8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62"/>
        <v>42399.25</v>
      </c>
      <c r="O801" s="8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62"/>
        <v>42167.208333333328</v>
      </c>
      <c r="O802" s="8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62"/>
        <v>43830.25</v>
      </c>
      <c r="O803" s="8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62"/>
        <v>43650.208333333328</v>
      </c>
      <c r="O804" s="8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62"/>
        <v>43492.25</v>
      </c>
      <c r="O805" s="8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62"/>
        <v>43102.25</v>
      </c>
      <c r="O806" s="8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62"/>
        <v>41958.25</v>
      </c>
      <c r="O807" s="8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62"/>
        <v>40973.25</v>
      </c>
      <c r="O808" s="8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62"/>
        <v>43753.208333333328</v>
      </c>
      <c r="O809" s="8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62"/>
        <v>42507.208333333328</v>
      </c>
      <c r="O810" s="8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62"/>
        <v>41135.208333333336</v>
      </c>
      <c r="O811" s="8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62"/>
        <v>43067.25</v>
      </c>
      <c r="O812" s="8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62"/>
        <v>42378.25</v>
      </c>
      <c r="O813" s="8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62"/>
        <v>43206.208333333328</v>
      </c>
      <c r="O814" s="8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62"/>
        <v>41148.208333333336</v>
      </c>
      <c r="O815" s="8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62"/>
        <v>42517.208333333328</v>
      </c>
      <c r="O816" s="8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62"/>
        <v>43068.25</v>
      </c>
      <c r="O817" s="8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62"/>
        <v>41680.25</v>
      </c>
      <c r="O818" s="8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62"/>
        <v>43589.208333333328</v>
      </c>
      <c r="O819" s="8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62"/>
        <v>43486.25</v>
      </c>
      <c r="O820" s="8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62"/>
        <v>41237.25</v>
      </c>
      <c r="O821" s="8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62"/>
        <v>43310.208333333328</v>
      </c>
      <c r="O822" s="8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62"/>
        <v>42794.25</v>
      </c>
      <c r="O823" s="8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62"/>
        <v>41698.25</v>
      </c>
      <c r="O824" s="8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62"/>
        <v>41892.208333333336</v>
      </c>
      <c r="O825" s="8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62"/>
        <v>40348.208333333336</v>
      </c>
      <c r="O826" s="8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62"/>
        <v>42941.208333333328</v>
      </c>
      <c r="O827" s="8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62"/>
        <v>40525.25</v>
      </c>
      <c r="O828" s="8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62"/>
        <v>40666.208333333336</v>
      </c>
      <c r="O829" s="8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62"/>
        <v>43340.208333333328</v>
      </c>
      <c r="O830" s="8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62"/>
        <v>42164.208333333328</v>
      </c>
      <c r="O831" s="8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62"/>
        <v>43103.25</v>
      </c>
      <c r="O832" s="8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62"/>
        <v>40994.208333333336</v>
      </c>
      <c r="O833" s="8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0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62"/>
        <v>42299.208333333328</v>
      </c>
      <c r="O834" s="8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65">(E835/D835)</f>
        <v>1.5769117647058823</v>
      </c>
      <c r="G835" t="s">
        <v>20</v>
      </c>
      <c r="H835">
        <v>165</v>
      </c>
      <c r="I835" s="5">
        <f t="shared" ref="I835:I898" si="66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67">(((L835/60)/60)/24)+DATE(1970,1,1)</f>
        <v>40588.25</v>
      </c>
      <c r="O835" s="8">
        <f t="shared" si="67"/>
        <v>40599.25</v>
      </c>
      <c r="P835" t="b">
        <v>0</v>
      </c>
      <c r="Q835" t="b">
        <v>0</v>
      </c>
      <c r="R835" t="s">
        <v>206</v>
      </c>
      <c r="S835" t="str">
        <f t="shared" ref="S835:S898" si="68">_xlfn.TEXTBEFORE(R835,"/")</f>
        <v>publishing</v>
      </c>
      <c r="T835" t="str">
        <f t="shared" ref="T835:T898" si="69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67"/>
        <v>41448.208333333336</v>
      </c>
      <c r="O836" s="8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67"/>
        <v>42063.25</v>
      </c>
      <c r="O837" s="8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67"/>
        <v>40214.25</v>
      </c>
      <c r="O838" s="8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67"/>
        <v>40629.208333333336</v>
      </c>
      <c r="O839" s="8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67"/>
        <v>43370.208333333328</v>
      </c>
      <c r="O840" s="8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67"/>
        <v>41715.208333333336</v>
      </c>
      <c r="O841" s="8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67"/>
        <v>41836.208333333336</v>
      </c>
      <c r="O842" s="8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67"/>
        <v>42419.25</v>
      </c>
      <c r="O843" s="8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67"/>
        <v>43266.208333333328</v>
      </c>
      <c r="O844" s="8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67"/>
        <v>43338.208333333328</v>
      </c>
      <c r="O845" s="8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67"/>
        <v>40930.25</v>
      </c>
      <c r="O846" s="8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67"/>
        <v>43235.208333333328</v>
      </c>
      <c r="O847" s="8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67"/>
        <v>43302.208333333328</v>
      </c>
      <c r="O848" s="8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67"/>
        <v>43107.25</v>
      </c>
      <c r="O849" s="8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67"/>
        <v>40341.208333333336</v>
      </c>
      <c r="O850" s="8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67"/>
        <v>40948.25</v>
      </c>
      <c r="O851" s="8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67"/>
        <v>40866.25</v>
      </c>
      <c r="O852" s="8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67"/>
        <v>41031.208333333336</v>
      </c>
      <c r="O853" s="8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67"/>
        <v>40740.208333333336</v>
      </c>
      <c r="O854" s="8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67"/>
        <v>40714.208333333336</v>
      </c>
      <c r="O855" s="8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67"/>
        <v>43787.25</v>
      </c>
      <c r="O856" s="8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67"/>
        <v>40712.208333333336</v>
      </c>
      <c r="O857" s="8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67"/>
        <v>41023.208333333336</v>
      </c>
      <c r="O858" s="8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67"/>
        <v>40944.25</v>
      </c>
      <c r="O859" s="8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67"/>
        <v>43211.208333333328</v>
      </c>
      <c r="O860" s="8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67"/>
        <v>41334.25</v>
      </c>
      <c r="O861" s="8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67"/>
        <v>43515.25</v>
      </c>
      <c r="O862" s="8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67"/>
        <v>40258.208333333336</v>
      </c>
      <c r="O863" s="8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67"/>
        <v>40756.208333333336</v>
      </c>
      <c r="O864" s="8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67"/>
        <v>42172.208333333328</v>
      </c>
      <c r="O865" s="8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67"/>
        <v>42601.208333333328</v>
      </c>
      <c r="O866" s="8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67"/>
        <v>41897.208333333336</v>
      </c>
      <c r="O867" s="8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67"/>
        <v>40671.208333333336</v>
      </c>
      <c r="O868" s="8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67"/>
        <v>43382.208333333328</v>
      </c>
      <c r="O869" s="8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67"/>
        <v>41559.208333333336</v>
      </c>
      <c r="O870" s="8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67"/>
        <v>40350.208333333336</v>
      </c>
      <c r="O871" s="8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67"/>
        <v>42240.208333333328</v>
      </c>
      <c r="O872" s="8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67"/>
        <v>43040.208333333328</v>
      </c>
      <c r="O873" s="8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67"/>
        <v>43346.208333333328</v>
      </c>
      <c r="O874" s="8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67"/>
        <v>41647.25</v>
      </c>
      <c r="O875" s="8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67"/>
        <v>40291.208333333336</v>
      </c>
      <c r="O876" s="8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67"/>
        <v>40556.25</v>
      </c>
      <c r="O877" s="8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67"/>
        <v>43624.208333333328</v>
      </c>
      <c r="O878" s="8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67"/>
        <v>42577.208333333328</v>
      </c>
      <c r="O879" s="8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67"/>
        <v>43845.25</v>
      </c>
      <c r="O880" s="8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67"/>
        <v>42788.25</v>
      </c>
      <c r="O881" s="8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67"/>
        <v>43667.208333333328</v>
      </c>
      <c r="O882" s="8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67"/>
        <v>42194.208333333328</v>
      </c>
      <c r="O883" s="8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67"/>
        <v>42025.25</v>
      </c>
      <c r="O884" s="8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67"/>
        <v>40323.208333333336</v>
      </c>
      <c r="O885" s="8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67"/>
        <v>41763.208333333336</v>
      </c>
      <c r="O886" s="8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67"/>
        <v>40335.208333333336</v>
      </c>
      <c r="O887" s="8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67"/>
        <v>40416.208333333336</v>
      </c>
      <c r="O888" s="8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67"/>
        <v>42202.208333333328</v>
      </c>
      <c r="O889" s="8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67"/>
        <v>42836.208333333328</v>
      </c>
      <c r="O890" s="8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67"/>
        <v>41710.208333333336</v>
      </c>
      <c r="O891" s="8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67"/>
        <v>43640.208333333328</v>
      </c>
      <c r="O892" s="8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67"/>
        <v>40880.25</v>
      </c>
      <c r="O893" s="8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67"/>
        <v>40319.208333333336</v>
      </c>
      <c r="O894" s="8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67"/>
        <v>42170.208333333328</v>
      </c>
      <c r="O895" s="8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67"/>
        <v>41466.208333333336</v>
      </c>
      <c r="O896" s="8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67"/>
        <v>43134.25</v>
      </c>
      <c r="O897" s="8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5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67"/>
        <v>40738.208333333336</v>
      </c>
      <c r="O898" s="8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70">(E899/D899)</f>
        <v>0.27693181818181817</v>
      </c>
      <c r="G899" t="s">
        <v>14</v>
      </c>
      <c r="H899">
        <v>27</v>
      </c>
      <c r="I899" s="5">
        <f t="shared" ref="I899:I962" si="71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72">(((L899/60)/60)/24)+DATE(1970,1,1)</f>
        <v>43583.208333333328</v>
      </c>
      <c r="O899" s="8">
        <f t="shared" si="72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_xlfn.TEXTBEFORE(R899,"/")</f>
        <v>theater</v>
      </c>
      <c r="T899" t="str">
        <f t="shared" ref="T899:T962" si="74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72"/>
        <v>43815.25</v>
      </c>
      <c r="O900" s="8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72"/>
        <v>41554.208333333336</v>
      </c>
      <c r="O901" s="8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72"/>
        <v>41901.208333333336</v>
      </c>
      <c r="O902" s="8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72"/>
        <v>43298.208333333328</v>
      </c>
      <c r="O903" s="8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72"/>
        <v>42399.25</v>
      </c>
      <c r="O904" s="8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72"/>
        <v>41034.208333333336</v>
      </c>
      <c r="O905" s="8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72"/>
        <v>41186.208333333336</v>
      </c>
      <c r="O906" s="8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72"/>
        <v>41536.208333333336</v>
      </c>
      <c r="O907" s="8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72"/>
        <v>42868.208333333328</v>
      </c>
      <c r="O908" s="8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72"/>
        <v>40660.208333333336</v>
      </c>
      <c r="O909" s="8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72"/>
        <v>41031.208333333336</v>
      </c>
      <c r="O910" s="8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72"/>
        <v>43255.208333333328</v>
      </c>
      <c r="O911" s="8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72"/>
        <v>42026.25</v>
      </c>
      <c r="O912" s="8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72"/>
        <v>43717.208333333328</v>
      </c>
      <c r="O913" s="8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72"/>
        <v>41157.208333333336</v>
      </c>
      <c r="O914" s="8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72"/>
        <v>43597.208333333328</v>
      </c>
      <c r="O915" s="8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72"/>
        <v>41490.208333333336</v>
      </c>
      <c r="O916" s="8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72"/>
        <v>42976.208333333328</v>
      </c>
      <c r="O917" s="8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72"/>
        <v>41991.25</v>
      </c>
      <c r="O918" s="8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72"/>
        <v>40722.208333333336</v>
      </c>
      <c r="O919" s="8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72"/>
        <v>41117.208333333336</v>
      </c>
      <c r="O920" s="8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72"/>
        <v>43022.208333333328</v>
      </c>
      <c r="O921" s="8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72"/>
        <v>43503.25</v>
      </c>
      <c r="O922" s="8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72"/>
        <v>40951.25</v>
      </c>
      <c r="O923" s="8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72"/>
        <v>43443.25</v>
      </c>
      <c r="O924" s="8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72"/>
        <v>40373.208333333336</v>
      </c>
      <c r="O925" s="8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72"/>
        <v>43769.208333333328</v>
      </c>
      <c r="O926" s="8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72"/>
        <v>43000.208333333328</v>
      </c>
      <c r="O927" s="8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72"/>
        <v>42502.208333333328</v>
      </c>
      <c r="O928" s="8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72"/>
        <v>41102.208333333336</v>
      </c>
      <c r="O929" s="8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72"/>
        <v>41637.25</v>
      </c>
      <c r="O930" s="8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72"/>
        <v>42858.208333333328</v>
      </c>
      <c r="O931" s="8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72"/>
        <v>42060.25</v>
      </c>
      <c r="O932" s="8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72"/>
        <v>41818.208333333336</v>
      </c>
      <c r="O933" s="8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72"/>
        <v>41709.208333333336</v>
      </c>
      <c r="O934" s="8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72"/>
        <v>41372.208333333336</v>
      </c>
      <c r="O935" s="8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72"/>
        <v>42422.25</v>
      </c>
      <c r="O936" s="8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72"/>
        <v>42209.208333333328</v>
      </c>
      <c r="O937" s="8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72"/>
        <v>43668.208333333328</v>
      </c>
      <c r="O938" s="8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72"/>
        <v>42334.25</v>
      </c>
      <c r="O939" s="8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72"/>
        <v>43263.208333333328</v>
      </c>
      <c r="O940" s="8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72"/>
        <v>40670.208333333336</v>
      </c>
      <c r="O941" s="8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72"/>
        <v>41244.25</v>
      </c>
      <c r="O942" s="8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72"/>
        <v>40552.25</v>
      </c>
      <c r="O943" s="8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72"/>
        <v>40568.25</v>
      </c>
      <c r="O944" s="8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72"/>
        <v>41906.208333333336</v>
      </c>
      <c r="O945" s="8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72"/>
        <v>42776.25</v>
      </c>
      <c r="O946" s="8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72"/>
        <v>41004.208333333336</v>
      </c>
      <c r="O947" s="8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72"/>
        <v>40710.208333333336</v>
      </c>
      <c r="O948" s="8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72"/>
        <v>41908.208333333336</v>
      </c>
      <c r="O949" s="8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72"/>
        <v>41985.25</v>
      </c>
      <c r="O950" s="8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72"/>
        <v>42112.208333333328</v>
      </c>
      <c r="O951" s="8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72"/>
        <v>43571.208333333328</v>
      </c>
      <c r="O952" s="8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72"/>
        <v>42730.25</v>
      </c>
      <c r="O953" s="8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72"/>
        <v>42591.208333333328</v>
      </c>
      <c r="O954" s="8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72"/>
        <v>42358.25</v>
      </c>
      <c r="O955" s="8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72"/>
        <v>41174.208333333336</v>
      </c>
      <c r="O956" s="8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72"/>
        <v>41238.25</v>
      </c>
      <c r="O957" s="8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72"/>
        <v>42360.25</v>
      </c>
      <c r="O958" s="8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72"/>
        <v>40955.25</v>
      </c>
      <c r="O959" s="8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72"/>
        <v>40350.208333333336</v>
      </c>
      <c r="O960" s="8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72"/>
        <v>40357.208333333336</v>
      </c>
      <c r="O961" s="8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0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72"/>
        <v>42408.25</v>
      </c>
      <c r="O962" s="8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75">(E963/D963)</f>
        <v>1.1929824561403508</v>
      </c>
      <c r="G963" t="s">
        <v>20</v>
      </c>
      <c r="H963">
        <v>155</v>
      </c>
      <c r="I963" s="5">
        <f t="shared" ref="I963:I1001" si="76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77">(((L963/60)/60)/24)+DATE(1970,1,1)</f>
        <v>40591.25</v>
      </c>
      <c r="O963" s="8">
        <f t="shared" si="77"/>
        <v>40595.25</v>
      </c>
      <c r="P963" t="b">
        <v>0</v>
      </c>
      <c r="Q963" t="b">
        <v>0</v>
      </c>
      <c r="R963" t="s">
        <v>206</v>
      </c>
      <c r="S963" t="str">
        <f t="shared" ref="S963:S1001" si="78">_xlfn.TEXTBEFORE(R963,"/")</f>
        <v>publishing</v>
      </c>
      <c r="T963" t="str">
        <f t="shared" ref="T963:T1001" si="79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77"/>
        <v>41592.25</v>
      </c>
      <c r="O964" s="8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77"/>
        <v>40607.25</v>
      </c>
      <c r="O965" s="8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77"/>
        <v>42135.208333333328</v>
      </c>
      <c r="O966" s="8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77"/>
        <v>40203.25</v>
      </c>
      <c r="O967" s="8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77"/>
        <v>42901.208333333328</v>
      </c>
      <c r="O968" s="8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77"/>
        <v>41005.208333333336</v>
      </c>
      <c r="O969" s="8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77"/>
        <v>40544.25</v>
      </c>
      <c r="O970" s="8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77"/>
        <v>43821.25</v>
      </c>
      <c r="O971" s="8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77"/>
        <v>40672.208333333336</v>
      </c>
      <c r="O972" s="8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77"/>
        <v>41555.208333333336</v>
      </c>
      <c r="O973" s="8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77"/>
        <v>41792.208333333336</v>
      </c>
      <c r="O974" s="8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77"/>
        <v>40522.25</v>
      </c>
      <c r="O975" s="8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77"/>
        <v>41412.208333333336</v>
      </c>
      <c r="O976" s="8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77"/>
        <v>42337.25</v>
      </c>
      <c r="O977" s="8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77"/>
        <v>40571.25</v>
      </c>
      <c r="O978" s="8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77"/>
        <v>43138.25</v>
      </c>
      <c r="O979" s="8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77"/>
        <v>42686.25</v>
      </c>
      <c r="O980" s="8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77"/>
        <v>42078.208333333328</v>
      </c>
      <c r="O981" s="8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77"/>
        <v>42307.208333333328</v>
      </c>
      <c r="O982" s="8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77"/>
        <v>43094.25</v>
      </c>
      <c r="O983" s="8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77"/>
        <v>40743.208333333336</v>
      </c>
      <c r="O984" s="8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77"/>
        <v>43681.208333333328</v>
      </c>
      <c r="O985" s="8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77"/>
        <v>43716.208333333328</v>
      </c>
      <c r="O986" s="8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77"/>
        <v>41614.25</v>
      </c>
      <c r="O987" s="8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77"/>
        <v>40638.208333333336</v>
      </c>
      <c r="O988" s="8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77"/>
        <v>42852.208333333328</v>
      </c>
      <c r="O989" s="8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77"/>
        <v>42686.25</v>
      </c>
      <c r="O990" s="8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77"/>
        <v>43571.208333333328</v>
      </c>
      <c r="O991" s="8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77"/>
        <v>42432.25</v>
      </c>
      <c r="O992" s="8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77"/>
        <v>41907.208333333336</v>
      </c>
      <c r="O993" s="8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77"/>
        <v>43227.208333333328</v>
      </c>
      <c r="O994" s="8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77"/>
        <v>42362.25</v>
      </c>
      <c r="O995" s="8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77"/>
        <v>41929.208333333336</v>
      </c>
      <c r="O996" s="8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77"/>
        <v>43408.208333333328</v>
      </c>
      <c r="O997" s="8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77"/>
        <v>41276.25</v>
      </c>
      <c r="O998" s="8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77"/>
        <v>41659.25</v>
      </c>
      <c r="O999" s="8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77"/>
        <v>40220.25</v>
      </c>
      <c r="O1000" s="8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77"/>
        <v>42550.208333333328</v>
      </c>
      <c r="O1001" s="8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conditionalFormatting sqref="F2:F1001">
    <cfRule type="colorScale" priority="1">
      <colorScale>
        <cfvo type="min"/>
        <cfvo type="num" val="1"/>
        <cfvo type="num" val="2"/>
        <color rgb="FFFF0000"/>
        <color rgb="FF92D050"/>
        <color rgb="FF00B0F0"/>
      </colorScale>
    </cfRule>
  </conditionalFormatting>
  <conditionalFormatting sqref="G1:H1001">
    <cfRule type="containsText" dxfId="3" priority="2" stopIfTrue="1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Parker</cp:lastModifiedBy>
  <dcterms:created xsi:type="dcterms:W3CDTF">2021-09-29T18:52:28Z</dcterms:created>
  <dcterms:modified xsi:type="dcterms:W3CDTF">2024-04-23T01:59:31Z</dcterms:modified>
</cp:coreProperties>
</file>