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"/>
    </mc:Choice>
  </mc:AlternateContent>
  <xr:revisionPtr revIDLastSave="0" documentId="13_ncr:1_{10AC4DD8-DC7C-B243-B9E2-098EA1127F2C}" xr6:coauthVersionLast="36" xr6:coauthVersionMax="36" xr10:uidLastSave="{00000000-0000-0000-0000-000000000000}"/>
  <bookViews>
    <workbookView xWindow="6400" yWindow="2940" windowWidth="28800" windowHeight="16620" xr2:uid="{1D4C5537-C85F-A24A-96AB-A637CC40FE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8" i="1" l="1"/>
  <c r="BE27" i="1"/>
  <c r="BE26" i="1"/>
  <c r="S26" i="1"/>
  <c r="T26" i="1"/>
  <c r="U26" i="1"/>
  <c r="W26" i="1"/>
  <c r="X26" i="1"/>
  <c r="Y26" i="1"/>
  <c r="Z26" i="1"/>
  <c r="AB26" i="1"/>
  <c r="AC26" i="1"/>
  <c r="AD26" i="1"/>
  <c r="AE26" i="1"/>
  <c r="AG26" i="1"/>
  <c r="AH26" i="1"/>
  <c r="AI26" i="1"/>
  <c r="AJ26" i="1"/>
  <c r="AL26" i="1"/>
  <c r="AM26" i="1"/>
  <c r="AN26" i="1"/>
  <c r="AO26" i="1"/>
  <c r="AQ26" i="1"/>
  <c r="AR26" i="1"/>
  <c r="AS26" i="1"/>
  <c r="AT26" i="1"/>
  <c r="AV26" i="1"/>
  <c r="AW26" i="1"/>
  <c r="AX26" i="1"/>
  <c r="AY26" i="1"/>
  <c r="BA26" i="1"/>
  <c r="BB26" i="1"/>
  <c r="BC26" i="1"/>
  <c r="BD26" i="1"/>
  <c r="S27" i="1"/>
  <c r="T27" i="1"/>
  <c r="U27" i="1"/>
  <c r="W27" i="1"/>
  <c r="X27" i="1"/>
  <c r="Y27" i="1"/>
  <c r="Z27" i="1"/>
  <c r="AB27" i="1"/>
  <c r="AC27" i="1"/>
  <c r="AD27" i="1"/>
  <c r="AE27" i="1"/>
  <c r="AG27" i="1"/>
  <c r="AH27" i="1"/>
  <c r="AI27" i="1"/>
  <c r="AJ27" i="1"/>
  <c r="AL27" i="1"/>
  <c r="AM27" i="1"/>
  <c r="AN27" i="1"/>
  <c r="AO27" i="1"/>
  <c r="AQ27" i="1"/>
  <c r="AR27" i="1"/>
  <c r="AS27" i="1"/>
  <c r="AT27" i="1"/>
  <c r="AV27" i="1"/>
  <c r="AW27" i="1"/>
  <c r="AX27" i="1"/>
  <c r="AY27" i="1"/>
  <c r="BA27" i="1"/>
  <c r="BB27" i="1"/>
  <c r="BC27" i="1"/>
  <c r="BD27" i="1"/>
  <c r="S28" i="1"/>
  <c r="T28" i="1"/>
  <c r="U28" i="1"/>
  <c r="W28" i="1"/>
  <c r="X28" i="1"/>
  <c r="Y28" i="1"/>
  <c r="Z28" i="1"/>
  <c r="AB28" i="1"/>
  <c r="AC28" i="1"/>
  <c r="AD28" i="1"/>
  <c r="AE28" i="1"/>
  <c r="AG28" i="1"/>
  <c r="AH28" i="1"/>
  <c r="AI28" i="1"/>
  <c r="AJ28" i="1"/>
  <c r="AL28" i="1"/>
  <c r="AM28" i="1"/>
  <c r="AN28" i="1"/>
  <c r="AO28" i="1"/>
  <c r="AQ28" i="1"/>
  <c r="AR28" i="1"/>
  <c r="AS28" i="1"/>
  <c r="AT28" i="1"/>
  <c r="AV28" i="1"/>
  <c r="AW28" i="1"/>
  <c r="AX28" i="1"/>
  <c r="AY28" i="1"/>
  <c r="BA28" i="1"/>
  <c r="BB28" i="1"/>
  <c r="BC28" i="1"/>
  <c r="BD28" i="1"/>
  <c r="R28" i="1"/>
  <c r="R27" i="1"/>
  <c r="R2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16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J25" i="1"/>
  <c r="J24" i="1"/>
  <c r="J23" i="1"/>
  <c r="J22" i="1"/>
  <c r="J21" i="1"/>
  <c r="I25" i="1"/>
  <c r="I24" i="1"/>
  <c r="I23" i="1"/>
  <c r="I22" i="1"/>
  <c r="I21" i="1"/>
  <c r="H25" i="1"/>
  <c r="H24" i="1"/>
  <c r="H23" i="1"/>
  <c r="H22" i="1"/>
  <c r="H21" i="1"/>
</calcChain>
</file>

<file path=xl/sharedStrings.xml><?xml version="1.0" encoding="utf-8"?>
<sst xmlns="http://schemas.openxmlformats.org/spreadsheetml/2006/main" count="357" uniqueCount="284">
  <si>
    <t>Indiv1</t>
  </si>
  <si>
    <t>Indiv2</t>
  </si>
  <si>
    <t>Indiv3</t>
  </si>
  <si>
    <t>Indiv4</t>
  </si>
  <si>
    <t>Indiv5</t>
  </si>
  <si>
    <t>Indiv6</t>
  </si>
  <si>
    <t>Indiv7</t>
  </si>
  <si>
    <t>Indiv8</t>
  </si>
  <si>
    <t>Indiv9</t>
  </si>
  <si>
    <t>Indiv10</t>
  </si>
  <si>
    <t>Indiv11</t>
  </si>
  <si>
    <t>Indiv12</t>
  </si>
  <si>
    <t>Indiv13</t>
  </si>
  <si>
    <t>Indiv14</t>
  </si>
  <si>
    <t>Indiv15</t>
  </si>
  <si>
    <t>Indiv16</t>
  </si>
  <si>
    <t>Indiv17</t>
  </si>
  <si>
    <t>Indiv18</t>
  </si>
  <si>
    <t>Indiv19</t>
  </si>
  <si>
    <t>Indiv20</t>
  </si>
  <si>
    <t>Indiv21</t>
  </si>
  <si>
    <t>Indiv22</t>
  </si>
  <si>
    <t>Indiv23</t>
  </si>
  <si>
    <t>Indiv24</t>
  </si>
  <si>
    <t>Individual</t>
  </si>
  <si>
    <t>Season</t>
  </si>
  <si>
    <t>Stage</t>
  </si>
  <si>
    <t>Date</t>
  </si>
  <si>
    <t>Body_Mass</t>
  </si>
  <si>
    <t>Sex</t>
  </si>
  <si>
    <t>Sexual_Maturity</t>
  </si>
  <si>
    <t>Brain_Mass</t>
  </si>
  <si>
    <t>Liver_Mass</t>
  </si>
  <si>
    <t>Spleen_Mass</t>
  </si>
  <si>
    <t>Heart_Mass</t>
  </si>
  <si>
    <t>Summer</t>
  </si>
  <si>
    <t>Juvenile</t>
  </si>
  <si>
    <t>Fall</t>
  </si>
  <si>
    <t>Winter</t>
  </si>
  <si>
    <t>Spring</t>
  </si>
  <si>
    <t>Adult</t>
  </si>
  <si>
    <t>M</t>
  </si>
  <si>
    <t>U</t>
  </si>
  <si>
    <t>F</t>
  </si>
  <si>
    <t>NA</t>
  </si>
  <si>
    <t>Stage_BoM_Average</t>
  </si>
  <si>
    <t>Stage_BrM_Average</t>
  </si>
  <si>
    <t>Stage_LM_Av</t>
  </si>
  <si>
    <t>Stage_SM_Av</t>
  </si>
  <si>
    <t>Stage_HM_Av</t>
  </si>
  <si>
    <t>Cortex_RNA_ID</t>
  </si>
  <si>
    <t>HFS146-resub</t>
  </si>
  <si>
    <t>HFS147</t>
  </si>
  <si>
    <t>HFS148</t>
  </si>
  <si>
    <t>HFS149</t>
  </si>
  <si>
    <t>HFS150</t>
  </si>
  <si>
    <t>HFS191</t>
  </si>
  <si>
    <t>HFS192</t>
  </si>
  <si>
    <t>HFS193</t>
  </si>
  <si>
    <t>HFS194</t>
  </si>
  <si>
    <t>HFS258</t>
  </si>
  <si>
    <t>HFS259</t>
  </si>
  <si>
    <t>HFS260</t>
  </si>
  <si>
    <t>HFS261</t>
  </si>
  <si>
    <t>HFS262</t>
  </si>
  <si>
    <t>HFS298</t>
  </si>
  <si>
    <t>HFS299</t>
  </si>
  <si>
    <t>HFS300</t>
  </si>
  <si>
    <t>HFS301</t>
  </si>
  <si>
    <t>HFS302</t>
  </si>
  <si>
    <t>HFS338</t>
  </si>
  <si>
    <t>HFS339</t>
  </si>
  <si>
    <t>HFS340</t>
  </si>
  <si>
    <t>HFS341</t>
  </si>
  <si>
    <t>HFS342-resub</t>
  </si>
  <si>
    <t>Cortex_RIN</t>
  </si>
  <si>
    <t>Cortex_Reads_prefilt</t>
  </si>
  <si>
    <t>Cortex_Reads_postfilt</t>
  </si>
  <si>
    <t>Cortex_Pseudo_aligned_Percent</t>
  </si>
  <si>
    <t>HFS166</t>
  </si>
  <si>
    <t>HFS167</t>
  </si>
  <si>
    <t>HFS168</t>
  </si>
  <si>
    <t>HFS169</t>
  </si>
  <si>
    <t>HFS170</t>
  </si>
  <si>
    <t>HFS207</t>
  </si>
  <si>
    <t>HFS208</t>
  </si>
  <si>
    <t>HFS209</t>
  </si>
  <si>
    <t>HFS210</t>
  </si>
  <si>
    <t>HFS223</t>
  </si>
  <si>
    <t>HFS224</t>
  </si>
  <si>
    <t>HFS225</t>
  </si>
  <si>
    <t>HFS226</t>
  </si>
  <si>
    <t>HFS227</t>
  </si>
  <si>
    <t>HFS268</t>
  </si>
  <si>
    <t>HFS269</t>
  </si>
  <si>
    <t>HFS270</t>
  </si>
  <si>
    <t>HFS271</t>
  </si>
  <si>
    <t>HFS272</t>
  </si>
  <si>
    <t>HFS318</t>
  </si>
  <si>
    <t>HFS319</t>
  </si>
  <si>
    <t>HFS320</t>
  </si>
  <si>
    <t>HFS321</t>
  </si>
  <si>
    <t>HFS322</t>
  </si>
  <si>
    <t>Muscle_ID</t>
  </si>
  <si>
    <t>Muscle_RIN</t>
  </si>
  <si>
    <t>Muscle_Reads_prefilt</t>
  </si>
  <si>
    <t>Muscle_Reads_postfilt</t>
  </si>
  <si>
    <t>Muscle_Pseudo_aligned_Percent</t>
  </si>
  <si>
    <t>Liver_ID</t>
  </si>
  <si>
    <t>Liver_RIN</t>
  </si>
  <si>
    <t>Liver_Reads_prefilt</t>
  </si>
  <si>
    <t>Liver_Reads_postfilt</t>
  </si>
  <si>
    <t>Liver_Pseudo_aligned_Percent</t>
  </si>
  <si>
    <t>HFS156</t>
  </si>
  <si>
    <t>HFS157-resub</t>
  </si>
  <si>
    <t>HFS158</t>
  </si>
  <si>
    <t>HFS159</t>
  </si>
  <si>
    <t>HFS160</t>
  </si>
  <si>
    <t>HFS199</t>
  </si>
  <si>
    <t>HFS200</t>
  </si>
  <si>
    <t>HFS201</t>
  </si>
  <si>
    <t>HFS202</t>
  </si>
  <si>
    <t>HFS253</t>
  </si>
  <si>
    <t>HFS254</t>
  </si>
  <si>
    <t>HFS255</t>
  </si>
  <si>
    <t>HFS256</t>
  </si>
  <si>
    <t>HFS257</t>
  </si>
  <si>
    <t>HFS303</t>
  </si>
  <si>
    <t>HFS304</t>
  </si>
  <si>
    <t>HFS305</t>
  </si>
  <si>
    <t>HFS306</t>
  </si>
  <si>
    <t>HFS307</t>
  </si>
  <si>
    <t>HFS348</t>
  </si>
  <si>
    <t>HFS349</t>
  </si>
  <si>
    <t>HFS350</t>
  </si>
  <si>
    <t>HFS351</t>
  </si>
  <si>
    <t>HFS352</t>
  </si>
  <si>
    <t>Hippocampus_ID</t>
  </si>
  <si>
    <t>Hippocampus_RIN</t>
  </si>
  <si>
    <t>Hippocampus_Reads_prefilt</t>
  </si>
  <si>
    <t>Hippocampus_Reads_postfilt</t>
  </si>
  <si>
    <t>Hippocampus_Pseudo_aligned_Percent</t>
  </si>
  <si>
    <t>HFS151-resub</t>
  </si>
  <si>
    <t>HFS152-resub</t>
  </si>
  <si>
    <t>HFS153</t>
  </si>
  <si>
    <t>HFS154-resub</t>
  </si>
  <si>
    <t>HFS155</t>
  </si>
  <si>
    <t>HFS195</t>
  </si>
  <si>
    <t>HFS196</t>
  </si>
  <si>
    <t>HFS197</t>
  </si>
  <si>
    <t>HFS198</t>
  </si>
  <si>
    <t>HFS263-resub</t>
  </si>
  <si>
    <t>HFS264-resub</t>
  </si>
  <si>
    <t>HFS265</t>
  </si>
  <si>
    <t>HFS266-resub</t>
  </si>
  <si>
    <t>HFS267</t>
  </si>
  <si>
    <t>HFS308</t>
  </si>
  <si>
    <t>HFS309</t>
  </si>
  <si>
    <t>HFS310</t>
  </si>
  <si>
    <t>HFS311</t>
  </si>
  <si>
    <t>HFS312</t>
  </si>
  <si>
    <t>HFS353</t>
  </si>
  <si>
    <t>HFS354</t>
  </si>
  <si>
    <t>HFS355</t>
  </si>
  <si>
    <t>HFS356</t>
  </si>
  <si>
    <t>HFS357</t>
  </si>
  <si>
    <t>Hypothalamus_ID</t>
  </si>
  <si>
    <t>Hypothalamus_RIN</t>
  </si>
  <si>
    <t>Hypothalamus_Reads_prefilt</t>
  </si>
  <si>
    <t>Hypothalamus_Reads_postfilt</t>
  </si>
  <si>
    <t>Hypothalamus_Pseudo_aligned_Percent</t>
  </si>
  <si>
    <t>HFS181</t>
  </si>
  <si>
    <t>HFS183</t>
  </si>
  <si>
    <t>HFS184</t>
  </si>
  <si>
    <t>HFS185</t>
  </si>
  <si>
    <t>HFS219</t>
  </si>
  <si>
    <t>HFS220</t>
  </si>
  <si>
    <t>HFS221</t>
  </si>
  <si>
    <t>HFS222</t>
  </si>
  <si>
    <t>HFS238</t>
  </si>
  <si>
    <t>HFS239</t>
  </si>
  <si>
    <t>HFS240</t>
  </si>
  <si>
    <t>HFS241</t>
  </si>
  <si>
    <t>HFS242</t>
  </si>
  <si>
    <t>HFS283</t>
  </si>
  <si>
    <t>HFS284</t>
  </si>
  <si>
    <t>HFS285</t>
  </si>
  <si>
    <t>HFS286</t>
  </si>
  <si>
    <t>HFS287</t>
  </si>
  <si>
    <t>HFS328</t>
  </si>
  <si>
    <t>HFS329</t>
  </si>
  <si>
    <t>HFS330</t>
  </si>
  <si>
    <t>HFS331</t>
  </si>
  <si>
    <t>HFS332</t>
  </si>
  <si>
    <t>Heart_ID</t>
  </si>
  <si>
    <t>Heart_RIN</t>
  </si>
  <si>
    <t>Heart_Reads_prefilt</t>
  </si>
  <si>
    <t>Heart_Reads_postfilt</t>
  </si>
  <si>
    <t>Heart_Pseudo_aligned_Percent</t>
  </si>
  <si>
    <t>HFS161</t>
  </si>
  <si>
    <t>HFS162</t>
  </si>
  <si>
    <t>HFS163</t>
  </si>
  <si>
    <t>HFS164</t>
  </si>
  <si>
    <t>HFS165</t>
  </si>
  <si>
    <t>HFS203</t>
  </si>
  <si>
    <t>HFS204</t>
  </si>
  <si>
    <t>HFS205</t>
  </si>
  <si>
    <t>HFS206</t>
  </si>
  <si>
    <t>HFS248</t>
  </si>
  <si>
    <t>HFS249</t>
  </si>
  <si>
    <t>HFS250</t>
  </si>
  <si>
    <t>HFS251</t>
  </si>
  <si>
    <t>HFS252</t>
  </si>
  <si>
    <t>HFS293</t>
  </si>
  <si>
    <t>HFS294</t>
  </si>
  <si>
    <t>HFS295</t>
  </si>
  <si>
    <t>HFS296</t>
  </si>
  <si>
    <t>HFS297</t>
  </si>
  <si>
    <t>HFS343</t>
  </si>
  <si>
    <t>HFS344</t>
  </si>
  <si>
    <t>HFS345</t>
  </si>
  <si>
    <t>HFS346</t>
  </si>
  <si>
    <t>HFS347</t>
  </si>
  <si>
    <t>OlfBulb_ID</t>
  </si>
  <si>
    <t>OlfBulb_RIN</t>
  </si>
  <si>
    <t>OlfBulb_Reads_prefilt</t>
  </si>
  <si>
    <t>OlfBulb_Reads_postfilt</t>
  </si>
  <si>
    <t>OlfBulb_Pseudo_aligned_Percent</t>
  </si>
  <si>
    <t>HFS171</t>
  </si>
  <si>
    <t>HFS172</t>
  </si>
  <si>
    <t>HFS173</t>
  </si>
  <si>
    <t>HFS174</t>
  </si>
  <si>
    <t>HFS175</t>
  </si>
  <si>
    <t>HFS211</t>
  </si>
  <si>
    <t>HFS212</t>
  </si>
  <si>
    <t>HFS213</t>
  </si>
  <si>
    <t>HFS214</t>
  </si>
  <si>
    <t>HFS233</t>
  </si>
  <si>
    <t>HFS234</t>
  </si>
  <si>
    <t>HFS235</t>
  </si>
  <si>
    <t>HFS236</t>
  </si>
  <si>
    <t>HFS237</t>
  </si>
  <si>
    <t>HFS273</t>
  </si>
  <si>
    <t>HFS274</t>
  </si>
  <si>
    <t>HFS275</t>
  </si>
  <si>
    <t>HFS276</t>
  </si>
  <si>
    <t>HFS277</t>
  </si>
  <si>
    <t>HFS313</t>
  </si>
  <si>
    <t>HFS314</t>
  </si>
  <si>
    <t>HFS315</t>
  </si>
  <si>
    <t>HFS316</t>
  </si>
  <si>
    <t>HFS317</t>
  </si>
  <si>
    <t>Spleen_ID</t>
  </si>
  <si>
    <t>Spleen_RIN</t>
  </si>
  <si>
    <t>Spleen_Reads_prefilt</t>
  </si>
  <si>
    <t>Spleen_Reads_postfilt</t>
  </si>
  <si>
    <t>Spleen_Pseudo_aligned_Percent</t>
  </si>
  <si>
    <t>HFS176-resub</t>
  </si>
  <si>
    <t>HFS177</t>
  </si>
  <si>
    <t>HFS178-resub</t>
  </si>
  <si>
    <t>HFS179</t>
  </si>
  <si>
    <t>HFS180</t>
  </si>
  <si>
    <t>HFS215</t>
  </si>
  <si>
    <t>HFS216</t>
  </si>
  <si>
    <t>HFS217</t>
  </si>
  <si>
    <t>HFS218-resub</t>
  </si>
  <si>
    <t>HFS243-resub</t>
  </si>
  <si>
    <t>HFS244</t>
  </si>
  <si>
    <t>HFS345-resub</t>
  </si>
  <si>
    <t>HFS246</t>
  </si>
  <si>
    <t>HFS247</t>
  </si>
  <si>
    <t>HFS288</t>
  </si>
  <si>
    <t>HFS289</t>
  </si>
  <si>
    <t>HFS290</t>
  </si>
  <si>
    <t>HFS291</t>
  </si>
  <si>
    <t>HFS292</t>
  </si>
  <si>
    <t>HFS333</t>
  </si>
  <si>
    <t>HFS334</t>
  </si>
  <si>
    <t>HFS335</t>
  </si>
  <si>
    <t>HFS336</t>
  </si>
  <si>
    <t>HFS337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</si>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</sst>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  <xf numFmtId="2" fontId="0" fillId="0" borderId="0" xfId="0" applyNumberFormat="1"/>
    <xf numFmtId="0" fontId="0" fillId="0" borderId="1" xfId="0" applyNumberFormat="1" applyBorder="1" applyAlignment="1">
      <alignment horizontal="left"/>
    </xf>
    <xf numFmtId="0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Fill="1" applyBorder="1"/>
    <xf numFmtId="0" fontId="1" fillId="0" borderId="0" xfId="0" applyFont="1"/>
    <xf numFmtId="0" fontId="0" fillId="0" borderId="3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47E8-5894-6943-AC1B-BB0AAED2D2E0}">
  <dimension ref="A1:BE29"/>
  <sheetViews>
    <sheetView tabSelected="1" workbookViewId="0">
      <selection activeCell="H30" sqref="H30"/>
    </sheetView>
  </sheetViews>
  <sheetFormatPr baseColWidth="10" defaultRowHeight="16" x14ac:dyDescent="0.2"/>
  <cols>
    <col min="1" max="1" width="18.6640625" customWidth="1"/>
    <col min="5" max="5" width="14.5" customWidth="1"/>
    <col min="6" max="6" width="6.33203125" customWidth="1"/>
    <col min="10" max="10" width="12.6640625" customWidth="1"/>
    <col min="12" max="12" width="19.6640625" customWidth="1"/>
    <col min="13" max="13" width="18.33203125" customWidth="1"/>
    <col min="14" max="14" width="12.33203125" customWidth="1"/>
    <col min="15" max="15" width="13" customWidth="1"/>
    <col min="16" max="16" width="13.83203125" customWidth="1"/>
    <col min="17" max="17" width="16.5" customWidth="1"/>
  </cols>
  <sheetData>
    <row r="1" spans="1:56" x14ac:dyDescent="0.2">
      <c r="A1" t="s">
        <v>24</v>
      </c>
      <c r="B1" t="s">
        <v>25</v>
      </c>
      <c r="C1" t="s">
        <v>30</v>
      </c>
      <c r="D1" t="s">
        <v>26</v>
      </c>
      <c r="E1" t="s">
        <v>27</v>
      </c>
      <c r="F1" t="s">
        <v>29</v>
      </c>
      <c r="G1" t="s">
        <v>28</v>
      </c>
      <c r="H1" t="s">
        <v>31</v>
      </c>
      <c r="I1" t="s">
        <v>32</v>
      </c>
      <c r="J1" t="s">
        <v>33</v>
      </c>
      <c r="K1" t="s">
        <v>34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s="16" t="s">
        <v>75</v>
      </c>
      <c r="S1" s="16" t="s">
        <v>76</v>
      </c>
      <c r="T1" s="16" t="s">
        <v>77</v>
      </c>
      <c r="U1" s="16" t="s">
        <v>78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s="16" t="s">
        <v>166</v>
      </c>
      <c r="AB1" s="16" t="s">
        <v>167</v>
      </c>
      <c r="AC1" s="16" t="s">
        <v>168</v>
      </c>
      <c r="AD1" s="16" t="s">
        <v>169</v>
      </c>
      <c r="AE1" s="16" t="s">
        <v>170</v>
      </c>
      <c r="AF1" s="16" t="s">
        <v>223</v>
      </c>
      <c r="AG1" s="16" t="s">
        <v>224</v>
      </c>
      <c r="AH1" s="16" t="s">
        <v>225</v>
      </c>
      <c r="AI1" s="16" t="s">
        <v>226</v>
      </c>
      <c r="AJ1" s="16" t="s">
        <v>227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s="16" t="s">
        <v>194</v>
      </c>
      <c r="AQ1" s="16" t="s">
        <v>195</v>
      </c>
      <c r="AR1" s="16" t="s">
        <v>196</v>
      </c>
      <c r="AS1" s="16" t="s">
        <v>197</v>
      </c>
      <c r="AT1" s="16" t="s">
        <v>198</v>
      </c>
      <c r="AU1" t="s">
        <v>252</v>
      </c>
      <c r="AV1" t="s">
        <v>253</v>
      </c>
      <c r="AW1" t="s">
        <v>254</v>
      </c>
      <c r="AX1" t="s">
        <v>255</v>
      </c>
      <c r="AY1" t="s">
        <v>256</v>
      </c>
      <c r="AZ1" s="16" t="s">
        <v>103</v>
      </c>
      <c r="BA1" s="16" t="s">
        <v>104</v>
      </c>
      <c r="BB1" s="16" t="s">
        <v>105</v>
      </c>
      <c r="BC1" s="16" t="s">
        <v>106</v>
      </c>
      <c r="BD1" s="16" t="s">
        <v>107</v>
      </c>
    </row>
    <row r="2" spans="1:56" x14ac:dyDescent="0.2">
      <c r="A2" t="s">
        <v>0</v>
      </c>
      <c r="B2" t="s">
        <v>35</v>
      </c>
      <c r="C2" t="s">
        <v>36</v>
      </c>
      <c r="D2">
        <v>1</v>
      </c>
      <c r="E2" s="1">
        <v>44013</v>
      </c>
      <c r="F2" t="s">
        <v>41</v>
      </c>
      <c r="G2" s="2">
        <v>7.24</v>
      </c>
      <c r="H2" s="3">
        <v>0.29899999999999999</v>
      </c>
      <c r="I2" s="5">
        <v>0.68100000000000005</v>
      </c>
      <c r="J2" s="3">
        <v>0.106</v>
      </c>
      <c r="K2" s="4">
        <v>0.26800000000000002</v>
      </c>
      <c r="L2" s="7">
        <f>AVERAGE(G2:G6)</f>
        <v>7.8780000000000001</v>
      </c>
      <c r="M2" s="11">
        <f>AVERAGE(H2:H6)</f>
        <v>0.28000000000000003</v>
      </c>
      <c r="N2" s="11">
        <f>AVERAGE(I2:I6)</f>
        <v>0.70080000000000009</v>
      </c>
      <c r="O2" s="11">
        <f>AVERAGE(J2:J6)</f>
        <v>0.1012</v>
      </c>
      <c r="P2" s="11">
        <f>AVERAGE(K2:K6)</f>
        <v>0.1578</v>
      </c>
      <c r="Q2" t="s">
        <v>51</v>
      </c>
      <c r="R2" s="4">
        <v>6.8</v>
      </c>
      <c r="S2">
        <v>38863230</v>
      </c>
      <c r="T2">
        <v>38295574</v>
      </c>
      <c r="U2">
        <v>50.2</v>
      </c>
      <c r="V2" t="s">
        <v>113</v>
      </c>
      <c r="W2">
        <v>6.1</v>
      </c>
      <c r="X2">
        <v>382791510</v>
      </c>
      <c r="Y2">
        <v>377029154</v>
      </c>
      <c r="Z2">
        <v>48.1</v>
      </c>
      <c r="AA2" t="s">
        <v>142</v>
      </c>
      <c r="AB2">
        <v>5.6</v>
      </c>
      <c r="AC2">
        <v>51294476</v>
      </c>
      <c r="AD2">
        <v>50579166</v>
      </c>
      <c r="AE2">
        <v>47.4</v>
      </c>
      <c r="AF2" t="s">
        <v>199</v>
      </c>
      <c r="AG2" s="4">
        <v>6.2</v>
      </c>
      <c r="AH2" s="12">
        <v>38084112</v>
      </c>
      <c r="AI2" s="18">
        <v>37578008</v>
      </c>
      <c r="AJ2" s="12">
        <v>49.5</v>
      </c>
      <c r="AK2" t="s">
        <v>79</v>
      </c>
      <c r="AL2">
        <v>8.6999999999999993</v>
      </c>
      <c r="AM2">
        <v>37697348</v>
      </c>
      <c r="AN2">
        <v>37273792</v>
      </c>
      <c r="AO2">
        <v>70.400000000000006</v>
      </c>
      <c r="AP2" t="s">
        <v>171</v>
      </c>
      <c r="AQ2" s="4">
        <v>8.1</v>
      </c>
      <c r="AR2" s="12">
        <v>28345888</v>
      </c>
      <c r="AS2" s="12">
        <v>28196238</v>
      </c>
      <c r="AT2" s="12">
        <v>62.7</v>
      </c>
      <c r="AU2" t="s">
        <v>228</v>
      </c>
      <c r="AV2">
        <v>8.8000000000000007</v>
      </c>
      <c r="AW2">
        <v>32047732</v>
      </c>
      <c r="AX2">
        <v>31829736</v>
      </c>
      <c r="AY2">
        <v>71.5</v>
      </c>
      <c r="AZ2" t="s">
        <v>257</v>
      </c>
      <c r="BA2">
        <v>6.8</v>
      </c>
      <c r="BB2">
        <v>34255276</v>
      </c>
      <c r="BC2">
        <v>33958436</v>
      </c>
      <c r="BD2" s="12">
        <v>46.3</v>
      </c>
    </row>
    <row r="3" spans="1:56" x14ac:dyDescent="0.2">
      <c r="A3" t="s">
        <v>1</v>
      </c>
      <c r="B3" t="s">
        <v>35</v>
      </c>
      <c r="C3" t="s">
        <v>36</v>
      </c>
      <c r="D3">
        <v>1</v>
      </c>
      <c r="E3" s="1">
        <v>44013</v>
      </c>
      <c r="F3" t="s">
        <v>42</v>
      </c>
      <c r="G3" s="2">
        <v>8.23</v>
      </c>
      <c r="H3" s="3">
        <v>0.25900000000000001</v>
      </c>
      <c r="I3" s="5">
        <v>0.81500000000000006</v>
      </c>
      <c r="J3" s="4">
        <v>0.105</v>
      </c>
      <c r="K3" s="4">
        <v>0.129</v>
      </c>
      <c r="L3" s="7">
        <f>AVERAGE(G2:G6)</f>
        <v>7.8780000000000001</v>
      </c>
      <c r="M3" s="11">
        <f>AVERAGE(H2:H6)</f>
        <v>0.28000000000000003</v>
      </c>
      <c r="N3" s="11">
        <f>AVERAGE(I2:I6)</f>
        <v>0.70080000000000009</v>
      </c>
      <c r="O3" s="11">
        <f>AVERAGE(J2:J6)</f>
        <v>0.1012</v>
      </c>
      <c r="P3" s="11">
        <f>AVERAGE(K2:K6)</f>
        <v>0.1578</v>
      </c>
      <c r="Q3" t="s">
        <v>52</v>
      </c>
      <c r="R3" s="4">
        <v>7.2</v>
      </c>
      <c r="S3">
        <v>39845000</v>
      </c>
      <c r="T3">
        <v>39275726</v>
      </c>
      <c r="U3" s="12">
        <v>52.6</v>
      </c>
      <c r="V3" t="s">
        <v>114</v>
      </c>
      <c r="W3">
        <v>6.1</v>
      </c>
      <c r="X3">
        <v>37454236</v>
      </c>
      <c r="Y3">
        <v>36939660</v>
      </c>
      <c r="Z3">
        <v>50.1</v>
      </c>
      <c r="AA3" t="s">
        <v>143</v>
      </c>
      <c r="AB3">
        <v>5</v>
      </c>
      <c r="AC3">
        <v>39559762</v>
      </c>
      <c r="AD3">
        <v>39159302</v>
      </c>
      <c r="AE3">
        <v>48.9</v>
      </c>
      <c r="AF3" t="s">
        <v>200</v>
      </c>
      <c r="AG3" s="4">
        <v>6.5</v>
      </c>
      <c r="AH3">
        <v>35140176</v>
      </c>
      <c r="AI3">
        <v>34642016</v>
      </c>
      <c r="AJ3" s="12">
        <v>51.2</v>
      </c>
      <c r="AK3" t="s">
        <v>80</v>
      </c>
      <c r="AL3">
        <v>8.1999999999999993</v>
      </c>
      <c r="AM3">
        <v>39225540</v>
      </c>
      <c r="AN3">
        <v>38820102</v>
      </c>
      <c r="AO3">
        <v>65.900000000000006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229</v>
      </c>
      <c r="AV3">
        <v>7.5</v>
      </c>
      <c r="AW3">
        <v>42554440</v>
      </c>
      <c r="AX3">
        <v>42014540</v>
      </c>
      <c r="AY3">
        <v>64.2</v>
      </c>
      <c r="AZ3" t="s">
        <v>258</v>
      </c>
      <c r="BA3" s="4">
        <v>8</v>
      </c>
      <c r="BB3">
        <v>31658338</v>
      </c>
      <c r="BC3">
        <v>31367994</v>
      </c>
      <c r="BD3" s="12">
        <v>47.3</v>
      </c>
    </row>
    <row r="4" spans="1:56" x14ac:dyDescent="0.2">
      <c r="A4" t="s">
        <v>2</v>
      </c>
      <c r="B4" t="s">
        <v>35</v>
      </c>
      <c r="C4" t="s">
        <v>36</v>
      </c>
      <c r="D4">
        <v>1</v>
      </c>
      <c r="E4" s="1">
        <v>44013</v>
      </c>
      <c r="F4" t="s">
        <v>43</v>
      </c>
      <c r="G4" s="2">
        <v>7.71</v>
      </c>
      <c r="H4" s="3">
        <v>0.26500000000000001</v>
      </c>
      <c r="I4" s="4">
        <v>0.67200000000000004</v>
      </c>
      <c r="J4" s="4">
        <v>0.105</v>
      </c>
      <c r="K4" s="4">
        <v>0.10400000000000001</v>
      </c>
      <c r="L4" s="7">
        <f>AVERAGE(G2:G6)</f>
        <v>7.8780000000000001</v>
      </c>
      <c r="M4" s="11">
        <f>AVERAGE(H2:H6)</f>
        <v>0.28000000000000003</v>
      </c>
      <c r="N4" s="11">
        <f>AVERAGE(I2:I6)</f>
        <v>0.70080000000000009</v>
      </c>
      <c r="O4" s="11">
        <f>AVERAGE(J2:J6)</f>
        <v>0.1012</v>
      </c>
      <c r="P4" s="11">
        <f>AVERAGE(K2:K6)</f>
        <v>0.1578</v>
      </c>
      <c r="Q4" t="s">
        <v>53</v>
      </c>
      <c r="R4" s="4">
        <v>7.6</v>
      </c>
      <c r="S4">
        <v>38342758</v>
      </c>
      <c r="T4">
        <v>37883942</v>
      </c>
      <c r="U4">
        <v>55.6</v>
      </c>
      <c r="V4" t="s">
        <v>115</v>
      </c>
      <c r="W4">
        <v>7.4</v>
      </c>
      <c r="X4">
        <v>41037634</v>
      </c>
      <c r="Y4">
        <v>40435770</v>
      </c>
      <c r="Z4">
        <v>50.9</v>
      </c>
      <c r="AA4" t="s">
        <v>144</v>
      </c>
      <c r="AB4" s="4">
        <v>7.1</v>
      </c>
      <c r="AC4">
        <v>66312000</v>
      </c>
      <c r="AD4" s="12">
        <v>65234190</v>
      </c>
      <c r="AE4">
        <v>57.5</v>
      </c>
      <c r="AF4" t="s">
        <v>201</v>
      </c>
      <c r="AG4" s="4">
        <v>8</v>
      </c>
      <c r="AH4">
        <v>33651304</v>
      </c>
      <c r="AI4">
        <v>33374210</v>
      </c>
      <c r="AJ4" s="12">
        <v>59.9</v>
      </c>
      <c r="AK4" t="s">
        <v>81</v>
      </c>
      <c r="AL4">
        <v>7.6</v>
      </c>
      <c r="AM4">
        <v>38711020</v>
      </c>
      <c r="AN4">
        <v>38341092</v>
      </c>
      <c r="AO4">
        <v>62</v>
      </c>
      <c r="AP4" t="s">
        <v>172</v>
      </c>
      <c r="AQ4" s="4">
        <v>8.6</v>
      </c>
      <c r="AR4" s="12">
        <v>35136690</v>
      </c>
      <c r="AS4" s="12">
        <v>34841756</v>
      </c>
      <c r="AT4" s="12">
        <v>57.4</v>
      </c>
      <c r="AU4" t="s">
        <v>230</v>
      </c>
      <c r="AV4">
        <v>8.5</v>
      </c>
      <c r="AW4">
        <v>39294992</v>
      </c>
      <c r="AX4">
        <v>38821850</v>
      </c>
      <c r="AY4">
        <v>64.5</v>
      </c>
      <c r="AZ4" t="s">
        <v>259</v>
      </c>
      <c r="BA4" s="4">
        <v>7.3</v>
      </c>
      <c r="BB4">
        <v>43816584</v>
      </c>
      <c r="BC4">
        <v>43504532</v>
      </c>
      <c r="BD4" s="12">
        <v>51.8</v>
      </c>
    </row>
    <row r="5" spans="1:56" x14ac:dyDescent="0.2">
      <c r="A5" t="s">
        <v>3</v>
      </c>
      <c r="B5" t="s">
        <v>35</v>
      </c>
      <c r="C5" t="s">
        <v>36</v>
      </c>
      <c r="D5">
        <v>1</v>
      </c>
      <c r="E5" s="1">
        <v>44013</v>
      </c>
      <c r="F5" t="s">
        <v>43</v>
      </c>
      <c r="G5" s="2">
        <v>7.8</v>
      </c>
      <c r="H5" s="3">
        <v>0.315</v>
      </c>
      <c r="I5" s="4">
        <v>0.61499999999999999</v>
      </c>
      <c r="J5" s="4">
        <v>8.7999999999999995E-2</v>
      </c>
      <c r="K5" s="4">
        <v>0.151</v>
      </c>
      <c r="L5" s="7">
        <f>AVERAGE(G2:G6)</f>
        <v>7.8780000000000001</v>
      </c>
      <c r="M5" s="11">
        <f>AVERAGE(H2:H6)</f>
        <v>0.28000000000000003</v>
      </c>
      <c r="N5" s="11">
        <f>AVERAGE(I2:I6)</f>
        <v>0.70080000000000009</v>
      </c>
      <c r="O5" s="11">
        <f>AVERAGE(J2:J6)</f>
        <v>0.1012</v>
      </c>
      <c r="P5" s="11">
        <f>AVERAGE(K2:K6)</f>
        <v>0.1578</v>
      </c>
      <c r="Q5" t="s">
        <v>54</v>
      </c>
      <c r="R5" s="4">
        <v>7</v>
      </c>
      <c r="S5">
        <v>36267038</v>
      </c>
      <c r="T5">
        <v>35795990</v>
      </c>
      <c r="U5">
        <v>53.3</v>
      </c>
      <c r="V5" t="s">
        <v>116</v>
      </c>
      <c r="W5">
        <v>6</v>
      </c>
      <c r="X5">
        <v>39513280</v>
      </c>
      <c r="Y5">
        <v>38878176</v>
      </c>
      <c r="Z5">
        <v>48.4</v>
      </c>
      <c r="AA5" t="s">
        <v>145</v>
      </c>
      <c r="AB5" s="4">
        <v>6.8</v>
      </c>
      <c r="AC5">
        <v>32312210</v>
      </c>
      <c r="AD5">
        <v>32035430</v>
      </c>
      <c r="AE5">
        <v>53.9</v>
      </c>
      <c r="AF5" t="s">
        <v>202</v>
      </c>
      <c r="AG5" s="4">
        <v>7.3</v>
      </c>
      <c r="AH5">
        <v>38187734</v>
      </c>
      <c r="AI5">
        <v>37656830</v>
      </c>
      <c r="AJ5" s="12">
        <v>54.3</v>
      </c>
      <c r="AK5" t="s">
        <v>82</v>
      </c>
      <c r="AL5">
        <v>7.8</v>
      </c>
      <c r="AM5">
        <v>35584248</v>
      </c>
      <c r="AN5">
        <v>35228990</v>
      </c>
      <c r="AO5">
        <v>59.5</v>
      </c>
      <c r="AP5" t="s">
        <v>173</v>
      </c>
      <c r="AQ5" s="4">
        <v>8.1</v>
      </c>
      <c r="AR5" s="12">
        <v>32210426</v>
      </c>
      <c r="AS5" s="18">
        <v>31934300</v>
      </c>
      <c r="AT5" s="12">
        <v>55.6</v>
      </c>
      <c r="AU5" t="s">
        <v>231</v>
      </c>
      <c r="AV5">
        <v>8.5</v>
      </c>
      <c r="AW5">
        <v>35708538</v>
      </c>
      <c r="AX5">
        <v>35233112</v>
      </c>
      <c r="AY5">
        <v>64.8</v>
      </c>
      <c r="AZ5" t="s">
        <v>260</v>
      </c>
      <c r="BA5" s="4">
        <v>7</v>
      </c>
      <c r="BB5">
        <v>29737772</v>
      </c>
      <c r="BC5">
        <v>29488922</v>
      </c>
      <c r="BD5" s="12">
        <v>49.4</v>
      </c>
    </row>
    <row r="6" spans="1:56" x14ac:dyDescent="0.2">
      <c r="A6" t="s">
        <v>4</v>
      </c>
      <c r="B6" t="s">
        <v>35</v>
      </c>
      <c r="C6" t="s">
        <v>36</v>
      </c>
      <c r="D6">
        <v>1</v>
      </c>
      <c r="E6" s="1">
        <v>44013</v>
      </c>
      <c r="F6" t="s">
        <v>43</v>
      </c>
      <c r="G6" s="2">
        <v>8.41</v>
      </c>
      <c r="H6" s="3">
        <v>0.26200000000000001</v>
      </c>
      <c r="I6" s="4">
        <v>0.72099999999999997</v>
      </c>
      <c r="J6" s="4">
        <v>0.10200000000000001</v>
      </c>
      <c r="K6" s="4">
        <v>0.13700000000000001</v>
      </c>
      <c r="L6" s="7">
        <f>AVERAGE(G2:G6)</f>
        <v>7.8780000000000001</v>
      </c>
      <c r="M6" s="11">
        <f>AVERAGE(H2:H6)</f>
        <v>0.28000000000000003</v>
      </c>
      <c r="N6" s="11">
        <f>AVERAGE(I2:I6)</f>
        <v>0.70080000000000009</v>
      </c>
      <c r="O6" s="11">
        <f>AVERAGE(J2:J6)</f>
        <v>0.1012</v>
      </c>
      <c r="P6" s="11">
        <f>AVERAGE(K2:K6)</f>
        <v>0.1578</v>
      </c>
      <c r="Q6" t="s">
        <v>55</v>
      </c>
      <c r="R6" s="4">
        <v>8.1</v>
      </c>
      <c r="S6">
        <v>35963196</v>
      </c>
      <c r="T6">
        <v>35467844</v>
      </c>
      <c r="U6">
        <v>55.3</v>
      </c>
      <c r="V6" t="s">
        <v>117</v>
      </c>
      <c r="W6">
        <v>8.3000000000000007</v>
      </c>
      <c r="X6">
        <v>35313774</v>
      </c>
      <c r="Y6">
        <v>34875282</v>
      </c>
      <c r="Z6">
        <v>55.4</v>
      </c>
      <c r="AA6" t="s">
        <v>146</v>
      </c>
      <c r="AB6" s="4">
        <v>6.5</v>
      </c>
      <c r="AC6">
        <v>42145424</v>
      </c>
      <c r="AD6">
        <v>41618606</v>
      </c>
      <c r="AE6">
        <v>51.1</v>
      </c>
      <c r="AF6" t="s">
        <v>203</v>
      </c>
      <c r="AG6" s="4">
        <v>7.8</v>
      </c>
      <c r="AH6" s="12">
        <v>40974666</v>
      </c>
      <c r="AI6" s="18">
        <v>40356726</v>
      </c>
      <c r="AJ6" s="12">
        <v>54.9</v>
      </c>
      <c r="AK6" t="s">
        <v>83</v>
      </c>
      <c r="AL6">
        <v>8.3000000000000007</v>
      </c>
      <c r="AM6">
        <v>36307680</v>
      </c>
      <c r="AN6">
        <v>35927720</v>
      </c>
      <c r="AO6">
        <v>68.3</v>
      </c>
      <c r="AP6" t="s">
        <v>174</v>
      </c>
      <c r="AQ6" s="4">
        <v>8.6</v>
      </c>
      <c r="AR6" s="12">
        <v>32745808</v>
      </c>
      <c r="AS6" s="12">
        <v>32423034</v>
      </c>
      <c r="AT6" s="12">
        <v>56.6</v>
      </c>
      <c r="AU6" t="s">
        <v>232</v>
      </c>
      <c r="AV6">
        <v>8.3000000000000007</v>
      </c>
      <c r="AW6">
        <v>36876614</v>
      </c>
      <c r="AX6">
        <v>36471822</v>
      </c>
      <c r="AY6">
        <v>63.8</v>
      </c>
      <c r="AZ6" t="s">
        <v>261</v>
      </c>
      <c r="BA6" s="4">
        <v>8.4</v>
      </c>
      <c r="BB6">
        <v>32006876</v>
      </c>
      <c r="BC6">
        <v>31705730</v>
      </c>
      <c r="BD6" s="12">
        <v>54.1</v>
      </c>
    </row>
    <row r="7" spans="1:56" x14ac:dyDescent="0.2">
      <c r="A7" t="s">
        <v>5</v>
      </c>
      <c r="B7" t="s">
        <v>37</v>
      </c>
      <c r="C7" t="s">
        <v>36</v>
      </c>
      <c r="D7">
        <v>2</v>
      </c>
      <c r="E7" s="1">
        <v>44136</v>
      </c>
      <c r="F7" t="s">
        <v>43</v>
      </c>
      <c r="G7" s="4">
        <v>7.2</v>
      </c>
      <c r="H7" s="3">
        <v>0.24329999999999996</v>
      </c>
      <c r="I7" t="s">
        <v>44</v>
      </c>
      <c r="J7" s="4">
        <v>7.2400000000000089E-2</v>
      </c>
      <c r="K7" s="4">
        <v>0.11130000000000001</v>
      </c>
      <c r="L7">
        <f>AVERAGE(G7:G10)</f>
        <v>7.6049999999999995</v>
      </c>
      <c r="M7" s="11">
        <f>AVERAGE(H7:H10)</f>
        <v>0.23513333333333333</v>
      </c>
      <c r="N7" s="11">
        <f>AVERAGE(I7:I10)</f>
        <v>0.60670000000000002</v>
      </c>
      <c r="O7" s="11">
        <f>AVERAGE(J7:J10)</f>
        <v>6.2433333333333361E-2</v>
      </c>
      <c r="P7" s="11">
        <f>AVERAGE(K7:K10)</f>
        <v>0.13064999999999999</v>
      </c>
      <c r="Q7" t="s">
        <v>56</v>
      </c>
      <c r="R7" s="4">
        <v>7.2</v>
      </c>
      <c r="S7">
        <v>39925558</v>
      </c>
      <c r="T7">
        <v>39312024</v>
      </c>
      <c r="U7">
        <v>52.3</v>
      </c>
      <c r="V7" t="s">
        <v>118</v>
      </c>
      <c r="W7">
        <v>7.8</v>
      </c>
      <c r="X7">
        <v>34395824</v>
      </c>
      <c r="Y7">
        <v>33923488</v>
      </c>
      <c r="Z7">
        <v>54.8</v>
      </c>
      <c r="AA7" t="s">
        <v>147</v>
      </c>
      <c r="AB7" s="4">
        <v>6.2</v>
      </c>
      <c r="AC7">
        <v>29446796</v>
      </c>
      <c r="AD7">
        <v>29168478</v>
      </c>
      <c r="AE7">
        <v>52.4</v>
      </c>
      <c r="AF7" t="s">
        <v>204</v>
      </c>
      <c r="AG7" s="4">
        <v>8.5</v>
      </c>
      <c r="AH7">
        <v>26571650</v>
      </c>
      <c r="AI7" s="18">
        <v>26375608</v>
      </c>
      <c r="AJ7" s="12">
        <v>60.4</v>
      </c>
      <c r="AK7" t="s">
        <v>84</v>
      </c>
      <c r="AL7">
        <v>8.6</v>
      </c>
      <c r="AM7">
        <v>38315696</v>
      </c>
      <c r="AN7">
        <v>38002604</v>
      </c>
      <c r="AO7">
        <v>66.599999999999994</v>
      </c>
      <c r="AP7" t="s">
        <v>175</v>
      </c>
      <c r="AQ7" s="4">
        <v>7.6</v>
      </c>
      <c r="AR7" s="12">
        <v>34808350</v>
      </c>
      <c r="AS7" s="12">
        <v>34479742</v>
      </c>
      <c r="AT7" s="12">
        <v>51.4</v>
      </c>
      <c r="AU7" t="s">
        <v>233</v>
      </c>
      <c r="AV7">
        <v>9.1999999999999993</v>
      </c>
      <c r="AW7">
        <v>27168816</v>
      </c>
      <c r="AX7">
        <v>26981958</v>
      </c>
      <c r="AY7">
        <v>67.599999999999994</v>
      </c>
      <c r="AZ7" t="s">
        <v>262</v>
      </c>
      <c r="BA7" s="4">
        <v>8.5</v>
      </c>
      <c r="BB7">
        <v>35024902</v>
      </c>
      <c r="BC7">
        <v>34616190</v>
      </c>
      <c r="BD7" s="12">
        <v>52.7</v>
      </c>
    </row>
    <row r="8" spans="1:56" x14ac:dyDescent="0.2">
      <c r="A8" t="s">
        <v>6</v>
      </c>
      <c r="B8" t="s">
        <v>37</v>
      </c>
      <c r="C8" t="s">
        <v>36</v>
      </c>
      <c r="D8">
        <v>2</v>
      </c>
      <c r="E8" s="1">
        <v>44136</v>
      </c>
      <c r="F8" t="s">
        <v>43</v>
      </c>
      <c r="G8" s="4">
        <v>7.32</v>
      </c>
      <c r="H8" s="3">
        <v>0.23050000000000001</v>
      </c>
      <c r="I8" s="4">
        <v>0.6048</v>
      </c>
      <c r="J8" t="s">
        <v>44</v>
      </c>
      <c r="K8" s="4">
        <v>0.11900000000000001</v>
      </c>
      <c r="L8">
        <f>AVERAGE(G7:G10)</f>
        <v>7.6049999999999995</v>
      </c>
      <c r="M8" s="11">
        <f>AVERAGE(H7:H10)</f>
        <v>0.23513333333333333</v>
      </c>
      <c r="N8" s="11">
        <f>AVERAGE(I7:I10)</f>
        <v>0.60670000000000002</v>
      </c>
      <c r="O8" s="11">
        <f>AVERAGE(J7:J10)</f>
        <v>6.2433333333333361E-2</v>
      </c>
      <c r="P8" s="11">
        <f>AVERAGE(K7:K10)</f>
        <v>0.13064999999999999</v>
      </c>
      <c r="Q8" t="s">
        <v>57</v>
      </c>
      <c r="R8" s="4">
        <v>6.7</v>
      </c>
      <c r="S8">
        <v>39181856</v>
      </c>
      <c r="T8">
        <v>38701906</v>
      </c>
      <c r="U8">
        <v>50.9</v>
      </c>
      <c r="V8" t="s">
        <v>119</v>
      </c>
      <c r="W8">
        <v>7.4</v>
      </c>
      <c r="X8">
        <v>33781796</v>
      </c>
      <c r="Y8">
        <v>33429322</v>
      </c>
      <c r="Z8">
        <v>53.4</v>
      </c>
      <c r="AA8" t="s">
        <v>148</v>
      </c>
      <c r="AB8" s="4">
        <v>5.9</v>
      </c>
      <c r="AC8">
        <v>536921040</v>
      </c>
      <c r="AD8">
        <v>530159554</v>
      </c>
      <c r="AE8" s="12">
        <v>46.5</v>
      </c>
      <c r="AF8" t="s">
        <v>205</v>
      </c>
      <c r="AG8" s="4">
        <v>8.3000000000000007</v>
      </c>
      <c r="AH8">
        <v>36231446</v>
      </c>
      <c r="AI8" s="18">
        <v>35826206</v>
      </c>
      <c r="AJ8" s="12">
        <v>56.7</v>
      </c>
      <c r="AK8" t="s">
        <v>85</v>
      </c>
      <c r="AL8">
        <v>8.9</v>
      </c>
      <c r="AM8">
        <v>39177754</v>
      </c>
      <c r="AN8">
        <v>38884822</v>
      </c>
      <c r="AO8">
        <v>67.400000000000006</v>
      </c>
      <c r="AP8" t="s">
        <v>176</v>
      </c>
      <c r="AQ8" s="4">
        <v>8.8000000000000007</v>
      </c>
      <c r="AR8" s="12">
        <v>30209216</v>
      </c>
      <c r="AS8" s="12">
        <v>30039198</v>
      </c>
      <c r="AT8" s="12">
        <v>60</v>
      </c>
      <c r="AU8" t="s">
        <v>234</v>
      </c>
      <c r="AV8">
        <v>9.3000000000000007</v>
      </c>
      <c r="AW8">
        <v>39608936</v>
      </c>
      <c r="AX8">
        <v>39200296</v>
      </c>
      <c r="AY8">
        <v>62</v>
      </c>
      <c r="AZ8" t="s">
        <v>263</v>
      </c>
      <c r="BA8" s="4">
        <v>8.4</v>
      </c>
      <c r="BB8">
        <v>33727590</v>
      </c>
      <c r="BC8">
        <v>33388162</v>
      </c>
      <c r="BD8" s="12">
        <v>54.7</v>
      </c>
    </row>
    <row r="9" spans="1:56" x14ac:dyDescent="0.2">
      <c r="A9" t="s">
        <v>7</v>
      </c>
      <c r="B9" t="s">
        <v>37</v>
      </c>
      <c r="C9" t="s">
        <v>36</v>
      </c>
      <c r="D9">
        <v>2</v>
      </c>
      <c r="E9" s="1">
        <v>44136</v>
      </c>
      <c r="F9" t="s">
        <v>41</v>
      </c>
      <c r="G9" s="4">
        <v>7.6</v>
      </c>
      <c r="H9" s="3">
        <v>0.23160000000000003</v>
      </c>
      <c r="I9" s="4">
        <v>0.66410000000000002</v>
      </c>
      <c r="J9" s="4">
        <v>5.8500000000000003E-2</v>
      </c>
      <c r="K9" s="4">
        <v>0.17889999999999998</v>
      </c>
      <c r="L9">
        <f>AVERAGE(G7:G10)</f>
        <v>7.6049999999999995</v>
      </c>
      <c r="M9" s="11">
        <f>AVERAGE(H7:H10)</f>
        <v>0.23513333333333333</v>
      </c>
      <c r="N9" s="11">
        <f>AVERAGE(I7:I10)</f>
        <v>0.60670000000000002</v>
      </c>
      <c r="O9" s="11">
        <f>AVERAGE(J7:J10)</f>
        <v>6.2433333333333361E-2</v>
      </c>
      <c r="P9" s="11">
        <f>AVERAGE(K7:K10)</f>
        <v>0.13064999999999999</v>
      </c>
      <c r="Q9" t="s">
        <v>58</v>
      </c>
      <c r="R9" s="4">
        <v>7.3</v>
      </c>
      <c r="S9">
        <v>38451588</v>
      </c>
      <c r="T9">
        <v>37916808</v>
      </c>
      <c r="U9">
        <v>50.3</v>
      </c>
      <c r="V9" t="s">
        <v>120</v>
      </c>
      <c r="W9">
        <v>7.1</v>
      </c>
      <c r="X9">
        <v>32193002</v>
      </c>
      <c r="Y9">
        <v>31820206</v>
      </c>
      <c r="Z9">
        <v>52.5</v>
      </c>
      <c r="AA9" t="s">
        <v>149</v>
      </c>
      <c r="AB9" s="4">
        <v>6.4</v>
      </c>
      <c r="AC9">
        <v>39005562</v>
      </c>
      <c r="AD9">
        <v>38461062</v>
      </c>
      <c r="AE9" s="12">
        <v>46.4</v>
      </c>
      <c r="AF9" t="s">
        <v>206</v>
      </c>
      <c r="AG9" s="4">
        <v>6.6</v>
      </c>
      <c r="AH9">
        <v>34031212</v>
      </c>
      <c r="AI9" s="18">
        <v>33607354</v>
      </c>
      <c r="AJ9" s="12">
        <v>48.6</v>
      </c>
      <c r="AK9" t="s">
        <v>86</v>
      </c>
      <c r="AL9">
        <v>7.5</v>
      </c>
      <c r="AM9">
        <v>40876026</v>
      </c>
      <c r="AN9">
        <v>40503952</v>
      </c>
      <c r="AO9">
        <v>63.4</v>
      </c>
      <c r="AP9" t="s">
        <v>177</v>
      </c>
      <c r="AQ9" s="4">
        <v>8.6999999999999993</v>
      </c>
      <c r="AR9" s="12">
        <v>38460870</v>
      </c>
      <c r="AS9" s="12">
        <v>38104870</v>
      </c>
      <c r="AT9" s="12">
        <v>54.1</v>
      </c>
      <c r="AU9" t="s">
        <v>235</v>
      </c>
      <c r="AV9">
        <v>8.6999999999999993</v>
      </c>
      <c r="AW9">
        <v>36271464</v>
      </c>
      <c r="AX9">
        <v>35870334</v>
      </c>
      <c r="AY9">
        <v>62.5</v>
      </c>
      <c r="AZ9" t="s">
        <v>264</v>
      </c>
      <c r="BA9" s="4">
        <v>7.5</v>
      </c>
      <c r="BB9">
        <v>31680242</v>
      </c>
      <c r="BC9">
        <v>31372826</v>
      </c>
      <c r="BD9" s="12">
        <v>48.3</v>
      </c>
    </row>
    <row r="10" spans="1:56" x14ac:dyDescent="0.2">
      <c r="A10" t="s">
        <v>8</v>
      </c>
      <c r="B10" t="s">
        <v>37</v>
      </c>
      <c r="C10" t="s">
        <v>36</v>
      </c>
      <c r="D10">
        <v>2</v>
      </c>
      <c r="E10" s="1">
        <v>44136</v>
      </c>
      <c r="F10" t="s">
        <v>41</v>
      </c>
      <c r="G10" s="4">
        <v>8.3000000000000007</v>
      </c>
      <c r="H10" s="3" t="s">
        <v>44</v>
      </c>
      <c r="I10" s="4">
        <v>0.55120000000000002</v>
      </c>
      <c r="J10" s="4">
        <v>5.6399999999999978E-2</v>
      </c>
      <c r="K10" s="4">
        <v>0.11339999999999997</v>
      </c>
      <c r="L10">
        <f>AVERAGE(G7:G10)</f>
        <v>7.6049999999999995</v>
      </c>
      <c r="M10" s="11">
        <f>AVERAGE(H7:H10)</f>
        <v>0.23513333333333333</v>
      </c>
      <c r="N10" s="11">
        <f>AVERAGE(I7:I10)</f>
        <v>0.60670000000000002</v>
      </c>
      <c r="O10" s="11">
        <f>AVERAGE(J7:J10)</f>
        <v>6.2433333333333361E-2</v>
      </c>
      <c r="P10" s="11">
        <f>AVERAGE(K7:K10)</f>
        <v>0.13064999999999999</v>
      </c>
      <c r="Q10" t="s">
        <v>59</v>
      </c>
      <c r="R10" s="4">
        <v>8.1</v>
      </c>
      <c r="S10">
        <v>39381400</v>
      </c>
      <c r="T10">
        <v>38920846</v>
      </c>
      <c r="U10">
        <v>55.2</v>
      </c>
      <c r="V10" t="s">
        <v>121</v>
      </c>
      <c r="W10">
        <v>8</v>
      </c>
      <c r="X10">
        <v>32562154</v>
      </c>
      <c r="Y10">
        <v>32187232</v>
      </c>
      <c r="Z10">
        <v>55.5</v>
      </c>
      <c r="AA10" t="s">
        <v>150</v>
      </c>
      <c r="AB10" s="4">
        <v>7.9</v>
      </c>
      <c r="AC10">
        <v>33993826</v>
      </c>
      <c r="AD10">
        <v>33556922</v>
      </c>
      <c r="AE10">
        <v>53.4</v>
      </c>
      <c r="AF10" t="s">
        <v>207</v>
      </c>
      <c r="AG10" s="4">
        <v>7.9</v>
      </c>
      <c r="AH10">
        <v>34132996</v>
      </c>
      <c r="AI10" s="18">
        <v>33714536</v>
      </c>
      <c r="AJ10" s="12">
        <v>53.9</v>
      </c>
      <c r="AK10" t="s">
        <v>87</v>
      </c>
      <c r="AL10">
        <v>8.9</v>
      </c>
      <c r="AM10">
        <v>34312308</v>
      </c>
      <c r="AN10">
        <v>34013794</v>
      </c>
      <c r="AO10">
        <v>68.099999999999994</v>
      </c>
      <c r="AP10" t="s">
        <v>178</v>
      </c>
      <c r="AQ10" s="4">
        <v>8.6</v>
      </c>
      <c r="AR10" s="12">
        <v>36132930</v>
      </c>
      <c r="AS10" s="12">
        <v>35772228</v>
      </c>
      <c r="AT10" s="12">
        <v>48.5</v>
      </c>
      <c r="AU10" t="s">
        <v>236</v>
      </c>
      <c r="AV10">
        <v>9.3000000000000007</v>
      </c>
      <c r="AW10">
        <v>37503098</v>
      </c>
      <c r="AX10">
        <v>37109778</v>
      </c>
      <c r="AY10">
        <v>61.4</v>
      </c>
      <c r="AZ10" t="s">
        <v>265</v>
      </c>
      <c r="BA10" s="17">
        <v>8.3000000000000007</v>
      </c>
      <c r="BB10">
        <v>48848202</v>
      </c>
      <c r="BC10">
        <v>47529942</v>
      </c>
      <c r="BD10" s="12">
        <v>52.5</v>
      </c>
    </row>
    <row r="11" spans="1:56" x14ac:dyDescent="0.2">
      <c r="A11" t="s">
        <v>9</v>
      </c>
      <c r="B11" t="s">
        <v>38</v>
      </c>
      <c r="C11" t="s">
        <v>36</v>
      </c>
      <c r="D11">
        <v>3</v>
      </c>
      <c r="E11" s="1">
        <v>44228</v>
      </c>
      <c r="F11" t="s">
        <v>43</v>
      </c>
      <c r="G11" s="6">
        <v>6.55</v>
      </c>
      <c r="H11" s="3">
        <v>0.21299999999999999</v>
      </c>
      <c r="I11" s="4">
        <v>0.83770000000000011</v>
      </c>
      <c r="J11" s="4">
        <v>5.0200000000000002E-2</v>
      </c>
      <c r="K11" s="4">
        <v>0.13200000000000001</v>
      </c>
      <c r="L11">
        <f>AVERAGE(G11:G15)</f>
        <v>6.88</v>
      </c>
      <c r="M11" s="11">
        <f>AVERAGE(H11:H15)</f>
        <v>0.22559999999999999</v>
      </c>
      <c r="N11" s="11">
        <f>AVERAGE(I11:I15)</f>
        <v>0.67708000000000002</v>
      </c>
      <c r="O11" s="11">
        <f>AVERAGE(J11:J15)</f>
        <v>4.8099999999999997E-2</v>
      </c>
      <c r="P11" s="11">
        <f>AVERAGE(K11:K15)</f>
        <v>0.17202499999999998</v>
      </c>
      <c r="Q11" t="s">
        <v>60</v>
      </c>
      <c r="R11" s="4">
        <v>7.2</v>
      </c>
      <c r="S11" s="12">
        <v>40344368</v>
      </c>
      <c r="T11">
        <v>39853698</v>
      </c>
      <c r="U11">
        <v>48.1</v>
      </c>
      <c r="V11" t="s">
        <v>122</v>
      </c>
      <c r="W11">
        <v>7.8</v>
      </c>
      <c r="X11">
        <v>40993428</v>
      </c>
      <c r="Y11">
        <v>40406546</v>
      </c>
      <c r="Z11">
        <v>52.8</v>
      </c>
      <c r="AA11" t="s">
        <v>151</v>
      </c>
      <c r="AB11" s="17">
        <v>5.9</v>
      </c>
      <c r="AC11">
        <v>37898642</v>
      </c>
      <c r="AD11">
        <v>37371870</v>
      </c>
      <c r="AE11">
        <v>46.1</v>
      </c>
      <c r="AF11" t="s">
        <v>208</v>
      </c>
      <c r="AG11" s="13">
        <v>6.6</v>
      </c>
      <c r="AH11">
        <v>38356034</v>
      </c>
      <c r="AI11" s="18">
        <v>37932576</v>
      </c>
      <c r="AJ11" s="12">
        <v>54.4</v>
      </c>
      <c r="AK11" t="s">
        <v>88</v>
      </c>
      <c r="AL11">
        <v>8.8000000000000007</v>
      </c>
      <c r="AM11">
        <v>35672000</v>
      </c>
      <c r="AN11">
        <v>35258538</v>
      </c>
      <c r="AO11">
        <v>66.7</v>
      </c>
      <c r="AP11" t="s">
        <v>179</v>
      </c>
      <c r="AQ11" s="4">
        <v>8.6999999999999993</v>
      </c>
      <c r="AR11" s="12">
        <v>37479184</v>
      </c>
      <c r="AS11" s="12">
        <v>37175370</v>
      </c>
      <c r="AT11" s="12">
        <v>50.7</v>
      </c>
      <c r="AU11" t="s">
        <v>237</v>
      </c>
      <c r="AV11">
        <v>8.6</v>
      </c>
      <c r="AW11">
        <v>28766234</v>
      </c>
      <c r="AX11">
        <v>28561228</v>
      </c>
      <c r="AY11">
        <v>57.2</v>
      </c>
      <c r="AZ11" t="s">
        <v>266</v>
      </c>
      <c r="BA11" s="17">
        <v>8.6999999999999993</v>
      </c>
      <c r="BB11">
        <v>55548298</v>
      </c>
      <c r="BC11">
        <v>54998678</v>
      </c>
      <c r="BD11" s="12">
        <v>55.4</v>
      </c>
    </row>
    <row r="12" spans="1:56" x14ac:dyDescent="0.2">
      <c r="A12" t="s">
        <v>10</v>
      </c>
      <c r="B12" t="s">
        <v>38</v>
      </c>
      <c r="C12" t="s">
        <v>36</v>
      </c>
      <c r="D12">
        <v>3</v>
      </c>
      <c r="E12" s="1">
        <v>44228</v>
      </c>
      <c r="F12" t="s">
        <v>41</v>
      </c>
      <c r="G12" s="6">
        <v>6.72</v>
      </c>
      <c r="H12" s="3">
        <v>0.20019999999999999</v>
      </c>
      <c r="I12" s="4">
        <v>0.71399999999999997</v>
      </c>
      <c r="J12" s="4">
        <v>4.2599999999999999E-2</v>
      </c>
      <c r="K12" s="2">
        <v>0.3</v>
      </c>
      <c r="L12">
        <f>AVERAGE(G11:G15)</f>
        <v>6.88</v>
      </c>
      <c r="M12" s="11">
        <f>AVERAGE(H11:H15)</f>
        <v>0.22559999999999999</v>
      </c>
      <c r="N12" s="11">
        <f>AVERAGE(I11:I15)</f>
        <v>0.67708000000000002</v>
      </c>
      <c r="O12" s="11">
        <f>AVERAGE(J11:J15)</f>
        <v>4.8099999999999997E-2</v>
      </c>
      <c r="P12" s="11">
        <f>AVERAGE(K11:K15)</f>
        <v>0.17202499999999998</v>
      </c>
      <c r="Q12" t="s">
        <v>61</v>
      </c>
      <c r="R12" s="4">
        <v>8.1999999999999993</v>
      </c>
      <c r="S12">
        <v>36151626</v>
      </c>
      <c r="T12">
        <v>35851934</v>
      </c>
      <c r="U12">
        <v>61.5</v>
      </c>
      <c r="V12" t="s">
        <v>123</v>
      </c>
      <c r="W12">
        <v>8</v>
      </c>
      <c r="X12">
        <v>36946964</v>
      </c>
      <c r="Y12">
        <v>36483770</v>
      </c>
      <c r="Z12">
        <v>55</v>
      </c>
      <c r="AA12" t="s">
        <v>152</v>
      </c>
      <c r="AB12" s="17">
        <v>6</v>
      </c>
      <c r="AC12">
        <v>28809952</v>
      </c>
      <c r="AD12">
        <v>28572982</v>
      </c>
      <c r="AE12">
        <v>56.3</v>
      </c>
      <c r="AF12" t="s">
        <v>209</v>
      </c>
      <c r="AG12" s="14">
        <v>7.2</v>
      </c>
      <c r="AH12">
        <v>39263476</v>
      </c>
      <c r="AI12" s="18">
        <v>38853278</v>
      </c>
      <c r="AJ12" s="12">
        <v>55</v>
      </c>
      <c r="AK12" t="s">
        <v>89</v>
      </c>
      <c r="AL12">
        <v>8.9</v>
      </c>
      <c r="AM12">
        <v>32789192</v>
      </c>
      <c r="AN12">
        <v>32452156</v>
      </c>
      <c r="AO12">
        <v>68.8</v>
      </c>
      <c r="AP12" t="s">
        <v>180</v>
      </c>
      <c r="AQ12" s="4">
        <v>8.8000000000000007</v>
      </c>
      <c r="AR12" s="12">
        <v>36794870</v>
      </c>
      <c r="AS12" s="12">
        <v>36461726</v>
      </c>
      <c r="AT12" s="12">
        <v>54.7</v>
      </c>
      <c r="AU12" t="s">
        <v>238</v>
      </c>
      <c r="AV12">
        <v>8.9</v>
      </c>
      <c r="AW12">
        <v>48260562</v>
      </c>
      <c r="AX12">
        <v>47658938</v>
      </c>
      <c r="AY12">
        <v>58</v>
      </c>
      <c r="AZ12" t="s">
        <v>267</v>
      </c>
      <c r="BA12" s="4">
        <v>6.6</v>
      </c>
      <c r="BB12">
        <v>39464810</v>
      </c>
      <c r="BC12">
        <v>39033650</v>
      </c>
      <c r="BD12" s="12">
        <v>51.1</v>
      </c>
    </row>
    <row r="13" spans="1:56" x14ac:dyDescent="0.2">
      <c r="A13" t="s">
        <v>11</v>
      </c>
      <c r="B13" t="s">
        <v>38</v>
      </c>
      <c r="C13" t="s">
        <v>36</v>
      </c>
      <c r="D13">
        <v>3</v>
      </c>
      <c r="E13" s="1">
        <v>44228</v>
      </c>
      <c r="F13" t="s">
        <v>41</v>
      </c>
      <c r="G13" s="6">
        <v>6.5</v>
      </c>
      <c r="H13" s="3">
        <v>0.2482</v>
      </c>
      <c r="I13" s="4">
        <v>0.56379999999999997</v>
      </c>
      <c r="J13" s="4">
        <v>5.4399999999999997E-2</v>
      </c>
      <c r="K13" t="s">
        <v>44</v>
      </c>
      <c r="L13">
        <f>AVERAGE(G11:G15)</f>
        <v>6.88</v>
      </c>
      <c r="M13" s="11">
        <f>AVERAGE(H11:H15)</f>
        <v>0.22559999999999999</v>
      </c>
      <c r="N13" s="11">
        <f>AVERAGE(I11:I15)</f>
        <v>0.67708000000000002</v>
      </c>
      <c r="O13" s="11">
        <f>AVERAGE(J11:J15)</f>
        <v>4.8099999999999997E-2</v>
      </c>
      <c r="P13" s="11">
        <f>AVERAGE(K11:K15)</f>
        <v>0.17202499999999998</v>
      </c>
      <c r="Q13" t="s">
        <v>62</v>
      </c>
      <c r="R13" s="4">
        <v>6.9</v>
      </c>
      <c r="S13">
        <v>31980600</v>
      </c>
      <c r="T13">
        <v>31553202</v>
      </c>
      <c r="U13">
        <v>53.1</v>
      </c>
      <c r="V13" t="s">
        <v>124</v>
      </c>
      <c r="W13">
        <v>7.6</v>
      </c>
      <c r="X13">
        <v>41251048</v>
      </c>
      <c r="Y13">
        <v>40670538</v>
      </c>
      <c r="Z13">
        <v>54.6</v>
      </c>
      <c r="AA13" t="s">
        <v>153</v>
      </c>
      <c r="AB13" s="4">
        <v>6.8</v>
      </c>
      <c r="AC13">
        <v>45167274</v>
      </c>
      <c r="AD13">
        <v>44517468</v>
      </c>
      <c r="AE13">
        <v>52.5</v>
      </c>
      <c r="AF13" t="s">
        <v>210</v>
      </c>
      <c r="AG13" s="14">
        <v>8.1999999999999993</v>
      </c>
      <c r="AH13">
        <v>40994130</v>
      </c>
      <c r="AI13" s="18">
        <v>40526834</v>
      </c>
      <c r="AJ13" s="12">
        <v>52.5</v>
      </c>
      <c r="AK13" t="s">
        <v>90</v>
      </c>
      <c r="AL13">
        <v>8.8000000000000007</v>
      </c>
      <c r="AM13">
        <v>31957692</v>
      </c>
      <c r="AN13">
        <v>31655716</v>
      </c>
      <c r="AO13">
        <v>67</v>
      </c>
      <c r="AP13" t="s">
        <v>181</v>
      </c>
      <c r="AQ13" s="4">
        <v>9</v>
      </c>
      <c r="AR13" s="12">
        <v>39331196</v>
      </c>
      <c r="AS13" s="12">
        <v>38993322</v>
      </c>
      <c r="AT13" s="12">
        <v>51</v>
      </c>
      <c r="AU13" t="s">
        <v>239</v>
      </c>
      <c r="AV13">
        <v>9.1999999999999993</v>
      </c>
      <c r="AW13">
        <v>34476716</v>
      </c>
      <c r="AX13">
        <v>34070168</v>
      </c>
      <c r="AY13">
        <v>66.3</v>
      </c>
      <c r="AZ13" t="s">
        <v>268</v>
      </c>
      <c r="BA13" s="18">
        <v>6.3</v>
      </c>
      <c r="BB13">
        <v>145345268</v>
      </c>
      <c r="BC13">
        <v>135760446</v>
      </c>
      <c r="BD13" s="12">
        <v>34.700000000000003</v>
      </c>
    </row>
    <row r="14" spans="1:56" x14ac:dyDescent="0.2">
      <c r="A14" t="s">
        <v>12</v>
      </c>
      <c r="B14" t="s">
        <v>38</v>
      </c>
      <c r="C14" t="s">
        <v>36</v>
      </c>
      <c r="D14">
        <v>3</v>
      </c>
      <c r="E14" s="1">
        <v>44228</v>
      </c>
      <c r="F14" t="s">
        <v>41</v>
      </c>
      <c r="G14" s="6">
        <v>7.41</v>
      </c>
      <c r="H14" s="3">
        <v>0.24099999999999999</v>
      </c>
      <c r="I14" s="4">
        <v>0.59310000000000007</v>
      </c>
      <c r="J14" s="4">
        <v>5.16E-2</v>
      </c>
      <c r="K14" s="4">
        <v>0.14069999999999999</v>
      </c>
      <c r="L14">
        <f>AVERAGE(G11:G15)</f>
        <v>6.88</v>
      </c>
      <c r="M14" s="11">
        <f>AVERAGE(H11:H15)</f>
        <v>0.22559999999999999</v>
      </c>
      <c r="N14" s="11">
        <f>AVERAGE(I11:I15)</f>
        <v>0.67708000000000002</v>
      </c>
      <c r="O14" s="11">
        <f>AVERAGE(J11:J15)</f>
        <v>4.8099999999999997E-2</v>
      </c>
      <c r="P14" s="11">
        <f>AVERAGE(K11:K15)</f>
        <v>0.17202499999999998</v>
      </c>
      <c r="Q14" t="s">
        <v>63</v>
      </c>
      <c r="R14" s="4">
        <v>8</v>
      </c>
      <c r="S14">
        <v>42743272</v>
      </c>
      <c r="T14">
        <v>42156486</v>
      </c>
      <c r="U14">
        <v>54.4</v>
      </c>
      <c r="V14" t="s">
        <v>125</v>
      </c>
      <c r="W14">
        <v>8</v>
      </c>
      <c r="X14">
        <v>43073268</v>
      </c>
      <c r="Y14">
        <v>42556508</v>
      </c>
      <c r="Z14">
        <v>56.2</v>
      </c>
      <c r="AA14" t="s">
        <v>154</v>
      </c>
      <c r="AB14" s="4">
        <v>6.7</v>
      </c>
      <c r="AC14">
        <v>34390186</v>
      </c>
      <c r="AD14">
        <v>33918480</v>
      </c>
      <c r="AE14">
        <v>51.8</v>
      </c>
      <c r="AF14" t="s">
        <v>211</v>
      </c>
      <c r="AG14" s="14">
        <v>8.1</v>
      </c>
      <c r="AH14">
        <v>32014968</v>
      </c>
      <c r="AI14" s="18">
        <v>31763810</v>
      </c>
      <c r="AJ14" s="12">
        <v>59.2</v>
      </c>
      <c r="AK14" t="s">
        <v>91</v>
      </c>
      <c r="AL14">
        <v>8.6999999999999993</v>
      </c>
      <c r="AM14">
        <v>30393756</v>
      </c>
      <c r="AN14">
        <v>30105144</v>
      </c>
      <c r="AO14">
        <v>66</v>
      </c>
      <c r="AP14" t="s">
        <v>182</v>
      </c>
      <c r="AQ14" s="4">
        <v>8.9</v>
      </c>
      <c r="AR14" s="12">
        <v>30562494</v>
      </c>
      <c r="AS14" s="12">
        <v>30397176</v>
      </c>
      <c r="AT14" s="12">
        <v>61.2</v>
      </c>
      <c r="AU14" t="s">
        <v>240</v>
      </c>
      <c r="AV14">
        <v>9.1999999999999993</v>
      </c>
      <c r="AW14">
        <v>27431796</v>
      </c>
      <c r="AX14">
        <v>27093922</v>
      </c>
      <c r="AY14">
        <v>58</v>
      </c>
      <c r="AZ14" t="s">
        <v>269</v>
      </c>
      <c r="BA14" s="4">
        <v>6.2</v>
      </c>
      <c r="BB14">
        <v>33598462</v>
      </c>
      <c r="BC14">
        <v>33241518</v>
      </c>
      <c r="BD14" s="12">
        <v>45.2</v>
      </c>
    </row>
    <row r="15" spans="1:56" x14ac:dyDescent="0.2">
      <c r="A15" t="s">
        <v>13</v>
      </c>
      <c r="B15" t="s">
        <v>38</v>
      </c>
      <c r="C15" t="s">
        <v>36</v>
      </c>
      <c r="D15">
        <v>3</v>
      </c>
      <c r="E15" s="1">
        <v>44228</v>
      </c>
      <c r="F15" t="s">
        <v>41</v>
      </c>
      <c r="G15" s="6">
        <v>7.22</v>
      </c>
      <c r="H15" s="3" t="s">
        <v>44</v>
      </c>
      <c r="I15" s="4">
        <v>0.67679999999999996</v>
      </c>
      <c r="J15" s="4">
        <v>4.1700000000000001E-2</v>
      </c>
      <c r="K15" s="4">
        <v>0.1154</v>
      </c>
      <c r="L15">
        <f>AVERAGE(G11:G15)</f>
        <v>6.88</v>
      </c>
      <c r="M15" s="11">
        <f>AVERAGE(H11:H15)</f>
        <v>0.22559999999999999</v>
      </c>
      <c r="N15" s="11">
        <f>AVERAGE(I11:I15)</f>
        <v>0.67708000000000002</v>
      </c>
      <c r="O15" s="11">
        <f>AVERAGE(J11:J15)</f>
        <v>4.8099999999999997E-2</v>
      </c>
      <c r="P15" s="11">
        <f>AVERAGE(K11:K15)</f>
        <v>0.17202499999999998</v>
      </c>
      <c r="Q15" t="s">
        <v>64</v>
      </c>
      <c r="R15" s="4">
        <v>7.5</v>
      </c>
      <c r="S15">
        <v>42466986</v>
      </c>
      <c r="T15">
        <v>41825916</v>
      </c>
      <c r="U15">
        <v>53.7</v>
      </c>
      <c r="V15" t="s">
        <v>126</v>
      </c>
      <c r="W15">
        <v>7.5</v>
      </c>
      <c r="X15">
        <v>38552370</v>
      </c>
      <c r="Y15">
        <v>38052868</v>
      </c>
      <c r="Z15">
        <v>54.8</v>
      </c>
      <c r="AA15" t="s">
        <v>155</v>
      </c>
      <c r="AB15" s="4">
        <v>6.6</v>
      </c>
      <c r="AC15">
        <v>43799012</v>
      </c>
      <c r="AD15">
        <v>43237298</v>
      </c>
      <c r="AE15">
        <v>50.6</v>
      </c>
      <c r="AF15" t="s">
        <v>212</v>
      </c>
      <c r="AG15" s="14">
        <v>7.2</v>
      </c>
      <c r="AH15">
        <v>42864374</v>
      </c>
      <c r="AI15" s="18">
        <v>42344852</v>
      </c>
      <c r="AJ15" s="12">
        <v>53.7</v>
      </c>
      <c r="AK15" t="s">
        <v>92</v>
      </c>
      <c r="AL15">
        <v>8.8000000000000007</v>
      </c>
      <c r="AM15">
        <v>32612972</v>
      </c>
      <c r="AN15">
        <v>32285784</v>
      </c>
      <c r="AO15">
        <v>67.400000000000006</v>
      </c>
      <c r="AP15" t="s">
        <v>183</v>
      </c>
      <c r="AQ15" s="4">
        <v>9</v>
      </c>
      <c r="AR15" s="12">
        <v>36535446</v>
      </c>
      <c r="AS15" s="12">
        <v>36239684</v>
      </c>
      <c r="AT15" s="12">
        <v>52.3</v>
      </c>
      <c r="AU15" t="s">
        <v>241</v>
      </c>
      <c r="AV15">
        <v>9.1</v>
      </c>
      <c r="AW15">
        <v>36972546</v>
      </c>
      <c r="AX15">
        <v>36556816</v>
      </c>
      <c r="AY15">
        <v>53.3</v>
      </c>
      <c r="AZ15" t="s">
        <v>270</v>
      </c>
      <c r="BA15" s="4">
        <v>8</v>
      </c>
      <c r="BB15">
        <v>43523712</v>
      </c>
      <c r="BC15">
        <v>43159758</v>
      </c>
      <c r="BD15" s="12">
        <v>54.2</v>
      </c>
    </row>
    <row r="16" spans="1:56" x14ac:dyDescent="0.2">
      <c r="A16" t="s">
        <v>14</v>
      </c>
      <c r="B16" t="s">
        <v>39</v>
      </c>
      <c r="C16" t="s">
        <v>40</v>
      </c>
      <c r="D16">
        <v>4</v>
      </c>
      <c r="E16" s="1">
        <v>44287</v>
      </c>
      <c r="F16" t="s">
        <v>41</v>
      </c>
      <c r="G16" s="8">
        <v>10.5</v>
      </c>
      <c r="H16" s="3">
        <v>0.37860000000000005</v>
      </c>
      <c r="I16" s="4">
        <v>1.1665000000000001</v>
      </c>
      <c r="J16" s="4">
        <v>0.10790000000000004</v>
      </c>
      <c r="K16" s="4">
        <v>0.17150000000000001</v>
      </c>
      <c r="L16" s="10">
        <f>AVERAGE(G16:G20)</f>
        <v>10.604000000000001</v>
      </c>
      <c r="M16" s="11">
        <f>AVERAGE(H16:H20)</f>
        <v>0.29677499999999996</v>
      </c>
      <c r="N16" s="11">
        <f>AVERAGE(I16:I20)</f>
        <v>1.21374</v>
      </c>
      <c r="O16" s="11">
        <f>AVERAGE(J16:J20)</f>
        <v>0.11180000000000001</v>
      </c>
      <c r="P16" s="11">
        <f>AVERAGE(K16:K20)</f>
        <v>0.17273999999999998</v>
      </c>
      <c r="Q16" t="s">
        <v>65</v>
      </c>
      <c r="R16" s="4">
        <v>7.9</v>
      </c>
      <c r="S16">
        <v>41651156</v>
      </c>
      <c r="T16">
        <v>40997884</v>
      </c>
      <c r="U16">
        <v>53.2</v>
      </c>
      <c r="V16" t="s">
        <v>127</v>
      </c>
      <c r="W16">
        <v>8.9</v>
      </c>
      <c r="X16">
        <v>43262118</v>
      </c>
      <c r="Y16">
        <v>42657608</v>
      </c>
      <c r="Z16">
        <v>56.3</v>
      </c>
      <c r="AA16" t="s">
        <v>156</v>
      </c>
      <c r="AB16" s="4">
        <v>7</v>
      </c>
      <c r="AC16">
        <v>35690894</v>
      </c>
      <c r="AD16">
        <v>35261942</v>
      </c>
      <c r="AE16">
        <v>48.4</v>
      </c>
      <c r="AF16" t="s">
        <v>213</v>
      </c>
      <c r="AG16" s="4">
        <v>8.5</v>
      </c>
      <c r="AH16">
        <v>42971182</v>
      </c>
      <c r="AI16" s="18">
        <v>42377990</v>
      </c>
      <c r="AJ16" s="12">
        <v>57.5</v>
      </c>
      <c r="AK16" t="s">
        <v>93</v>
      </c>
      <c r="AL16">
        <v>8.8000000000000007</v>
      </c>
      <c r="AM16">
        <v>43516094</v>
      </c>
      <c r="AN16">
        <v>43087708</v>
      </c>
      <c r="AO16">
        <v>64.099999999999994</v>
      </c>
      <c r="AP16" t="s">
        <v>184</v>
      </c>
      <c r="AQ16" s="4">
        <v>7.8</v>
      </c>
      <c r="AR16" s="12">
        <v>35111550</v>
      </c>
      <c r="AS16" s="12">
        <v>34880484</v>
      </c>
      <c r="AT16" s="12">
        <v>58</v>
      </c>
      <c r="AU16" t="s">
        <v>242</v>
      </c>
      <c r="AV16">
        <v>8.5</v>
      </c>
      <c r="AW16">
        <v>42409262</v>
      </c>
      <c r="AX16">
        <v>41897502</v>
      </c>
      <c r="AY16">
        <v>60</v>
      </c>
      <c r="AZ16" t="s">
        <v>271</v>
      </c>
      <c r="BA16" s="4">
        <v>7.9</v>
      </c>
      <c r="BB16">
        <v>40752094</v>
      </c>
      <c r="BC16">
        <v>40343964</v>
      </c>
      <c r="BD16" s="12">
        <v>47.2</v>
      </c>
    </row>
    <row r="17" spans="1:57" x14ac:dyDescent="0.2">
      <c r="A17" t="s">
        <v>15</v>
      </c>
      <c r="B17" t="s">
        <v>39</v>
      </c>
      <c r="C17" t="s">
        <v>40</v>
      </c>
      <c r="D17">
        <v>4</v>
      </c>
      <c r="E17" s="1">
        <v>44287</v>
      </c>
      <c r="F17" t="s">
        <v>41</v>
      </c>
      <c r="G17" s="8">
        <v>11.01</v>
      </c>
      <c r="H17" s="3">
        <v>0.27309999999999995</v>
      </c>
      <c r="I17" s="4">
        <v>1.3526</v>
      </c>
      <c r="J17" s="4">
        <v>0.12959999999999991</v>
      </c>
      <c r="K17" s="4">
        <v>0.17599999999999999</v>
      </c>
      <c r="L17">
        <f>AVERAGE(G16:G20)</f>
        <v>10.604000000000001</v>
      </c>
      <c r="M17" s="11">
        <f>AVERAGE(H16:H20)</f>
        <v>0.29677499999999996</v>
      </c>
      <c r="N17" s="11">
        <f>AVERAGE(I16:I20)</f>
        <v>1.21374</v>
      </c>
      <c r="O17" s="11">
        <f>AVERAGE(J16:J20)</f>
        <v>0.11180000000000001</v>
      </c>
      <c r="P17" s="11">
        <f>AVERAGE(K16:K20)</f>
        <v>0.17273999999999998</v>
      </c>
      <c r="Q17" t="s">
        <v>66</v>
      </c>
      <c r="R17" s="4">
        <v>8.6999999999999993</v>
      </c>
      <c r="S17">
        <v>36966132</v>
      </c>
      <c r="T17">
        <v>36552296</v>
      </c>
      <c r="U17">
        <v>61</v>
      </c>
      <c r="V17" t="s">
        <v>128</v>
      </c>
      <c r="W17">
        <v>8.5</v>
      </c>
      <c r="X17">
        <v>39760968</v>
      </c>
      <c r="Y17">
        <v>39290378</v>
      </c>
      <c r="Z17">
        <v>56.3</v>
      </c>
      <c r="AA17" t="s">
        <v>157</v>
      </c>
      <c r="AB17" s="4">
        <v>6.7</v>
      </c>
      <c r="AC17" s="12">
        <v>41703186</v>
      </c>
      <c r="AD17">
        <v>41199144</v>
      </c>
      <c r="AE17">
        <v>51.5</v>
      </c>
      <c r="AF17" t="s">
        <v>214</v>
      </c>
      <c r="AG17" s="4">
        <v>8.3000000000000007</v>
      </c>
      <c r="AH17">
        <v>39973226</v>
      </c>
      <c r="AI17" s="18">
        <v>39448436</v>
      </c>
      <c r="AJ17" s="12">
        <v>57.4</v>
      </c>
      <c r="AK17" t="s">
        <v>94</v>
      </c>
      <c r="AL17">
        <v>8.1</v>
      </c>
      <c r="AM17">
        <v>39509678</v>
      </c>
      <c r="AN17">
        <v>39041738</v>
      </c>
      <c r="AO17">
        <v>65.400000000000006</v>
      </c>
      <c r="AP17" t="s">
        <v>185</v>
      </c>
      <c r="AQ17" s="4">
        <v>8.4</v>
      </c>
      <c r="AR17" s="12">
        <v>43630364</v>
      </c>
      <c r="AS17" s="12">
        <v>43179750</v>
      </c>
      <c r="AT17" s="12">
        <v>52.5</v>
      </c>
      <c r="AU17" t="s">
        <v>243</v>
      </c>
      <c r="AV17">
        <v>7.6</v>
      </c>
      <c r="AW17">
        <v>42155426</v>
      </c>
      <c r="AX17">
        <v>41627412</v>
      </c>
      <c r="AY17">
        <v>61</v>
      </c>
      <c r="AZ17" t="s">
        <v>272</v>
      </c>
      <c r="BA17" s="4">
        <v>8.6</v>
      </c>
      <c r="BB17">
        <v>45552476</v>
      </c>
      <c r="BC17">
        <v>45116592</v>
      </c>
      <c r="BD17" s="12">
        <v>55.7</v>
      </c>
    </row>
    <row r="18" spans="1:57" x14ac:dyDescent="0.2">
      <c r="A18" t="s">
        <v>16</v>
      </c>
      <c r="B18" t="s">
        <v>39</v>
      </c>
      <c r="C18" t="s">
        <v>40</v>
      </c>
      <c r="D18">
        <v>4</v>
      </c>
      <c r="E18" s="1">
        <v>44287</v>
      </c>
      <c r="F18" t="s">
        <v>41</v>
      </c>
      <c r="G18" s="8">
        <v>10.3</v>
      </c>
      <c r="H18" s="3">
        <v>0.27269999999999994</v>
      </c>
      <c r="I18" s="4">
        <v>1.0078</v>
      </c>
      <c r="J18" s="4">
        <v>0.12380000000000008</v>
      </c>
      <c r="K18" s="4">
        <v>0.18989999999999999</v>
      </c>
      <c r="L18">
        <f>AVERAGE(G16:G20)</f>
        <v>10.604000000000001</v>
      </c>
      <c r="M18" s="11">
        <f>AVERAGE(H16:H20)</f>
        <v>0.29677499999999996</v>
      </c>
      <c r="N18" s="11">
        <f>AVERAGE(I16:I20)</f>
        <v>1.21374</v>
      </c>
      <c r="O18" s="11">
        <f>AVERAGE(J16:J20)</f>
        <v>0.11180000000000001</v>
      </c>
      <c r="P18" s="11">
        <f>AVERAGE(K16:K20)</f>
        <v>0.17273999999999998</v>
      </c>
      <c r="Q18" t="s">
        <v>67</v>
      </c>
      <c r="R18" s="4">
        <v>6.4</v>
      </c>
      <c r="S18">
        <v>42367552</v>
      </c>
      <c r="T18">
        <v>41733740</v>
      </c>
      <c r="U18">
        <v>48.5</v>
      </c>
      <c r="V18" t="s">
        <v>129</v>
      </c>
      <c r="W18">
        <v>8.3000000000000007</v>
      </c>
      <c r="X18">
        <v>34934642</v>
      </c>
      <c r="Y18">
        <v>34494988</v>
      </c>
      <c r="Z18">
        <v>52.5</v>
      </c>
      <c r="AA18" t="s">
        <v>158</v>
      </c>
      <c r="AB18" s="4">
        <v>6.1</v>
      </c>
      <c r="AC18">
        <v>36983070</v>
      </c>
      <c r="AD18">
        <v>36501470</v>
      </c>
      <c r="AE18">
        <v>45.1</v>
      </c>
      <c r="AF18" t="s">
        <v>215</v>
      </c>
      <c r="AG18" s="4">
        <v>7.7</v>
      </c>
      <c r="AH18">
        <v>88978960</v>
      </c>
      <c r="AI18" s="18">
        <v>87707454</v>
      </c>
      <c r="AJ18" s="12">
        <v>52.4</v>
      </c>
      <c r="AK18" t="s">
        <v>95</v>
      </c>
      <c r="AL18">
        <v>8.5</v>
      </c>
      <c r="AM18">
        <v>39793212</v>
      </c>
      <c r="AN18">
        <v>39559674</v>
      </c>
      <c r="AO18">
        <v>67.400000000000006</v>
      </c>
      <c r="AP18" t="s">
        <v>186</v>
      </c>
      <c r="AQ18" s="4">
        <v>8.5</v>
      </c>
      <c r="AR18" s="12">
        <v>44340956</v>
      </c>
      <c r="AS18" s="12">
        <v>43821940</v>
      </c>
      <c r="AT18" s="12">
        <v>52.5</v>
      </c>
      <c r="AU18" t="s">
        <v>244</v>
      </c>
      <c r="AV18">
        <v>7.9</v>
      </c>
      <c r="AW18">
        <v>39533062</v>
      </c>
      <c r="AX18">
        <v>39016760</v>
      </c>
      <c r="AY18">
        <v>62.7</v>
      </c>
      <c r="AZ18" t="s">
        <v>273</v>
      </c>
      <c r="BA18" s="4">
        <v>7.1</v>
      </c>
      <c r="BB18">
        <v>37012668</v>
      </c>
      <c r="BC18">
        <v>36624134</v>
      </c>
      <c r="BD18" s="12">
        <v>42.1</v>
      </c>
    </row>
    <row r="19" spans="1:57" x14ac:dyDescent="0.2">
      <c r="A19" t="s">
        <v>17</v>
      </c>
      <c r="B19" t="s">
        <v>39</v>
      </c>
      <c r="C19" t="s">
        <v>40</v>
      </c>
      <c r="D19">
        <v>4</v>
      </c>
      <c r="E19" s="1">
        <v>44287</v>
      </c>
      <c r="F19" t="s">
        <v>41</v>
      </c>
      <c r="G19" s="8">
        <v>11.4</v>
      </c>
      <c r="H19" s="3">
        <v>0.26269999999999993</v>
      </c>
      <c r="I19" s="4">
        <v>1.1836000000000002</v>
      </c>
      <c r="J19" s="4">
        <v>0.11600000000000001</v>
      </c>
      <c r="K19" s="4">
        <v>0.16489999999999999</v>
      </c>
      <c r="L19">
        <f>AVERAGE(G16:G20)</f>
        <v>10.604000000000001</v>
      </c>
      <c r="M19" s="11">
        <f>AVERAGE(H16:H20)</f>
        <v>0.29677499999999996</v>
      </c>
      <c r="N19" s="11">
        <f>AVERAGE(I16:I20)</f>
        <v>1.21374</v>
      </c>
      <c r="O19" s="11">
        <f>AVERAGE(J16:J20)</f>
        <v>0.11180000000000001</v>
      </c>
      <c r="P19" s="11">
        <f>AVERAGE(K16:K20)</f>
        <v>0.17273999999999998</v>
      </c>
      <c r="Q19" t="s">
        <v>68</v>
      </c>
      <c r="R19" s="4">
        <v>8.6999999999999993</v>
      </c>
      <c r="S19">
        <v>47441878</v>
      </c>
      <c r="T19">
        <v>46809956</v>
      </c>
      <c r="U19">
        <v>58</v>
      </c>
      <c r="V19" t="s">
        <v>130</v>
      </c>
      <c r="W19">
        <v>8.8000000000000007</v>
      </c>
      <c r="X19">
        <v>38776826</v>
      </c>
      <c r="Y19">
        <v>38294870</v>
      </c>
      <c r="Z19">
        <v>56.8</v>
      </c>
      <c r="AA19" t="s">
        <v>159</v>
      </c>
      <c r="AB19" s="4">
        <v>7.2</v>
      </c>
      <c r="AC19">
        <v>47784124</v>
      </c>
      <c r="AD19">
        <v>47108094</v>
      </c>
      <c r="AE19">
        <v>51.4</v>
      </c>
      <c r="AF19" t="s">
        <v>216</v>
      </c>
      <c r="AG19" s="4">
        <v>8.8000000000000007</v>
      </c>
      <c r="AH19">
        <v>44896348</v>
      </c>
      <c r="AI19" s="18">
        <v>44294204</v>
      </c>
      <c r="AJ19" s="12">
        <v>59.3</v>
      </c>
      <c r="AK19" t="s">
        <v>96</v>
      </c>
      <c r="AL19">
        <v>8.6</v>
      </c>
      <c r="AM19">
        <v>44568664</v>
      </c>
      <c r="AN19">
        <v>44165976</v>
      </c>
      <c r="AO19">
        <v>64.400000000000006</v>
      </c>
      <c r="AP19" t="s">
        <v>187</v>
      </c>
      <c r="AQ19" s="4">
        <v>8.6999999999999993</v>
      </c>
      <c r="AR19" s="12">
        <v>39439566</v>
      </c>
      <c r="AS19" s="12">
        <v>38993160</v>
      </c>
      <c r="AT19" s="12">
        <v>51.7</v>
      </c>
      <c r="AU19" t="s">
        <v>245</v>
      </c>
      <c r="AV19">
        <v>8.3000000000000007</v>
      </c>
      <c r="AW19">
        <v>41458868</v>
      </c>
      <c r="AX19">
        <v>40961970</v>
      </c>
      <c r="AY19">
        <v>61.1</v>
      </c>
      <c r="AZ19" t="s">
        <v>274</v>
      </c>
      <c r="BA19" s="4">
        <v>7.8</v>
      </c>
      <c r="BB19">
        <v>39803036</v>
      </c>
      <c r="BC19">
        <v>39574250</v>
      </c>
      <c r="BD19" s="12">
        <v>57.9</v>
      </c>
    </row>
    <row r="20" spans="1:57" x14ac:dyDescent="0.2">
      <c r="A20" t="s">
        <v>18</v>
      </c>
      <c r="B20" t="s">
        <v>39</v>
      </c>
      <c r="C20" t="s">
        <v>40</v>
      </c>
      <c r="D20">
        <v>4</v>
      </c>
      <c r="E20" s="1">
        <v>44287</v>
      </c>
      <c r="F20" t="s">
        <v>41</v>
      </c>
      <c r="G20" s="8">
        <v>9.81</v>
      </c>
      <c r="H20" s="4" t="s">
        <v>44</v>
      </c>
      <c r="I20" s="4">
        <v>1.3581999999999999</v>
      </c>
      <c r="J20" s="4">
        <v>8.170000000000005E-2</v>
      </c>
      <c r="K20" s="4">
        <v>0.16139999999999999</v>
      </c>
      <c r="L20">
        <f>AVERAGE(G16:G20)</f>
        <v>10.604000000000001</v>
      </c>
      <c r="M20" s="11">
        <f>AVERAGE(H16:H20)</f>
        <v>0.29677499999999996</v>
      </c>
      <c r="N20" s="11">
        <f>AVERAGE(I16:I20)</f>
        <v>1.21374</v>
      </c>
      <c r="O20" s="11">
        <f>AVERAGE(J16:J20)</f>
        <v>0.11180000000000001</v>
      </c>
      <c r="P20" s="11">
        <f>AVERAGE(K16:K20)</f>
        <v>0.17273999999999998</v>
      </c>
      <c r="Q20" t="s">
        <v>69</v>
      </c>
      <c r="R20" s="4">
        <v>8.4</v>
      </c>
      <c r="S20">
        <v>45770688</v>
      </c>
      <c r="T20">
        <v>45082344</v>
      </c>
      <c r="U20" s="12">
        <v>54.5</v>
      </c>
      <c r="V20" t="s">
        <v>131</v>
      </c>
      <c r="W20">
        <v>8.6999999999999993</v>
      </c>
      <c r="X20">
        <v>32803880</v>
      </c>
      <c r="Y20">
        <v>32489926</v>
      </c>
      <c r="Z20">
        <v>61.6</v>
      </c>
      <c r="AA20" t="s">
        <v>160</v>
      </c>
      <c r="AB20" s="4">
        <v>7.1</v>
      </c>
      <c r="AC20">
        <v>53400980</v>
      </c>
      <c r="AD20">
        <v>52735744</v>
      </c>
      <c r="AE20">
        <v>51.4</v>
      </c>
      <c r="AF20" t="s">
        <v>217</v>
      </c>
      <c r="AG20" s="4">
        <v>8.6999999999999993</v>
      </c>
      <c r="AH20">
        <v>43652790</v>
      </c>
      <c r="AI20" s="18">
        <v>43047420</v>
      </c>
      <c r="AJ20" s="12">
        <v>57.6</v>
      </c>
      <c r="AK20" t="s">
        <v>97</v>
      </c>
      <c r="AL20">
        <v>8.4</v>
      </c>
      <c r="AM20">
        <v>45492134</v>
      </c>
      <c r="AN20">
        <v>45044768</v>
      </c>
      <c r="AO20">
        <v>63.4</v>
      </c>
      <c r="AP20" t="s">
        <v>188</v>
      </c>
      <c r="AQ20" s="4">
        <v>8.6999999999999993</v>
      </c>
      <c r="AR20" s="12">
        <v>46444190</v>
      </c>
      <c r="AS20" s="12">
        <v>45982384</v>
      </c>
      <c r="AT20" s="12">
        <v>53.3</v>
      </c>
      <c r="AU20" t="s">
        <v>246</v>
      </c>
      <c r="AV20">
        <v>9.1999999999999993</v>
      </c>
      <c r="AW20">
        <v>37878848</v>
      </c>
      <c r="AX20">
        <v>37438858</v>
      </c>
      <c r="AY20">
        <v>64.400000000000006</v>
      </c>
      <c r="AZ20" t="s">
        <v>275</v>
      </c>
      <c r="BA20" s="4">
        <v>7.4</v>
      </c>
      <c r="BB20">
        <v>38172958</v>
      </c>
      <c r="BC20">
        <v>37779454</v>
      </c>
      <c r="BD20" s="12">
        <v>48.5</v>
      </c>
    </row>
    <row r="21" spans="1:57" x14ac:dyDescent="0.2">
      <c r="A21" t="s">
        <v>19</v>
      </c>
      <c r="B21" t="s">
        <v>35</v>
      </c>
      <c r="C21" t="s">
        <v>40</v>
      </c>
      <c r="D21">
        <v>5</v>
      </c>
      <c r="E21" s="1">
        <v>44348</v>
      </c>
      <c r="F21" t="s">
        <v>41</v>
      </c>
      <c r="G21" s="9">
        <v>11.64</v>
      </c>
      <c r="H21" s="3">
        <f>0.8498-0.5788</f>
        <v>0.27100000000000002</v>
      </c>
      <c r="I21" s="3">
        <f>1.4179-0.4781</f>
        <v>0.93979999999999997</v>
      </c>
      <c r="J21" s="3">
        <f>0.5702-0.4298</f>
        <v>0.14040000000000002</v>
      </c>
      <c r="K21" s="3">
        <f>0.9203-0.7684</f>
        <v>0.15190000000000003</v>
      </c>
      <c r="L21">
        <f>AVERAGE(G21:G25)</f>
        <v>12.108000000000001</v>
      </c>
      <c r="M21" s="11">
        <f>AVERAGE(H21:H25)</f>
        <v>0.25372000000000006</v>
      </c>
      <c r="N21" s="11">
        <f>AVERAGE(I21:I25)</f>
        <v>1.0289199999999998</v>
      </c>
      <c r="O21" s="11">
        <f>AVERAGE(J21:J25)</f>
        <v>0.13533999999999999</v>
      </c>
      <c r="P21" s="11">
        <f>AVERAGE(K21:K25)</f>
        <v>0.21578000000000003</v>
      </c>
      <c r="Q21" t="s">
        <v>70</v>
      </c>
      <c r="R21" s="13">
        <v>7.8</v>
      </c>
      <c r="S21">
        <v>41308568</v>
      </c>
      <c r="T21">
        <v>40777006</v>
      </c>
      <c r="U21">
        <v>54.5</v>
      </c>
      <c r="V21" t="s">
        <v>132</v>
      </c>
      <c r="W21">
        <v>8.4</v>
      </c>
      <c r="X21">
        <v>47915670</v>
      </c>
      <c r="Y21">
        <v>47228876</v>
      </c>
      <c r="Z21">
        <v>56.5</v>
      </c>
      <c r="AA21" t="s">
        <v>161</v>
      </c>
      <c r="AB21" s="4">
        <v>7.8</v>
      </c>
      <c r="AC21">
        <v>24449516</v>
      </c>
      <c r="AD21">
        <v>24231380</v>
      </c>
      <c r="AE21">
        <v>54.9</v>
      </c>
      <c r="AF21" t="s">
        <v>218</v>
      </c>
      <c r="AG21" s="4">
        <v>8</v>
      </c>
      <c r="AH21">
        <v>46216310</v>
      </c>
      <c r="AI21" s="18">
        <v>45680742</v>
      </c>
      <c r="AJ21" s="12">
        <v>55.5</v>
      </c>
      <c r="AK21" t="s">
        <v>98</v>
      </c>
      <c r="AL21">
        <v>8.6999999999999993</v>
      </c>
      <c r="AM21">
        <v>51301438</v>
      </c>
      <c r="AN21">
        <v>50841264</v>
      </c>
      <c r="AO21">
        <v>69.2</v>
      </c>
      <c r="AP21" t="s">
        <v>189</v>
      </c>
      <c r="AQ21" s="4">
        <v>8.6</v>
      </c>
      <c r="AR21" s="12">
        <v>33975360</v>
      </c>
      <c r="AS21" s="12">
        <v>33748484</v>
      </c>
      <c r="AT21" s="12">
        <v>59.6</v>
      </c>
      <c r="AU21" t="s">
        <v>247</v>
      </c>
      <c r="AV21">
        <v>9.6999999999999993</v>
      </c>
      <c r="AW21">
        <v>42751360</v>
      </c>
      <c r="AX21">
        <v>42331894</v>
      </c>
      <c r="AY21">
        <v>65.3</v>
      </c>
      <c r="AZ21" t="s">
        <v>276</v>
      </c>
      <c r="BA21" s="4">
        <v>8.5</v>
      </c>
      <c r="BB21">
        <v>46179534</v>
      </c>
      <c r="BC21">
        <v>45762176</v>
      </c>
      <c r="BD21" s="12">
        <v>56.7</v>
      </c>
    </row>
    <row r="22" spans="1:57" x14ac:dyDescent="0.2">
      <c r="A22" t="s">
        <v>20</v>
      </c>
      <c r="B22" t="s">
        <v>35</v>
      </c>
      <c r="C22" t="s">
        <v>40</v>
      </c>
      <c r="D22">
        <v>5</v>
      </c>
      <c r="E22" s="1">
        <v>44348</v>
      </c>
      <c r="F22" t="s">
        <v>41</v>
      </c>
      <c r="G22" s="9">
        <v>12.56</v>
      </c>
      <c r="H22" s="3">
        <f>0.8743-0.6396</f>
        <v>0.23470000000000002</v>
      </c>
      <c r="I22" s="3">
        <f>1.7537-0.8722</f>
        <v>0.88150000000000006</v>
      </c>
      <c r="J22" s="3">
        <f>0.6533-0.4974</f>
        <v>0.15589999999999998</v>
      </c>
      <c r="K22" s="3">
        <f>0.7325-0.5428</f>
        <v>0.18970000000000009</v>
      </c>
      <c r="L22">
        <f>AVERAGE(G21:G25)</f>
        <v>12.108000000000001</v>
      </c>
      <c r="M22" s="11">
        <f>AVERAGE(H21:H25)</f>
        <v>0.25372000000000006</v>
      </c>
      <c r="N22" s="11">
        <f>AVERAGE(I21:I25)</f>
        <v>1.0289199999999998</v>
      </c>
      <c r="O22" s="11">
        <f>AVERAGE(J21:J25)</f>
        <v>0.13533999999999999</v>
      </c>
      <c r="P22" s="11">
        <f>AVERAGE(K21:K25)</f>
        <v>0.21578000000000003</v>
      </c>
      <c r="Q22" t="s">
        <v>71</v>
      </c>
      <c r="R22" s="14">
        <v>7.1</v>
      </c>
      <c r="S22">
        <v>45242372</v>
      </c>
      <c r="T22">
        <v>44648364</v>
      </c>
      <c r="U22">
        <v>53.6</v>
      </c>
      <c r="V22" t="s">
        <v>133</v>
      </c>
      <c r="W22">
        <v>8.4</v>
      </c>
      <c r="X22">
        <v>31944710</v>
      </c>
      <c r="Y22">
        <v>31519142</v>
      </c>
      <c r="Z22">
        <v>54.2</v>
      </c>
      <c r="AA22" t="s">
        <v>162</v>
      </c>
      <c r="AB22" s="4">
        <v>6.7</v>
      </c>
      <c r="AC22">
        <v>28768392</v>
      </c>
      <c r="AD22">
        <v>28434548</v>
      </c>
      <c r="AE22">
        <v>48.2</v>
      </c>
      <c r="AF22" t="s">
        <v>219</v>
      </c>
      <c r="AG22" s="4">
        <v>8.3000000000000007</v>
      </c>
      <c r="AH22">
        <v>43214592</v>
      </c>
      <c r="AI22" s="18">
        <v>42728524</v>
      </c>
      <c r="AJ22" s="12">
        <v>55.3</v>
      </c>
      <c r="AK22" t="s">
        <v>99</v>
      </c>
      <c r="AL22">
        <v>8.1999999999999993</v>
      </c>
      <c r="AM22">
        <v>44200758</v>
      </c>
      <c r="AN22">
        <v>43700900</v>
      </c>
      <c r="AO22">
        <v>67</v>
      </c>
      <c r="AP22" t="s">
        <v>190</v>
      </c>
      <c r="AQ22" s="4">
        <v>8.4</v>
      </c>
      <c r="AR22" s="12">
        <v>39960602</v>
      </c>
      <c r="AS22" s="12">
        <v>39548518</v>
      </c>
      <c r="AT22" s="12">
        <v>52.7</v>
      </c>
      <c r="AU22" t="s">
        <v>248</v>
      </c>
      <c r="AV22">
        <v>8.5</v>
      </c>
      <c r="AW22">
        <v>39396480</v>
      </c>
      <c r="AX22">
        <v>38952184</v>
      </c>
      <c r="AY22">
        <v>62.1</v>
      </c>
      <c r="AZ22" t="s">
        <v>277</v>
      </c>
      <c r="BA22" s="4">
        <v>8.1999999999999993</v>
      </c>
      <c r="BB22">
        <v>35901716</v>
      </c>
      <c r="BC22">
        <v>35567150</v>
      </c>
      <c r="BD22" s="12">
        <v>52.9</v>
      </c>
    </row>
    <row r="23" spans="1:57" x14ac:dyDescent="0.2">
      <c r="A23" t="s">
        <v>21</v>
      </c>
      <c r="B23" t="s">
        <v>35</v>
      </c>
      <c r="C23" t="s">
        <v>40</v>
      </c>
      <c r="D23">
        <v>5</v>
      </c>
      <c r="E23" s="1">
        <v>44348</v>
      </c>
      <c r="F23" t="s">
        <v>41</v>
      </c>
      <c r="G23" s="9">
        <v>12.4</v>
      </c>
      <c r="H23" s="3">
        <f>0.8452-0.5838</f>
        <v>0.26139999999999997</v>
      </c>
      <c r="I23" s="3">
        <f>1.8271-0.6581</f>
        <v>1.169</v>
      </c>
      <c r="J23" s="3">
        <f>0.7569-0.616</f>
        <v>0.14090000000000003</v>
      </c>
      <c r="K23" s="3">
        <f>0.7386-0.5028</f>
        <v>0.23580000000000001</v>
      </c>
      <c r="L23">
        <f>AVERAGE(G21:G25)</f>
        <v>12.108000000000001</v>
      </c>
      <c r="M23" s="11">
        <f>AVERAGE(H21:H25)</f>
        <v>0.25372000000000006</v>
      </c>
      <c r="N23" s="11">
        <f>AVERAGE(I21:I25)</f>
        <v>1.0289199999999998</v>
      </c>
      <c r="O23" s="11">
        <f>AVERAGE(J21:J25)</f>
        <v>0.13533999999999999</v>
      </c>
      <c r="P23" s="11">
        <f>AVERAGE(K21:K25)</f>
        <v>0.21578000000000003</v>
      </c>
      <c r="Q23" t="s">
        <v>72</v>
      </c>
      <c r="R23" s="14">
        <v>6.9</v>
      </c>
      <c r="S23">
        <v>48294006</v>
      </c>
      <c r="T23" s="12">
        <v>47569500</v>
      </c>
      <c r="U23">
        <v>53.6</v>
      </c>
      <c r="V23" t="s">
        <v>134</v>
      </c>
      <c r="W23">
        <v>7.6</v>
      </c>
      <c r="X23">
        <v>30253850</v>
      </c>
      <c r="Y23">
        <v>29871074</v>
      </c>
      <c r="Z23">
        <v>54</v>
      </c>
      <c r="AA23" t="s">
        <v>163</v>
      </c>
      <c r="AB23" s="4">
        <v>7.3</v>
      </c>
      <c r="AC23">
        <v>29836126</v>
      </c>
      <c r="AD23">
        <v>29449520</v>
      </c>
      <c r="AE23">
        <v>51.7</v>
      </c>
      <c r="AF23" t="s">
        <v>220</v>
      </c>
      <c r="AG23" s="4">
        <v>7</v>
      </c>
      <c r="AH23">
        <v>48264914</v>
      </c>
      <c r="AI23" s="18">
        <v>47801176</v>
      </c>
      <c r="AJ23" s="12">
        <v>57.8</v>
      </c>
      <c r="AK23" t="s">
        <v>100</v>
      </c>
      <c r="AL23">
        <v>8.1999999999999993</v>
      </c>
      <c r="AM23">
        <v>39190484</v>
      </c>
      <c r="AN23">
        <v>38785506</v>
      </c>
      <c r="AO23">
        <v>65.900000000000006</v>
      </c>
      <c r="AP23" t="s">
        <v>191</v>
      </c>
      <c r="AQ23" s="4">
        <v>9</v>
      </c>
      <c r="AR23" s="12">
        <v>40373738</v>
      </c>
      <c r="AS23" s="12">
        <v>39863666</v>
      </c>
      <c r="AT23" s="12">
        <v>57.5</v>
      </c>
      <c r="AU23" t="s">
        <v>249</v>
      </c>
      <c r="AV23">
        <v>7.7</v>
      </c>
      <c r="AW23">
        <v>38859390</v>
      </c>
      <c r="AX23">
        <v>38597810</v>
      </c>
      <c r="AY23">
        <v>57</v>
      </c>
      <c r="AZ23" t="s">
        <v>278</v>
      </c>
      <c r="BA23" s="4">
        <v>7.2</v>
      </c>
      <c r="BB23">
        <v>40617648</v>
      </c>
      <c r="BC23">
        <v>40216540</v>
      </c>
      <c r="BD23" s="12">
        <v>57.1</v>
      </c>
    </row>
    <row r="24" spans="1:57" x14ac:dyDescent="0.2">
      <c r="A24" t="s">
        <v>22</v>
      </c>
      <c r="B24" t="s">
        <v>35</v>
      </c>
      <c r="C24" t="s">
        <v>40</v>
      </c>
      <c r="D24">
        <v>5</v>
      </c>
      <c r="E24" s="1">
        <v>44348</v>
      </c>
      <c r="F24" t="s">
        <v>41</v>
      </c>
      <c r="G24" s="9">
        <v>11.5</v>
      </c>
      <c r="H24" s="3">
        <f>0.916-0.6633</f>
        <v>0.25270000000000004</v>
      </c>
      <c r="I24" s="3">
        <f>1.4579-0.5364</f>
        <v>0.92149999999999999</v>
      </c>
      <c r="J24" s="3">
        <f>0.6352-0.5654</f>
        <v>6.9799999999999973E-2</v>
      </c>
      <c r="K24" s="3">
        <f>0.916-0.6633</f>
        <v>0.25270000000000004</v>
      </c>
      <c r="L24">
        <f>AVERAGE(G21:G25)</f>
        <v>12.108000000000001</v>
      </c>
      <c r="M24" s="11">
        <f>AVERAGE(H21:H25)</f>
        <v>0.25372000000000006</v>
      </c>
      <c r="N24" s="11">
        <f>AVERAGE(I21:I25)</f>
        <v>1.0289199999999998</v>
      </c>
      <c r="O24" s="11">
        <f>AVERAGE(J21:J25)</f>
        <v>0.13533999999999999</v>
      </c>
      <c r="P24" s="11">
        <f>AVERAGE(K21:K25)</f>
        <v>0.21578000000000003</v>
      </c>
      <c r="Q24" t="s">
        <v>73</v>
      </c>
      <c r="R24" s="14">
        <v>7.4</v>
      </c>
      <c r="S24">
        <v>47662538</v>
      </c>
      <c r="T24">
        <v>47037620</v>
      </c>
      <c r="U24">
        <v>52.4</v>
      </c>
      <c r="V24" t="s">
        <v>135</v>
      </c>
      <c r="W24">
        <v>7.5</v>
      </c>
      <c r="X24">
        <v>26376312</v>
      </c>
      <c r="Y24">
        <v>26040178</v>
      </c>
      <c r="Z24">
        <v>52.9</v>
      </c>
      <c r="AA24" t="s">
        <v>164</v>
      </c>
      <c r="AB24" s="4">
        <v>6.6</v>
      </c>
      <c r="AC24">
        <v>30265250</v>
      </c>
      <c r="AD24">
        <v>29787536</v>
      </c>
      <c r="AE24">
        <v>51.9</v>
      </c>
      <c r="AF24" t="s">
        <v>221</v>
      </c>
      <c r="AG24" s="4">
        <v>7.6</v>
      </c>
      <c r="AH24">
        <v>43544470</v>
      </c>
      <c r="AI24" s="18">
        <v>43010970</v>
      </c>
      <c r="AJ24" s="12">
        <v>54.1</v>
      </c>
      <c r="AK24" t="s">
        <v>101</v>
      </c>
      <c r="AL24">
        <v>7.9</v>
      </c>
      <c r="AM24">
        <v>38236052</v>
      </c>
      <c r="AN24">
        <v>37835212</v>
      </c>
      <c r="AO24">
        <v>63</v>
      </c>
      <c r="AP24" t="s">
        <v>192</v>
      </c>
      <c r="AQ24" s="4">
        <v>8.3000000000000007</v>
      </c>
      <c r="AR24" s="12">
        <v>43290860</v>
      </c>
      <c r="AS24" s="12">
        <v>42748730</v>
      </c>
      <c r="AT24" s="12">
        <v>57.3</v>
      </c>
      <c r="AU24" t="s">
        <v>250</v>
      </c>
      <c r="AV24">
        <v>8.6</v>
      </c>
      <c r="AW24">
        <v>40848346</v>
      </c>
      <c r="AX24">
        <v>40385408</v>
      </c>
      <c r="AY24">
        <v>56.1</v>
      </c>
      <c r="AZ24" t="s">
        <v>279</v>
      </c>
      <c r="BA24" s="4">
        <v>7.6</v>
      </c>
      <c r="BB24">
        <v>32214972</v>
      </c>
      <c r="BC24">
        <v>32037788</v>
      </c>
      <c r="BD24" s="12">
        <v>60.4</v>
      </c>
    </row>
    <row r="25" spans="1:57" x14ac:dyDescent="0.2">
      <c r="A25" t="s">
        <v>23</v>
      </c>
      <c r="B25" t="s">
        <v>35</v>
      </c>
      <c r="C25" t="s">
        <v>40</v>
      </c>
      <c r="D25">
        <v>5</v>
      </c>
      <c r="E25" s="1">
        <v>44348</v>
      </c>
      <c r="F25" t="s">
        <v>41</v>
      </c>
      <c r="G25" s="9">
        <v>12.44</v>
      </c>
      <c r="H25" s="3">
        <f>0.9363-0.6875</f>
        <v>0.24880000000000002</v>
      </c>
      <c r="I25" s="3">
        <f>2.1348-0.902</f>
        <v>1.2327999999999997</v>
      </c>
      <c r="J25" s="3">
        <f>0.7484-0.5787</f>
        <v>0.16969999999999996</v>
      </c>
      <c r="K25" s="3">
        <f>0.9363-0.6875</f>
        <v>0.24880000000000002</v>
      </c>
      <c r="L25">
        <f>AVERAGE(G21:G25)</f>
        <v>12.108000000000001</v>
      </c>
      <c r="M25" s="11">
        <f>AVERAGE(H21:H25)</f>
        <v>0.25372000000000006</v>
      </c>
      <c r="N25" s="11">
        <f>AVERAGE(I21:I25)</f>
        <v>1.0289199999999998</v>
      </c>
      <c r="O25" s="11">
        <f>AVERAGE(J21:J25)</f>
        <v>0.13533999999999999</v>
      </c>
      <c r="P25" s="11">
        <f>AVERAGE(K21:K25)</f>
        <v>0.21578000000000003</v>
      </c>
      <c r="Q25" t="s">
        <v>74</v>
      </c>
      <c r="R25" s="15">
        <v>6.6</v>
      </c>
      <c r="S25">
        <v>58449446</v>
      </c>
      <c r="T25">
        <v>57535568</v>
      </c>
      <c r="U25">
        <v>53</v>
      </c>
      <c r="V25" t="s">
        <v>136</v>
      </c>
      <c r="W25">
        <v>7.7</v>
      </c>
      <c r="X25">
        <v>27953302</v>
      </c>
      <c r="Y25">
        <v>27576416</v>
      </c>
      <c r="Z25">
        <v>52.3</v>
      </c>
      <c r="AA25" t="s">
        <v>165</v>
      </c>
      <c r="AB25" s="4">
        <v>7</v>
      </c>
      <c r="AC25">
        <v>53401912</v>
      </c>
      <c r="AD25">
        <v>52521500</v>
      </c>
      <c r="AE25" s="12">
        <v>52.7</v>
      </c>
      <c r="AF25" t="s">
        <v>222</v>
      </c>
      <c r="AG25" s="4">
        <v>7.2</v>
      </c>
      <c r="AH25">
        <v>51035250</v>
      </c>
      <c r="AI25" s="18">
        <v>50373614</v>
      </c>
      <c r="AJ25" s="12">
        <v>53.8</v>
      </c>
      <c r="AK25" t="s">
        <v>102</v>
      </c>
      <c r="AL25">
        <v>8</v>
      </c>
      <c r="AM25">
        <v>38278252</v>
      </c>
      <c r="AN25">
        <v>37828986</v>
      </c>
      <c r="AO25">
        <v>67.7</v>
      </c>
      <c r="AP25" t="s">
        <v>193</v>
      </c>
      <c r="AQ25" s="4">
        <v>8.6</v>
      </c>
      <c r="AR25" s="12">
        <v>42041350</v>
      </c>
      <c r="AS25" s="12">
        <v>41613242</v>
      </c>
      <c r="AT25" s="12">
        <v>55.6</v>
      </c>
      <c r="AU25" t="s">
        <v>251</v>
      </c>
      <c r="AV25">
        <v>8</v>
      </c>
      <c r="AW25">
        <v>42810760</v>
      </c>
      <c r="AX25">
        <v>31782600</v>
      </c>
      <c r="AY25">
        <v>52.7</v>
      </c>
      <c r="AZ25" t="s">
        <v>280</v>
      </c>
      <c r="BA25" s="4">
        <v>8.6999999999999993</v>
      </c>
      <c r="BB25">
        <v>39450876</v>
      </c>
      <c r="BC25">
        <v>38969946</v>
      </c>
      <c r="BD25" s="12">
        <v>61.3</v>
      </c>
    </row>
    <row r="26" spans="1:57" x14ac:dyDescent="0.2">
      <c r="Q26" t="s">
        <v>281</v>
      </c>
      <c r="R26">
        <f>MIN(R2:R25)</f>
        <v>6.4</v>
      </c>
      <c r="S26">
        <f t="shared" ref="S26:BD26" si="0">MIN(S2:S25)</f>
        <v>31980600</v>
      </c>
      <c r="T26">
        <f t="shared" si="0"/>
        <v>31553202</v>
      </c>
      <c r="U26">
        <f t="shared" si="0"/>
        <v>48.1</v>
      </c>
      <c r="W26">
        <f t="shared" si="0"/>
        <v>6</v>
      </c>
      <c r="X26">
        <f t="shared" si="0"/>
        <v>26376312</v>
      </c>
      <c r="Y26">
        <f t="shared" si="0"/>
        <v>26040178</v>
      </c>
      <c r="Z26">
        <f t="shared" si="0"/>
        <v>48.1</v>
      </c>
      <c r="AB26">
        <f t="shared" si="0"/>
        <v>5</v>
      </c>
      <c r="AC26">
        <f t="shared" si="0"/>
        <v>24449516</v>
      </c>
      <c r="AD26">
        <f t="shared" si="0"/>
        <v>24231380</v>
      </c>
      <c r="AE26">
        <f t="shared" si="0"/>
        <v>45.1</v>
      </c>
      <c r="AG26">
        <f t="shared" si="0"/>
        <v>6.2</v>
      </c>
      <c r="AH26">
        <f t="shared" si="0"/>
        <v>26571650</v>
      </c>
      <c r="AI26">
        <f t="shared" si="0"/>
        <v>26375608</v>
      </c>
      <c r="AJ26">
        <f t="shared" si="0"/>
        <v>48.6</v>
      </c>
      <c r="AL26">
        <f t="shared" si="0"/>
        <v>7.5</v>
      </c>
      <c r="AM26">
        <f t="shared" si="0"/>
        <v>30393756</v>
      </c>
      <c r="AN26">
        <f t="shared" si="0"/>
        <v>30105144</v>
      </c>
      <c r="AO26">
        <f t="shared" si="0"/>
        <v>59.5</v>
      </c>
      <c r="AQ26">
        <f t="shared" si="0"/>
        <v>7.6</v>
      </c>
      <c r="AR26">
        <f t="shared" si="0"/>
        <v>28345888</v>
      </c>
      <c r="AS26">
        <f t="shared" si="0"/>
        <v>28196238</v>
      </c>
      <c r="AT26">
        <f t="shared" si="0"/>
        <v>48.5</v>
      </c>
      <c r="AV26">
        <f t="shared" si="0"/>
        <v>7.5</v>
      </c>
      <c r="AW26">
        <f t="shared" si="0"/>
        <v>27168816</v>
      </c>
      <c r="AX26">
        <f t="shared" si="0"/>
        <v>26981958</v>
      </c>
      <c r="AY26">
        <f t="shared" si="0"/>
        <v>52.7</v>
      </c>
      <c r="BA26">
        <f t="shared" si="0"/>
        <v>6.2</v>
      </c>
      <c r="BB26">
        <f t="shared" si="0"/>
        <v>29737772</v>
      </c>
      <c r="BC26">
        <f t="shared" si="0"/>
        <v>29488922</v>
      </c>
      <c r="BD26">
        <f t="shared" si="0"/>
        <v>34.700000000000003</v>
      </c>
      <c r="BE26">
        <f>MIN(BA26,AV26,AQ26,AL26,AG26,AB26,W26,R26)</f>
        <v>5</v>
      </c>
    </row>
    <row r="27" spans="1:57" x14ac:dyDescent="0.2">
      <c r="Q27" t="s">
        <v>282</v>
      </c>
      <c r="R27">
        <f>MAX(R2:R25)</f>
        <v>8.6999999999999993</v>
      </c>
      <c r="S27">
        <f t="shared" ref="S27:BD27" si="1">MAX(S2:S25)</f>
        <v>58449446</v>
      </c>
      <c r="T27">
        <f t="shared" si="1"/>
        <v>57535568</v>
      </c>
      <c r="U27">
        <f t="shared" si="1"/>
        <v>61.5</v>
      </c>
      <c r="W27">
        <f t="shared" si="1"/>
        <v>8.9</v>
      </c>
      <c r="X27">
        <f t="shared" si="1"/>
        <v>382791510</v>
      </c>
      <c r="Y27">
        <f t="shared" si="1"/>
        <v>377029154</v>
      </c>
      <c r="Z27">
        <f t="shared" si="1"/>
        <v>61.6</v>
      </c>
      <c r="AB27">
        <f t="shared" si="1"/>
        <v>7.9</v>
      </c>
      <c r="AC27">
        <f t="shared" si="1"/>
        <v>536921040</v>
      </c>
      <c r="AD27">
        <f t="shared" si="1"/>
        <v>530159554</v>
      </c>
      <c r="AE27">
        <f t="shared" si="1"/>
        <v>57.5</v>
      </c>
      <c r="AG27">
        <f t="shared" si="1"/>
        <v>8.8000000000000007</v>
      </c>
      <c r="AH27">
        <f t="shared" si="1"/>
        <v>88978960</v>
      </c>
      <c r="AI27">
        <f t="shared" si="1"/>
        <v>87707454</v>
      </c>
      <c r="AJ27">
        <f t="shared" si="1"/>
        <v>60.4</v>
      </c>
      <c r="AL27">
        <f t="shared" si="1"/>
        <v>8.9</v>
      </c>
      <c r="AM27">
        <f t="shared" si="1"/>
        <v>51301438</v>
      </c>
      <c r="AN27">
        <f t="shared" si="1"/>
        <v>50841264</v>
      </c>
      <c r="AO27">
        <f t="shared" si="1"/>
        <v>70.400000000000006</v>
      </c>
      <c r="AQ27">
        <f t="shared" si="1"/>
        <v>9</v>
      </c>
      <c r="AR27">
        <f t="shared" si="1"/>
        <v>46444190</v>
      </c>
      <c r="AS27">
        <f t="shared" si="1"/>
        <v>45982384</v>
      </c>
      <c r="AT27">
        <f t="shared" si="1"/>
        <v>62.7</v>
      </c>
      <c r="AV27">
        <f t="shared" si="1"/>
        <v>9.6999999999999993</v>
      </c>
      <c r="AW27">
        <f t="shared" si="1"/>
        <v>48260562</v>
      </c>
      <c r="AX27">
        <f t="shared" si="1"/>
        <v>47658938</v>
      </c>
      <c r="AY27">
        <f t="shared" si="1"/>
        <v>71.5</v>
      </c>
      <c r="BA27">
        <f t="shared" si="1"/>
        <v>8.6999999999999993</v>
      </c>
      <c r="BB27">
        <f t="shared" si="1"/>
        <v>145345268</v>
      </c>
      <c r="BC27">
        <f t="shared" si="1"/>
        <v>135760446</v>
      </c>
      <c r="BD27">
        <f t="shared" si="1"/>
        <v>61.3</v>
      </c>
      <c r="BE27">
        <f>MAX(BA27,AV27,AQ27,AL27,AG27,AB27,W27,R27)</f>
        <v>9.6999999999999993</v>
      </c>
    </row>
    <row r="28" spans="1:57" x14ac:dyDescent="0.2">
      <c r="Q28" t="s">
        <v>283</v>
      </c>
      <c r="R28">
        <f>AVERAGE(R2:R25)</f>
        <v>7.4875000000000016</v>
      </c>
      <c r="S28">
        <f t="shared" ref="S28:BD28" si="2">AVERAGE(S2:S25)</f>
        <v>41460950.5</v>
      </c>
      <c r="T28">
        <f t="shared" si="2"/>
        <v>40898173.916666664</v>
      </c>
      <c r="U28">
        <f t="shared" si="2"/>
        <v>53.699999999999996</v>
      </c>
      <c r="W28">
        <f t="shared" si="2"/>
        <v>7.7458333333333336</v>
      </c>
      <c r="X28">
        <f t="shared" si="2"/>
        <v>50993440.25</v>
      </c>
      <c r="Y28">
        <f t="shared" si="2"/>
        <v>50297999</v>
      </c>
      <c r="Z28">
        <f t="shared" si="2"/>
        <v>53.99583333333333</v>
      </c>
      <c r="AB28">
        <f t="shared" si="2"/>
        <v>6.6208333333333327</v>
      </c>
      <c r="AC28">
        <f t="shared" si="2"/>
        <v>60139150.5</v>
      </c>
      <c r="AD28">
        <f t="shared" si="2"/>
        <v>59367570.25</v>
      </c>
      <c r="AE28">
        <f t="shared" si="2"/>
        <v>50.916666666666664</v>
      </c>
      <c r="AG28">
        <f t="shared" si="2"/>
        <v>7.6874999999999991</v>
      </c>
      <c r="AH28">
        <f t="shared" si="2"/>
        <v>41801930</v>
      </c>
      <c r="AI28">
        <f t="shared" si="2"/>
        <v>41292640.583333336</v>
      </c>
      <c r="AJ28">
        <f t="shared" si="2"/>
        <v>55.204166666666652</v>
      </c>
      <c r="AL28">
        <f t="shared" si="2"/>
        <v>8.4124999999999996</v>
      </c>
      <c r="AM28">
        <f t="shared" si="2"/>
        <v>38654999.916666664</v>
      </c>
      <c r="AN28">
        <f t="shared" si="2"/>
        <v>38276914.083333336</v>
      </c>
      <c r="AO28">
        <f t="shared" si="2"/>
        <v>66.041666666666686</v>
      </c>
      <c r="AQ28">
        <f t="shared" si="2"/>
        <v>8.5434782608695645</v>
      </c>
      <c r="AR28">
        <f t="shared" si="2"/>
        <v>37276604.521739133</v>
      </c>
      <c r="AS28">
        <f t="shared" si="2"/>
        <v>36932130.521739133</v>
      </c>
      <c r="AT28">
        <f t="shared" si="2"/>
        <v>55.082608695652169</v>
      </c>
      <c r="AV28">
        <f t="shared" si="2"/>
        <v>8.6291666666666647</v>
      </c>
      <c r="AW28">
        <f t="shared" si="2"/>
        <v>37960178.583333336</v>
      </c>
      <c r="AX28">
        <f t="shared" si="2"/>
        <v>37102787.333333336</v>
      </c>
      <c r="AY28">
        <f t="shared" si="2"/>
        <v>61.562499999999993</v>
      </c>
      <c r="BA28">
        <f t="shared" si="2"/>
        <v>7.7083333333333321</v>
      </c>
      <c r="BB28">
        <f t="shared" si="2"/>
        <v>43078929.583333336</v>
      </c>
      <c r="BC28">
        <f t="shared" si="2"/>
        <v>42296615.75</v>
      </c>
      <c r="BD28">
        <f t="shared" si="2"/>
        <v>51.562500000000007</v>
      </c>
      <c r="BE28">
        <f>AVERAGE(BA28,AV28,AQ28,AL28,AG28,AB28,W28,R28)</f>
        <v>7.8543931159420284</v>
      </c>
    </row>
    <row r="29" spans="1:57" x14ac:dyDescent="0.2">
      <c r="I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2022-03-23T15:54:05Z</dcterms:created>
  <dcterms:modified xsi:type="dcterms:W3CDTF">2022-04-18T16:29:12Z</dcterms:modified>
</cp:coreProperties>
</file>