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i\src\rotor\readme\"/>
    </mc:Choice>
  </mc:AlternateContent>
  <xr:revisionPtr revIDLastSave="0" documentId="13_ncr:1_{1C834501-FBAE-4949-B128-BA88B4118F91}" xr6:coauthVersionLast="47" xr6:coauthVersionMax="47" xr10:uidLastSave="{00000000-0000-0000-0000-000000000000}"/>
  <bookViews>
    <workbookView xWindow="210" yWindow="3165" windowWidth="29445" windowHeight="18300" xr2:uid="{8273045D-807B-4F42-8624-D6C9BA3AED05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" l="1"/>
  <c r="D50" i="1"/>
  <c r="E41" i="1"/>
  <c r="D49" i="1"/>
  <c r="E49" i="1" s="1"/>
  <c r="D48" i="1"/>
  <c r="E48" i="1" s="1"/>
  <c r="D47" i="1"/>
  <c r="E47" i="1" s="1"/>
  <c r="D46" i="1"/>
  <c r="E46" i="1" s="1"/>
  <c r="D40" i="1"/>
  <c r="E40" i="1" s="1"/>
  <c r="D39" i="1"/>
  <c r="E39" i="1" s="1"/>
  <c r="E36" i="1"/>
  <c r="D38" i="1"/>
  <c r="E38" i="1" s="1"/>
  <c r="D37" i="1"/>
  <c r="E37" i="1" s="1"/>
  <c r="D45" i="1"/>
  <c r="E45" i="1" s="1"/>
  <c r="D44" i="1"/>
  <c r="E44" i="1" s="1"/>
  <c r="D43" i="1"/>
  <c r="E43" i="1" s="1"/>
  <c r="F33" i="1"/>
  <c r="F32" i="1"/>
  <c r="F31" i="1"/>
  <c r="E33" i="1"/>
  <c r="E32" i="1"/>
  <c r="E31" i="1"/>
  <c r="D17" i="1"/>
  <c r="E17" i="1" s="1"/>
  <c r="D16" i="1"/>
  <c r="E16" i="1" s="1"/>
  <c r="D15" i="1"/>
  <c r="E15" i="1" s="1"/>
  <c r="D14" i="1"/>
  <c r="E14" i="1" s="1"/>
  <c r="D13" i="1"/>
  <c r="E13" i="1" s="1"/>
  <c r="E12" i="1"/>
  <c r="D19" i="1"/>
  <c r="E19" i="1" s="1"/>
  <c r="F20" i="1"/>
  <c r="D21" i="1"/>
  <c r="E21" i="1" s="1"/>
  <c r="D22" i="1"/>
  <c r="E22" i="1" s="1"/>
  <c r="E20" i="1"/>
  <c r="D35" i="1"/>
  <c r="E35" i="1" s="1"/>
  <c r="E23" i="1"/>
  <c r="D27" i="1"/>
  <c r="E27" i="1" s="1"/>
  <c r="D26" i="1"/>
  <c r="E26" i="1" s="1"/>
  <c r="D25" i="1"/>
  <c r="E25" i="1" s="1"/>
  <c r="E28" i="1"/>
  <c r="E10" i="1"/>
  <c r="E9" i="1"/>
  <c r="E8" i="1"/>
  <c r="E7" i="1"/>
  <c r="F7" i="1" s="1"/>
  <c r="E4" i="1"/>
  <c r="E3" i="1"/>
  <c r="E2" i="1"/>
  <c r="F52" i="1" l="1"/>
  <c r="E52" i="1"/>
</calcChain>
</file>

<file path=xl/sharedStrings.xml><?xml version="1.0" encoding="utf-8"?>
<sst xmlns="http://schemas.openxmlformats.org/spreadsheetml/2006/main" count="133" uniqueCount="128">
  <si>
    <t>S1</t>
  </si>
  <si>
    <t>SPST Latched, Iluminated power switch</t>
  </si>
  <si>
    <t>https://smile.amazon.com/gp/product/B07HHV2PD4</t>
  </si>
  <si>
    <t>Price ea.</t>
  </si>
  <si>
    <t>Link</t>
  </si>
  <si>
    <t>S2</t>
  </si>
  <si>
    <t>SPST Momentary</t>
  </si>
  <si>
    <t>Lot Price</t>
  </si>
  <si>
    <t>https://smile.amazon.com/gp/product/B07QH9WV12</t>
  </si>
  <si>
    <t>S3</t>
  </si>
  <si>
    <t>SPST Latched, 24v power override</t>
  </si>
  <si>
    <t>https://smile.amazon.com/gp/product/B006S21U2G</t>
  </si>
  <si>
    <t>Needed</t>
  </si>
  <si>
    <t>Ext.</t>
  </si>
  <si>
    <t>Description</t>
  </si>
  <si>
    <t>Code</t>
  </si>
  <si>
    <t>R1</t>
  </si>
  <si>
    <t>Comes inside rotor</t>
  </si>
  <si>
    <t>R2</t>
  </si>
  <si>
    <t>https://www.mouser.com/Search/Refine?Keyword=279-YR1B1K1CC</t>
  </si>
  <si>
    <t>1100 Ω 1/w 1%</t>
  </si>
  <si>
    <t>R3</t>
  </si>
  <si>
    <t>1000 Ω</t>
  </si>
  <si>
    <t>R4</t>
  </si>
  <si>
    <t>100k Ω</t>
  </si>
  <si>
    <t>R5</t>
  </si>
  <si>
    <t>510  Ω</t>
  </si>
  <si>
    <t>C1</t>
  </si>
  <si>
    <t>C2</t>
  </si>
  <si>
    <t>C3</t>
  </si>
  <si>
    <t>C4</t>
  </si>
  <si>
    <t>C5</t>
  </si>
  <si>
    <t>C6</t>
  </si>
  <si>
    <t>T1 </t>
  </si>
  <si>
    <t>Z1 </t>
  </si>
  <si>
    <t>L1 </t>
  </si>
  <si>
    <t>F1 </t>
  </si>
  <si>
    <t>TF1</t>
  </si>
  <si>
    <t>120 µf 100v - Run capacitor</t>
  </si>
  <si>
    <t>104 -  0.1 µf 50v</t>
  </si>
  <si>
    <t>105 -  1.0 µf 50v</t>
  </si>
  <si>
    <t>106 - 10.0 µf 50v </t>
  </si>
  <si>
    <t>225 -  2.2 µf 50v</t>
  </si>
  <si>
    <t>472 -  4.7 nf 50v</t>
  </si>
  <si>
    <t>2N2907 PNP</t>
  </si>
  <si>
    <t>5.1v Zener Diode, 1.3w, 2% </t>
  </si>
  <si>
    <t>LED - Rotor Power Indicator</t>
  </si>
  <si>
    <t>1 Amp fast-blow</t>
  </si>
  <si>
    <t>115V -&gt; 24V-4A (100VA)</t>
  </si>
  <si>
    <t>ads1115</t>
  </si>
  <si>
    <t>txs108e</t>
  </si>
  <si>
    <t>pl9823-f5</t>
  </si>
  <si>
    <t>Fuse Holder</t>
  </si>
  <si>
    <t>https://smile.amazon.com/gp/product/B08J8BJ996</t>
  </si>
  <si>
    <t>https://smile.amazon.com/gp/product/B016NXK6QK</t>
  </si>
  <si>
    <t>Power Supply Unit</t>
  </si>
  <si>
    <t>https://smile.amazon.com/gp/product/B08PZ5LMCG</t>
  </si>
  <si>
    <t>https://smile.amazon.com/gp/product/B07KW2QZS2</t>
  </si>
  <si>
    <t>https://smile.amazon.com/gp/product/B07BNYVJBB</t>
  </si>
  <si>
    <t>https://www.aliexpress.com/item/32713415710.html</t>
  </si>
  <si>
    <t>IC1</t>
  </si>
  <si>
    <t>IC2</t>
  </si>
  <si>
    <t>IC3</t>
  </si>
  <si>
    <t>IC4</t>
  </si>
  <si>
    <t>https://smile.amazon.com/gp/product/B072YLL65L</t>
  </si>
  <si>
    <t>https://smile.amazon.com/gp/product/B07V5HDVK7</t>
  </si>
  <si>
    <t>https://smile.amazon.com/gp/product/B01DNU453Q</t>
  </si>
  <si>
    <t>https://smile.amazon.com/gp/product/B06XCXX69F</t>
  </si>
  <si>
    <t>https://www.mouser.com/Search/Refine?Keyword=78BZX85B5V1</t>
  </si>
  <si>
    <t>https://www.digikey.com/en/products/detail/triad-magnetics/F8-24/4878650</t>
  </si>
  <si>
    <t>https://smile.amazon.com/gp/product/B07HFQHYM4</t>
  </si>
  <si>
    <t>https://smile.amazon.com/gp/product/B071ZFKJK7</t>
  </si>
  <si>
    <t>Rpi</t>
  </si>
  <si>
    <t>Raspberry Pi</t>
  </si>
  <si>
    <t>Flash</t>
  </si>
  <si>
    <t>Display</t>
  </si>
  <si>
    <t>800x480</t>
  </si>
  <si>
    <t>https://smile.amazon.com/gp/product/B07XBVF1C9</t>
  </si>
  <si>
    <t>IC5</t>
  </si>
  <si>
    <t>4 channel 5v relay</t>
  </si>
  <si>
    <t>https://smile.amazon.com/gp/product/B07TVVJZQT</t>
  </si>
  <si>
    <t>16Gb Micro SD</t>
  </si>
  <si>
    <t>https://smile.amazon.com/gp/product/B073K14CVB</t>
  </si>
  <si>
    <t>https://smile.amazon.com/gp/product/B07Z38SS6T</t>
  </si>
  <si>
    <t>Totals</t>
  </si>
  <si>
    <t>HW1</t>
  </si>
  <si>
    <t>L Brackets</t>
  </si>
  <si>
    <t>https://smile.amazon.com/dp/B08BZPG7ZM</t>
  </si>
  <si>
    <t>HW2</t>
  </si>
  <si>
    <t>Undrlying platform</t>
  </si>
  <si>
    <t>https://smile.amazon.com/gp/product/B016GXAZOA</t>
  </si>
  <si>
    <t>feet bumpers</t>
  </si>
  <si>
    <t>HW3</t>
  </si>
  <si>
    <t>Power Cord</t>
  </si>
  <si>
    <t>M1</t>
  </si>
  <si>
    <t>M2</t>
  </si>
  <si>
    <t>M3</t>
  </si>
  <si>
    <t>M4</t>
  </si>
  <si>
    <t>6 position terminal block</t>
  </si>
  <si>
    <t>8 position terminal block</t>
  </si>
  <si>
    <t>https://smile.amazon.com/gp/product/B07Y21C99L</t>
  </si>
  <si>
    <t>https://smile.amazon.com/gp/product/B07Y21HB4G</t>
  </si>
  <si>
    <t>https://smile.amazon.com/gp/product/B08P59GKPW</t>
  </si>
  <si>
    <t>18/8 Thermostat wire</t>
  </si>
  <si>
    <t>M5</t>
  </si>
  <si>
    <t>M6</t>
  </si>
  <si>
    <t>CAT-6</t>
  </si>
  <si>
    <t>https://smile.amazon.com/gp/product/B089MHH9JF</t>
  </si>
  <si>
    <t>https://smile.amazon.com/gp/product/B072BYGKZZ</t>
  </si>
  <si>
    <t>https://www.homedepot.com/p/1-in-x-10-in-x-6-ft-Kiln-Dried-Square-Edge-Whitewood-WW011006HDBD/315106700</t>
  </si>
  <si>
    <t>HW4</t>
  </si>
  <si>
    <t>HW5</t>
  </si>
  <si>
    <t>https://smile.amazon.com/gp/product/B079YBLSGV</t>
  </si>
  <si>
    <t>https://smile.amazon.com/gp/product/B079YBQW9J</t>
  </si>
  <si>
    <t>#4 x 3/4" wood screws</t>
  </si>
  <si>
    <t>#4 x 1" wood screws</t>
  </si>
  <si>
    <t>HW6</t>
  </si>
  <si>
    <t>Nylon spacers</t>
  </si>
  <si>
    <t>https://smile.amazon.com/gp/product/B06ZXX2T93</t>
  </si>
  <si>
    <t>HW7</t>
  </si>
  <si>
    <t>M3 Screws/nuts/washer</t>
  </si>
  <si>
    <t>https://smile.amazon.com/gp/product/B07FCN64HV</t>
  </si>
  <si>
    <t>M7</t>
  </si>
  <si>
    <t>Cinch Jones</t>
  </si>
  <si>
    <t>https://www.electronicsurplus.com/cinch-s-308-lab-connector-cinch-f-8-position-lab</t>
  </si>
  <si>
    <t>HW8</t>
  </si>
  <si>
    <t>5x7 Acrylic Sheet 1/8" thick</t>
  </si>
  <si>
    <t>https://smile.amazon.com/gp/product/B07TY211KG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</si>
</sst>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horizontal="right"/>
    </xf>
    <xf numFmtId="0" fontId="2" fillId="2" borderId="0" xfId="0" applyFont="1" applyFill="1"/>
    <xf numFmtId="2" fontId="2" fillId="2" borderId="0" xfId="0" applyNumberFormat="1" applyFont="1" applyFill="1" applyAlignment="1">
      <alignment horizontal="right"/>
    </xf>
    <xf numFmtId="0" fontId="1" fillId="0" borderId="0" xfId="1" applyFont="1"/>
    <xf numFmtId="0" fontId="4" fillId="0" borderId="0" xfId="0" applyFont="1"/>
    <xf numFmtId="2" fontId="4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mile.amazon.com/gp/product/B089MHH9J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mouser.com/Search/Refine?Keyword=78BZX85B5V1" TargetMode="External"/><Relationship Id="rId7" Type="http://schemas.openxmlformats.org/officeDocument/2006/relationships/hyperlink" Target="https://smile.amazon.com/gp/product/B07HFQHYM4" TargetMode="External"/><Relationship Id="rId12" Type="http://schemas.openxmlformats.org/officeDocument/2006/relationships/hyperlink" Target="https://smile.amazon.com/gp/product/B07TY211KG" TargetMode="External"/><Relationship Id="rId2" Type="http://schemas.openxmlformats.org/officeDocument/2006/relationships/hyperlink" Target="https://smile.amazon.com/gp/product/B07V5HDVK7" TargetMode="External"/><Relationship Id="rId1" Type="http://schemas.openxmlformats.org/officeDocument/2006/relationships/hyperlink" Target="https://www.mouser.com/Search/Refine?Keyword=279-YR1B1K1CC" TargetMode="External"/><Relationship Id="rId6" Type="http://schemas.openxmlformats.org/officeDocument/2006/relationships/hyperlink" Target="https://smile.amazon.com/gp/product/B07Z38SS6T" TargetMode="External"/><Relationship Id="rId11" Type="http://schemas.openxmlformats.org/officeDocument/2006/relationships/hyperlink" Target="https://www.electronicsurplus.com/cinch-s-308-lab-connector-cinch-f-8-position-lab" TargetMode="External"/><Relationship Id="rId5" Type="http://schemas.openxmlformats.org/officeDocument/2006/relationships/hyperlink" Target="https://smile.amazon.com/gp/product/B06XCXX69F" TargetMode="External"/><Relationship Id="rId10" Type="http://schemas.openxmlformats.org/officeDocument/2006/relationships/hyperlink" Target="https://www.homedepot.com/p/1-in-x-10-in-x-6-ft-Kiln-Dried-Square-Edge-Whitewood-WW011006HDBD/315106700" TargetMode="External"/><Relationship Id="rId4" Type="http://schemas.openxmlformats.org/officeDocument/2006/relationships/hyperlink" Target="https://www.digikey.com/en/products/detail/triad-magnetics/F8-24/4878650" TargetMode="External"/><Relationship Id="rId9" Type="http://schemas.openxmlformats.org/officeDocument/2006/relationships/hyperlink" Target="https://smile.amazon.com/gp/product/B072BYGKZ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901D-52BC-4025-B716-5B50CF623594}">
  <dimension ref="A1:G52"/>
  <sheetViews>
    <sheetView tabSelected="1" topLeftCell="A21" zoomScaleNormal="100" workbookViewId="0">
      <selection activeCell="E51" sqref="E51"/>
    </sheetView>
  </sheetViews>
  <sheetFormatPr defaultRowHeight="18.75" x14ac:dyDescent="0.3"/>
  <cols>
    <col min="1" max="1" width="9.140625" style="1"/>
    <col min="2" max="2" width="45.85546875" style="1" customWidth="1"/>
    <col min="3" max="3" width="10.28515625" style="1" bestFit="1" customWidth="1"/>
    <col min="4" max="4" width="11" style="2" bestFit="1" customWidth="1"/>
    <col min="5" max="5" width="11" style="2" customWidth="1"/>
    <col min="6" max="6" width="11.140625" style="2" bestFit="1" customWidth="1"/>
    <col min="7" max="7" width="134.5703125" style="1" customWidth="1"/>
    <col min="8" max="16384" width="9.140625" style="1"/>
  </cols>
  <sheetData>
    <row r="1" spans="1:7" x14ac:dyDescent="0.3">
      <c r="A1" s="3" t="s">
        <v>15</v>
      </c>
      <c r="B1" s="3" t="s">
        <v>14</v>
      </c>
      <c r="C1" s="3" t="s">
        <v>12</v>
      </c>
      <c r="D1" s="4" t="s">
        <v>3</v>
      </c>
      <c r="E1" s="4" t="s">
        <v>13</v>
      </c>
      <c r="F1" s="4" t="s">
        <v>7</v>
      </c>
      <c r="G1" s="3" t="s">
        <v>4</v>
      </c>
    </row>
    <row r="2" spans="1:7" x14ac:dyDescent="0.3">
      <c r="A2" s="1" t="s">
        <v>0</v>
      </c>
      <c r="B2" s="1" t="s">
        <v>1</v>
      </c>
      <c r="C2" s="1">
        <v>1</v>
      </c>
      <c r="D2" s="2">
        <v>1.25</v>
      </c>
      <c r="E2" s="2">
        <f>+C2*D2</f>
        <v>1.25</v>
      </c>
      <c r="F2" s="2">
        <v>10</v>
      </c>
      <c r="G2" s="5" t="s">
        <v>2</v>
      </c>
    </row>
    <row r="3" spans="1:7" x14ac:dyDescent="0.3">
      <c r="A3" s="1" t="s">
        <v>5</v>
      </c>
      <c r="B3" s="1" t="s">
        <v>6</v>
      </c>
      <c r="C3" s="1">
        <v>3</v>
      </c>
      <c r="D3" s="2">
        <v>0.13</v>
      </c>
      <c r="E3" s="2">
        <f>+C3*D3</f>
        <v>0.39</v>
      </c>
      <c r="F3" s="2">
        <v>9</v>
      </c>
      <c r="G3" s="5" t="s">
        <v>8</v>
      </c>
    </row>
    <row r="4" spans="1:7" x14ac:dyDescent="0.3">
      <c r="A4" s="1" t="s">
        <v>9</v>
      </c>
      <c r="B4" s="1" t="s">
        <v>10</v>
      </c>
      <c r="C4" s="1">
        <v>1</v>
      </c>
      <c r="D4" s="2">
        <v>0.7</v>
      </c>
      <c r="E4" s="2">
        <f>+C4*D4</f>
        <v>0.7</v>
      </c>
      <c r="F4" s="2">
        <v>5.5</v>
      </c>
      <c r="G4" s="5" t="s">
        <v>11</v>
      </c>
    </row>
    <row r="5" spans="1:7" x14ac:dyDescent="0.3">
      <c r="G5" s="5"/>
    </row>
    <row r="6" spans="1:7" x14ac:dyDescent="0.3">
      <c r="A6" s="1" t="s">
        <v>16</v>
      </c>
      <c r="B6" s="1" t="s">
        <v>17</v>
      </c>
      <c r="C6" s="1">
        <v>1</v>
      </c>
      <c r="G6" s="5"/>
    </row>
    <row r="7" spans="1:7" x14ac:dyDescent="0.3">
      <c r="A7" s="1" t="s">
        <v>18</v>
      </c>
      <c r="B7" s="1" t="s">
        <v>20</v>
      </c>
      <c r="C7" s="1">
        <v>1</v>
      </c>
      <c r="D7" s="2">
        <v>0.38</v>
      </c>
      <c r="E7" s="2">
        <f>+C7*D7</f>
        <v>0.38</v>
      </c>
      <c r="F7" s="2">
        <f>30*E7</f>
        <v>11.4</v>
      </c>
      <c r="G7" s="5" t="s">
        <v>19</v>
      </c>
    </row>
    <row r="8" spans="1:7" x14ac:dyDescent="0.3">
      <c r="A8" s="1" t="s">
        <v>21</v>
      </c>
      <c r="B8" s="1" t="s">
        <v>22</v>
      </c>
      <c r="C8" s="1">
        <v>17</v>
      </c>
      <c r="D8" s="2">
        <v>0.06</v>
      </c>
      <c r="E8" s="2">
        <f t="shared" ref="E8:E17" si="0">+C8*D8</f>
        <v>1.02</v>
      </c>
      <c r="F8" s="2">
        <v>5.69</v>
      </c>
      <c r="G8" s="5" t="s">
        <v>53</v>
      </c>
    </row>
    <row r="9" spans="1:7" x14ac:dyDescent="0.3">
      <c r="A9" s="1" t="s">
        <v>23</v>
      </c>
      <c r="B9" s="1" t="s">
        <v>24</v>
      </c>
      <c r="C9" s="1">
        <v>2</v>
      </c>
      <c r="D9" s="2">
        <v>0.02</v>
      </c>
      <c r="E9" s="2">
        <f t="shared" si="0"/>
        <v>0.04</v>
      </c>
      <c r="F9" s="2">
        <v>8</v>
      </c>
      <c r="G9" s="5" t="s">
        <v>54</v>
      </c>
    </row>
    <row r="10" spans="1:7" x14ac:dyDescent="0.3">
      <c r="A10" s="1" t="s">
        <v>25</v>
      </c>
      <c r="B10" s="1" t="s">
        <v>26</v>
      </c>
      <c r="C10" s="1">
        <v>1</v>
      </c>
      <c r="D10" s="2">
        <v>0.02</v>
      </c>
      <c r="E10" s="2">
        <f t="shared" si="0"/>
        <v>0.02</v>
      </c>
      <c r="F10" s="2">
        <v>8</v>
      </c>
      <c r="G10" s="5" t="s">
        <v>54</v>
      </c>
    </row>
    <row r="11" spans="1:7" x14ac:dyDescent="0.3">
      <c r="G11" s="5"/>
    </row>
    <row r="12" spans="1:7" x14ac:dyDescent="0.3">
      <c r="A12" s="1" t="s">
        <v>27</v>
      </c>
      <c r="B12" s="1" t="s">
        <v>38</v>
      </c>
      <c r="C12" s="1">
        <v>1</v>
      </c>
      <c r="D12" s="2">
        <v>17.39</v>
      </c>
      <c r="E12" s="2">
        <f t="shared" si="0"/>
        <v>17.39</v>
      </c>
      <c r="F12" s="2">
        <v>17.39</v>
      </c>
      <c r="G12" s="5" t="s">
        <v>70</v>
      </c>
    </row>
    <row r="13" spans="1:7" x14ac:dyDescent="0.3">
      <c r="A13" s="1" t="s">
        <v>28</v>
      </c>
      <c r="B13" s="1" t="s">
        <v>39</v>
      </c>
      <c r="C13" s="1">
        <v>4</v>
      </c>
      <c r="D13" s="2">
        <f>+F13/600</f>
        <v>2.8333333333333332E-2</v>
      </c>
      <c r="E13" s="2">
        <f t="shared" si="0"/>
        <v>0.11333333333333333</v>
      </c>
      <c r="F13" s="2">
        <v>17</v>
      </c>
      <c r="G13" s="5" t="s">
        <v>71</v>
      </c>
    </row>
    <row r="14" spans="1:7" x14ac:dyDescent="0.3">
      <c r="A14" s="1" t="s">
        <v>29</v>
      </c>
      <c r="B14" s="1" t="s">
        <v>40</v>
      </c>
      <c r="C14" s="1">
        <v>2</v>
      </c>
      <c r="D14" s="2">
        <f>+F14/600</f>
        <v>2.8333333333333332E-2</v>
      </c>
      <c r="E14" s="2">
        <f t="shared" si="0"/>
        <v>5.6666666666666664E-2</v>
      </c>
      <c r="F14" s="2">
        <v>17</v>
      </c>
      <c r="G14" s="5" t="s">
        <v>71</v>
      </c>
    </row>
    <row r="15" spans="1:7" x14ac:dyDescent="0.3">
      <c r="A15" s="1" t="s">
        <v>30</v>
      </c>
      <c r="B15" s="1" t="s">
        <v>41</v>
      </c>
      <c r="C15" s="1">
        <v>2</v>
      </c>
      <c r="D15" s="2">
        <f>+F15/600</f>
        <v>2.8333333333333332E-2</v>
      </c>
      <c r="E15" s="2">
        <f t="shared" si="0"/>
        <v>5.6666666666666664E-2</v>
      </c>
      <c r="F15" s="2">
        <v>17</v>
      </c>
      <c r="G15" s="5" t="s">
        <v>71</v>
      </c>
    </row>
    <row r="16" spans="1:7" x14ac:dyDescent="0.3">
      <c r="A16" s="1" t="s">
        <v>31</v>
      </c>
      <c r="B16" s="1" t="s">
        <v>42</v>
      </c>
      <c r="C16" s="1">
        <v>1</v>
      </c>
      <c r="D16" s="2">
        <f>+F16/600</f>
        <v>2.8333333333333332E-2</v>
      </c>
      <c r="E16" s="2">
        <f t="shared" si="0"/>
        <v>2.8333333333333332E-2</v>
      </c>
      <c r="F16" s="2">
        <v>17</v>
      </c>
      <c r="G16" s="5" t="s">
        <v>71</v>
      </c>
    </row>
    <row r="17" spans="1:7" x14ac:dyDescent="0.3">
      <c r="A17" s="1" t="s">
        <v>32</v>
      </c>
      <c r="B17" s="1" t="s">
        <v>43</v>
      </c>
      <c r="C17" s="1">
        <v>1</v>
      </c>
      <c r="D17" s="2">
        <f>+F17/600</f>
        <v>2.8333333333333332E-2</v>
      </c>
      <c r="E17" s="2">
        <f t="shared" si="0"/>
        <v>2.8333333333333332E-2</v>
      </c>
      <c r="F17" s="2">
        <v>17</v>
      </c>
      <c r="G17" s="5" t="s">
        <v>71</v>
      </c>
    </row>
    <row r="18" spans="1:7" x14ac:dyDescent="0.3">
      <c r="G18" s="5"/>
    </row>
    <row r="19" spans="1:7" x14ac:dyDescent="0.3">
      <c r="A19" s="1" t="s">
        <v>33</v>
      </c>
      <c r="B19" s="1" t="s">
        <v>44</v>
      </c>
      <c r="C19" s="1">
        <v>1</v>
      </c>
      <c r="D19" s="2">
        <f>+F19/200</f>
        <v>0.04</v>
      </c>
      <c r="E19" s="2">
        <f>+C19*D19</f>
        <v>0.04</v>
      </c>
      <c r="F19" s="2">
        <v>8</v>
      </c>
      <c r="G19" s="5" t="s">
        <v>67</v>
      </c>
    </row>
    <row r="20" spans="1:7" x14ac:dyDescent="0.3">
      <c r="A20" s="1" t="s">
        <v>34</v>
      </c>
      <c r="B20" s="1" t="s">
        <v>45</v>
      </c>
      <c r="C20" s="1">
        <v>1</v>
      </c>
      <c r="D20" s="2">
        <v>0.3</v>
      </c>
      <c r="E20" s="2">
        <f>+C20*D20</f>
        <v>0.3</v>
      </c>
      <c r="F20" s="2">
        <f>0.299*40</f>
        <v>11.959999999999999</v>
      </c>
      <c r="G20" s="5" t="s">
        <v>68</v>
      </c>
    </row>
    <row r="21" spans="1:7" x14ac:dyDescent="0.3">
      <c r="A21" s="1" t="s">
        <v>35</v>
      </c>
      <c r="B21" s="1" t="s">
        <v>46</v>
      </c>
      <c r="C21" s="1">
        <v>1</v>
      </c>
      <c r="D21" s="2">
        <f>+F21/600</f>
        <v>1.3333333333333334E-2</v>
      </c>
      <c r="E21" s="2">
        <f>+C21*D21</f>
        <v>1.3333333333333334E-2</v>
      </c>
      <c r="F21" s="2">
        <v>8</v>
      </c>
      <c r="G21" s="5" t="s">
        <v>66</v>
      </c>
    </row>
    <row r="22" spans="1:7" x14ac:dyDescent="0.3">
      <c r="A22" s="1" t="s">
        <v>36</v>
      </c>
      <c r="B22" s="1" t="s">
        <v>47</v>
      </c>
      <c r="C22" s="1">
        <v>1</v>
      </c>
      <c r="D22" s="2">
        <f>+F22/18</f>
        <v>0.33333333333333331</v>
      </c>
      <c r="E22" s="2">
        <f>+C22*D22</f>
        <v>0.33333333333333331</v>
      </c>
      <c r="F22" s="2">
        <v>6</v>
      </c>
      <c r="G22" s="5" t="s">
        <v>65</v>
      </c>
    </row>
    <row r="23" spans="1:7" x14ac:dyDescent="0.3">
      <c r="A23" s="1" t="s">
        <v>37</v>
      </c>
      <c r="B23" s="1" t="s">
        <v>48</v>
      </c>
      <c r="C23" s="1">
        <v>1</v>
      </c>
      <c r="D23" s="2">
        <v>20.84</v>
      </c>
      <c r="E23" s="2">
        <f>+C23*D23</f>
        <v>20.84</v>
      </c>
      <c r="F23" s="2">
        <v>20.84</v>
      </c>
      <c r="G23" s="5" t="s">
        <v>69</v>
      </c>
    </row>
    <row r="24" spans="1:7" x14ac:dyDescent="0.3">
      <c r="G24" s="5"/>
    </row>
    <row r="25" spans="1:7" x14ac:dyDescent="0.3">
      <c r="A25" s="1" t="s">
        <v>60</v>
      </c>
      <c r="B25" s="1" t="s">
        <v>49</v>
      </c>
      <c r="C25" s="1">
        <v>1</v>
      </c>
      <c r="D25" s="2">
        <f>+F25/2</f>
        <v>2.7949999999999999</v>
      </c>
      <c r="E25" s="2">
        <f>+C25*D25</f>
        <v>2.7949999999999999</v>
      </c>
      <c r="F25" s="2">
        <v>5.59</v>
      </c>
      <c r="G25" s="5" t="s">
        <v>57</v>
      </c>
    </row>
    <row r="26" spans="1:7" x14ac:dyDescent="0.3">
      <c r="A26" s="1" t="s">
        <v>61</v>
      </c>
      <c r="B26" s="1" t="s">
        <v>50</v>
      </c>
      <c r="C26" s="1">
        <v>1</v>
      </c>
      <c r="D26" s="2">
        <f>+F26/8</f>
        <v>1.06125</v>
      </c>
      <c r="E26" s="2">
        <f>+C26*D26</f>
        <v>1.06125</v>
      </c>
      <c r="F26" s="2">
        <v>8.49</v>
      </c>
      <c r="G26" s="5" t="s">
        <v>58</v>
      </c>
    </row>
    <row r="27" spans="1:7" x14ac:dyDescent="0.3">
      <c r="A27" s="1" t="s">
        <v>62</v>
      </c>
      <c r="B27" s="1" t="s">
        <v>51</v>
      </c>
      <c r="C27" s="1">
        <v>1</v>
      </c>
      <c r="D27" s="2">
        <f>+F27/1000</f>
        <v>8.8040000000000007E-2</v>
      </c>
      <c r="E27" s="2">
        <f>+C27*D27</f>
        <v>8.8040000000000007E-2</v>
      </c>
      <c r="F27" s="2">
        <v>88.04</v>
      </c>
      <c r="G27" s="5" t="s">
        <v>59</v>
      </c>
    </row>
    <row r="28" spans="1:7" x14ac:dyDescent="0.3">
      <c r="A28" s="1" t="s">
        <v>63</v>
      </c>
      <c r="B28" s="1" t="s">
        <v>55</v>
      </c>
      <c r="C28" s="1">
        <v>1</v>
      </c>
      <c r="D28" s="2">
        <v>20.99</v>
      </c>
      <c r="E28" s="2">
        <f t="shared" ref="E28:E50" si="1">+C28*D28</f>
        <v>20.99</v>
      </c>
      <c r="F28" s="2">
        <v>20.99</v>
      </c>
      <c r="G28" s="5" t="s">
        <v>56</v>
      </c>
    </row>
    <row r="29" spans="1:7" x14ac:dyDescent="0.3">
      <c r="A29" s="1" t="s">
        <v>78</v>
      </c>
      <c r="B29" s="1" t="s">
        <v>79</v>
      </c>
      <c r="C29" s="1">
        <v>1</v>
      </c>
      <c r="D29" s="2">
        <v>6</v>
      </c>
      <c r="E29" s="2">
        <v>6</v>
      </c>
      <c r="F29" s="2">
        <v>6</v>
      </c>
      <c r="G29" s="5" t="s">
        <v>83</v>
      </c>
    </row>
    <row r="30" spans="1:7" x14ac:dyDescent="0.3">
      <c r="G30" s="5"/>
    </row>
    <row r="31" spans="1:7" x14ac:dyDescent="0.3">
      <c r="A31" s="1" t="s">
        <v>72</v>
      </c>
      <c r="B31" s="1" t="s">
        <v>73</v>
      </c>
      <c r="C31" s="1">
        <v>1</v>
      </c>
      <c r="D31" s="2">
        <v>66.989999999999995</v>
      </c>
      <c r="E31" s="2">
        <f t="shared" si="1"/>
        <v>66.989999999999995</v>
      </c>
      <c r="F31" s="2">
        <f>+D31</f>
        <v>66.989999999999995</v>
      </c>
      <c r="G31" s="5" t="s">
        <v>80</v>
      </c>
    </row>
    <row r="32" spans="1:7" x14ac:dyDescent="0.3">
      <c r="A32" s="1" t="s">
        <v>74</v>
      </c>
      <c r="B32" s="1" t="s">
        <v>81</v>
      </c>
      <c r="C32" s="1">
        <v>1</v>
      </c>
      <c r="D32" s="2">
        <v>6.19</v>
      </c>
      <c r="E32" s="2">
        <f t="shared" si="1"/>
        <v>6.19</v>
      </c>
      <c r="F32" s="2">
        <f>+D32</f>
        <v>6.19</v>
      </c>
      <c r="G32" s="5" t="s">
        <v>82</v>
      </c>
    </row>
    <row r="33" spans="1:7" x14ac:dyDescent="0.3">
      <c r="A33" s="1" t="s">
        <v>75</v>
      </c>
      <c r="B33" s="1" t="s">
        <v>76</v>
      </c>
      <c r="C33" s="1">
        <v>1</v>
      </c>
      <c r="D33" s="2">
        <v>40.99</v>
      </c>
      <c r="E33" s="2">
        <f t="shared" si="1"/>
        <v>40.99</v>
      </c>
      <c r="F33" s="2">
        <f>+D33</f>
        <v>40.99</v>
      </c>
      <c r="G33" s="5" t="s">
        <v>77</v>
      </c>
    </row>
    <row r="34" spans="1:7" x14ac:dyDescent="0.3">
      <c r="G34" s="5"/>
    </row>
    <row r="35" spans="1:7" x14ac:dyDescent="0.3">
      <c r="A35" s="1" t="s">
        <v>94</v>
      </c>
      <c r="B35" s="1" t="s">
        <v>52</v>
      </c>
      <c r="C35" s="1">
        <v>1</v>
      </c>
      <c r="D35" s="2">
        <f>+F35/5</f>
        <v>2.77</v>
      </c>
      <c r="E35" s="2">
        <f t="shared" ref="E35:E41" si="2">+C35*D35</f>
        <v>2.77</v>
      </c>
      <c r="F35" s="2">
        <v>13.85</v>
      </c>
      <c r="G35" s="5" t="s">
        <v>64</v>
      </c>
    </row>
    <row r="36" spans="1:7" x14ac:dyDescent="0.3">
      <c r="A36" s="1" t="s">
        <v>95</v>
      </c>
      <c r="B36" s="1" t="s">
        <v>93</v>
      </c>
      <c r="C36" s="1">
        <v>1</v>
      </c>
      <c r="D36" s="2">
        <v>9</v>
      </c>
      <c r="E36" s="2">
        <f t="shared" si="2"/>
        <v>9</v>
      </c>
      <c r="F36" s="2">
        <v>9</v>
      </c>
      <c r="G36" s="5" t="s">
        <v>108</v>
      </c>
    </row>
    <row r="37" spans="1:7" x14ac:dyDescent="0.3">
      <c r="A37" s="1" t="s">
        <v>96</v>
      </c>
      <c r="B37" s="1" t="s">
        <v>98</v>
      </c>
      <c r="C37" s="1">
        <v>2</v>
      </c>
      <c r="D37" s="2">
        <f>+F37/5</f>
        <v>2.4</v>
      </c>
      <c r="E37" s="2">
        <f t="shared" si="2"/>
        <v>4.8</v>
      </c>
      <c r="F37" s="2">
        <v>12</v>
      </c>
      <c r="G37" s="5" t="s">
        <v>100</v>
      </c>
    </row>
    <row r="38" spans="1:7" x14ac:dyDescent="0.3">
      <c r="A38" s="1" t="s">
        <v>97</v>
      </c>
      <c r="B38" s="1" t="s">
        <v>99</v>
      </c>
      <c r="C38" s="1">
        <v>1</v>
      </c>
      <c r="D38" s="2">
        <f>+F38/5</f>
        <v>2.8</v>
      </c>
      <c r="E38" s="2">
        <f t="shared" si="2"/>
        <v>2.8</v>
      </c>
      <c r="F38" s="2">
        <v>14</v>
      </c>
      <c r="G38" s="5" t="s">
        <v>101</v>
      </c>
    </row>
    <row r="39" spans="1:7" x14ac:dyDescent="0.3">
      <c r="A39" s="1" t="s">
        <v>104</v>
      </c>
      <c r="B39" s="1" t="s">
        <v>103</v>
      </c>
      <c r="C39" s="1">
        <v>3</v>
      </c>
      <c r="D39" s="2">
        <f>+F39/25</f>
        <v>1.08</v>
      </c>
      <c r="E39" s="2">
        <f t="shared" si="2"/>
        <v>3.24</v>
      </c>
      <c r="F39" s="2">
        <v>27</v>
      </c>
      <c r="G39" s="5" t="s">
        <v>102</v>
      </c>
    </row>
    <row r="40" spans="1:7" x14ac:dyDescent="0.3">
      <c r="A40" s="1" t="s">
        <v>105</v>
      </c>
      <c r="B40" s="1" t="s">
        <v>106</v>
      </c>
      <c r="C40" s="1">
        <v>2</v>
      </c>
      <c r="D40" s="2">
        <f>+F40/25</f>
        <v>0.25519999999999998</v>
      </c>
      <c r="E40" s="2">
        <f t="shared" si="2"/>
        <v>0.51039999999999996</v>
      </c>
      <c r="F40" s="2">
        <v>6.38</v>
      </c>
      <c r="G40" s="5" t="s">
        <v>107</v>
      </c>
    </row>
    <row r="41" spans="1:7" x14ac:dyDescent="0.3">
      <c r="A41" s="1" t="s">
        <v>122</v>
      </c>
      <c r="B41" s="1" t="s">
        <v>123</v>
      </c>
      <c r="C41" s="1">
        <v>1</v>
      </c>
      <c r="D41" s="2">
        <v>2.98</v>
      </c>
      <c r="E41" s="2">
        <f t="shared" si="2"/>
        <v>2.98</v>
      </c>
      <c r="F41" s="2">
        <v>2.98</v>
      </c>
      <c r="G41" s="5" t="s">
        <v>124</v>
      </c>
    </row>
    <row r="42" spans="1:7" x14ac:dyDescent="0.3">
      <c r="G42" s="5"/>
    </row>
    <row r="43" spans="1:7" x14ac:dyDescent="0.3">
      <c r="A43" s="1" t="s">
        <v>85</v>
      </c>
      <c r="B43" s="1" t="s">
        <v>86</v>
      </c>
      <c r="C43" s="1">
        <v>2</v>
      </c>
      <c r="D43" s="2">
        <f>+F43/18</f>
        <v>0.3888888888888889</v>
      </c>
      <c r="E43" s="2">
        <f t="shared" si="1"/>
        <v>0.77777777777777779</v>
      </c>
      <c r="F43" s="2">
        <v>7</v>
      </c>
      <c r="G43" s="5" t="s">
        <v>87</v>
      </c>
    </row>
    <row r="44" spans="1:7" x14ac:dyDescent="0.3">
      <c r="A44" s="1" t="s">
        <v>88</v>
      </c>
      <c r="B44" s="1" t="s">
        <v>89</v>
      </c>
      <c r="C44" s="1">
        <v>20</v>
      </c>
      <c r="D44" s="2">
        <f>+F44/72</f>
        <v>0.21527777777777779</v>
      </c>
      <c r="E44" s="2">
        <f t="shared" si="1"/>
        <v>4.3055555555555554</v>
      </c>
      <c r="F44" s="2">
        <v>15.5</v>
      </c>
      <c r="G44" s="5" t="s">
        <v>109</v>
      </c>
    </row>
    <row r="45" spans="1:7" x14ac:dyDescent="0.3">
      <c r="A45" s="1" t="s">
        <v>92</v>
      </c>
      <c r="B45" s="1" t="s">
        <v>91</v>
      </c>
      <c r="C45" s="1">
        <v>4</v>
      </c>
      <c r="D45" s="2">
        <f>+F45/200</f>
        <v>3.3000000000000002E-2</v>
      </c>
      <c r="E45" s="2">
        <f t="shared" si="1"/>
        <v>0.13200000000000001</v>
      </c>
      <c r="F45" s="2">
        <v>6.6</v>
      </c>
      <c r="G45" s="5" t="s">
        <v>90</v>
      </c>
    </row>
    <row r="46" spans="1:7" x14ac:dyDescent="0.3">
      <c r="A46" s="1" t="s">
        <v>110</v>
      </c>
      <c r="B46" s="1" t="s">
        <v>114</v>
      </c>
      <c r="C46" s="1">
        <v>34</v>
      </c>
      <c r="D46" s="2">
        <f>+F46/100</f>
        <v>6.2600000000000003E-2</v>
      </c>
      <c r="E46" s="2">
        <f t="shared" si="1"/>
        <v>2.1284000000000001</v>
      </c>
      <c r="F46" s="2">
        <v>6.26</v>
      </c>
      <c r="G46" s="5" t="s">
        <v>112</v>
      </c>
    </row>
    <row r="47" spans="1:7" x14ac:dyDescent="0.3">
      <c r="A47" s="1" t="s">
        <v>111</v>
      </c>
      <c r="B47" s="1" t="s">
        <v>115</v>
      </c>
      <c r="C47" s="1">
        <v>16</v>
      </c>
      <c r="D47" s="2">
        <f>+F47/100</f>
        <v>7.7100000000000002E-2</v>
      </c>
      <c r="E47" s="2">
        <f t="shared" si="1"/>
        <v>1.2336</v>
      </c>
      <c r="F47" s="2">
        <v>7.71</v>
      </c>
      <c r="G47" s="5" t="s">
        <v>113</v>
      </c>
    </row>
    <row r="48" spans="1:7" x14ac:dyDescent="0.3">
      <c r="A48" s="1" t="s">
        <v>116</v>
      </c>
      <c r="B48" s="1" t="s">
        <v>117</v>
      </c>
      <c r="C48" s="1">
        <v>8</v>
      </c>
      <c r="D48" s="2">
        <f>+F48/200</f>
        <v>4.4999999999999998E-2</v>
      </c>
      <c r="E48" s="2">
        <f t="shared" si="1"/>
        <v>0.36</v>
      </c>
      <c r="F48" s="2">
        <v>9</v>
      </c>
      <c r="G48" s="5" t="s">
        <v>118</v>
      </c>
    </row>
    <row r="49" spans="1:7" x14ac:dyDescent="0.3">
      <c r="A49" s="1" t="s">
        <v>119</v>
      </c>
      <c r="B49" s="1" t="s">
        <v>120</v>
      </c>
      <c r="C49" s="1">
        <v>14</v>
      </c>
      <c r="D49" s="2">
        <f>+F49/810</f>
        <v>2.2222222222222223E-2</v>
      </c>
      <c r="E49" s="2">
        <f t="shared" si="1"/>
        <v>0.31111111111111112</v>
      </c>
      <c r="F49" s="2">
        <v>18</v>
      </c>
      <c r="G49" s="5" t="s">
        <v>121</v>
      </c>
    </row>
    <row r="50" spans="1:7" x14ac:dyDescent="0.3">
      <c r="A50" s="1" t="s">
        <v>125</v>
      </c>
      <c r="B50" s="1" t="s">
        <v>126</v>
      </c>
      <c r="C50" s="1">
        <v>1</v>
      </c>
      <c r="D50" s="2">
        <f>+F50/15</f>
        <v>2.2000000000000002</v>
      </c>
      <c r="E50" s="2">
        <f t="shared" si="1"/>
        <v>2.2000000000000002</v>
      </c>
      <c r="F50" s="2">
        <v>33</v>
      </c>
      <c r="G50" s="5" t="s">
        <v>127</v>
      </c>
    </row>
    <row r="52" spans="1:7" x14ac:dyDescent="0.3">
      <c r="A52" s="6"/>
      <c r="B52" s="6" t="s">
        <v>84</v>
      </c>
      <c r="C52" s="6"/>
      <c r="D52" s="7"/>
      <c r="E52" s="7">
        <f>SUM(E2:E51)</f>
        <v>225.65313444444445</v>
      </c>
      <c r="F52" s="7">
        <f>SUM(F2:F51)</f>
        <v>646.34000000000015</v>
      </c>
      <c r="G52" s="6"/>
    </row>
  </sheetData>
  <hyperlinks>
    <hyperlink ref="G7" r:id="rId1" xr:uid="{173B1E64-7A32-4B1B-A443-AA33897ABF2C}"/>
    <hyperlink ref="G22" r:id="rId2" xr:uid="{87B55EBD-D01D-40B3-B369-D38A9D30C5A9}"/>
    <hyperlink ref="G20" r:id="rId3" xr:uid="{2157BE19-8E36-4EC4-83D1-F3FC7A7BBFC8}"/>
    <hyperlink ref="G23" r:id="rId4" xr:uid="{7E2E3499-52EE-421D-B405-5D7534C3BFB3}"/>
    <hyperlink ref="G19" r:id="rId5" xr:uid="{318C26A0-1E54-4B9F-A276-DD39CE122A03}"/>
    <hyperlink ref="G29" r:id="rId6" xr:uid="{4F7C40AD-DF3C-4B6D-8A4A-46FD113CEDC0}"/>
    <hyperlink ref="G12" r:id="rId7" xr:uid="{AA0AF748-0B4F-4116-91F1-025DF82FA19A}"/>
    <hyperlink ref="G40" r:id="rId8" xr:uid="{EFAF5C2F-927C-4864-8B1B-B857BC9A9A80}"/>
    <hyperlink ref="G36" r:id="rId9" xr:uid="{2181B14A-D3A8-4BD5-A74D-9FC7DB972CDB}"/>
    <hyperlink ref="G44" r:id="rId10" xr:uid="{CD00A749-B5F8-4A27-9ECA-DBABAFE80503}"/>
    <hyperlink ref="G41" r:id="rId11" xr:uid="{DD3073EB-E1C9-4C4E-A669-2F3F515D08A8}"/>
    <hyperlink ref="G50" r:id="rId12" xr:uid="{F88F8479-4F95-4980-A46C-AD8B21E2395C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ryan</dc:creator>
  <cp:lastModifiedBy>wade ryan</cp:lastModifiedBy>
  <dcterms:created xsi:type="dcterms:W3CDTF">2021-06-17T23:32:37Z</dcterms:created>
  <dcterms:modified xsi:type="dcterms:W3CDTF">2021-06-18T02:03:52Z</dcterms:modified>
</cp:coreProperties>
</file>