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jtek\Desktop\dsf_app\"/>
    </mc:Choice>
  </mc:AlternateContent>
  <bookViews>
    <workbookView xWindow="0" yWindow="0" windowWidth="28800" windowHeight="12435"/>
  </bookViews>
  <sheets>
    <sheet name="exp_design_Ca" sheetId="3" r:id="rId1"/>
    <sheet name="bufory" sheetId="6" r:id="rId2"/>
  </sheets>
  <calcPr calcId="152511"/>
</workbook>
</file>

<file path=xl/calcChain.xml><?xml version="1.0" encoding="utf-8"?>
<calcChain xmlns="http://schemas.openxmlformats.org/spreadsheetml/2006/main">
  <c r="C36" i="6" l="1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21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22" i="6"/>
  <c r="D5" i="3"/>
  <c r="C5" i="3"/>
  <c r="B5" i="3"/>
  <c r="B4" i="3"/>
  <c r="C4" i="3"/>
  <c r="D4" i="3"/>
  <c r="I28" i="6"/>
  <c r="J28" i="6"/>
  <c r="L28" i="6" s="1"/>
  <c r="I36" i="6"/>
  <c r="J36" i="6" s="1"/>
  <c r="L36" i="6" s="1"/>
  <c r="K16" i="6"/>
  <c r="H8" i="6"/>
  <c r="K8" i="6" s="1"/>
  <c r="K7" i="6"/>
  <c r="K9" i="6" s="1"/>
  <c r="H7" i="6"/>
  <c r="E17" i="6"/>
  <c r="E9" i="6"/>
  <c r="E8" i="6" s="1"/>
  <c r="E7" i="6" s="1"/>
  <c r="E6" i="6" s="1"/>
  <c r="E5" i="6" s="1"/>
  <c r="E4" i="6" s="1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X5" i="3"/>
  <c r="W5" i="3"/>
  <c r="T5" i="3" s="1"/>
  <c r="Q5" i="3" s="1"/>
  <c r="N5" i="3" s="1"/>
  <c r="K5" i="3" s="1"/>
  <c r="H5" i="3" s="1"/>
  <c r="E5" i="3" s="1"/>
  <c r="V5" i="3"/>
  <c r="S5" i="3" s="1"/>
  <c r="P5" i="3" s="1"/>
  <c r="M5" i="3" s="1"/>
  <c r="J5" i="3" s="1"/>
  <c r="G5" i="3" s="1"/>
  <c r="U5" i="3"/>
  <c r="R5" i="3" s="1"/>
  <c r="O5" i="3" s="1"/>
  <c r="L5" i="3" s="1"/>
  <c r="I5" i="3" s="1"/>
  <c r="F5" i="3" s="1"/>
  <c r="L4" i="3"/>
  <c r="I4" i="3" s="1"/>
  <c r="F4" i="3" s="1"/>
  <c r="O4" i="3"/>
  <c r="P4" i="3"/>
  <c r="M4" i="3" s="1"/>
  <c r="J4" i="3" s="1"/>
  <c r="G4" i="3" s="1"/>
  <c r="R4" i="3"/>
  <c r="S4" i="3"/>
  <c r="T4" i="3"/>
  <c r="Q4" i="3" s="1"/>
  <c r="N4" i="3" s="1"/>
  <c r="K4" i="3" s="1"/>
  <c r="H4" i="3" s="1"/>
  <c r="E4" i="3" s="1"/>
  <c r="U4" i="3"/>
  <c r="V4" i="3"/>
  <c r="W4" i="3"/>
  <c r="X4" i="3"/>
  <c r="L2" i="3"/>
  <c r="M2" i="3"/>
  <c r="P2" i="3" s="1"/>
  <c r="S2" i="3" s="1"/>
  <c r="V2" i="3" s="1"/>
  <c r="Y2" i="3" s="1"/>
  <c r="D3" i="3" s="1"/>
  <c r="G3" i="3" s="1"/>
  <c r="J3" i="3" s="1"/>
  <c r="M3" i="3" s="1"/>
  <c r="P3" i="3" s="1"/>
  <c r="S3" i="3" s="1"/>
  <c r="V3" i="3" s="1"/>
  <c r="Y3" i="3" s="1"/>
  <c r="O2" i="3"/>
  <c r="R2" i="3" s="1"/>
  <c r="U2" i="3" s="1"/>
  <c r="X2" i="3" s="1"/>
  <c r="C3" i="3" s="1"/>
  <c r="F3" i="3" s="1"/>
  <c r="I3" i="3" s="1"/>
  <c r="L3" i="3" s="1"/>
  <c r="O3" i="3" s="1"/>
  <c r="R3" i="3" s="1"/>
  <c r="U3" i="3" s="1"/>
  <c r="X3" i="3" s="1"/>
  <c r="K2" i="3"/>
  <c r="N2" i="3" s="1"/>
  <c r="Q2" i="3" s="1"/>
  <c r="T2" i="3" s="1"/>
  <c r="W2" i="3" s="1"/>
  <c r="B3" i="3" s="1"/>
  <c r="E3" i="3" s="1"/>
  <c r="H3" i="3" s="1"/>
  <c r="K3" i="3" s="1"/>
  <c r="N3" i="3" s="1"/>
  <c r="Q3" i="3" s="1"/>
  <c r="T3" i="3" s="1"/>
  <c r="W3" i="3" s="1"/>
  <c r="B36" i="6" l="1"/>
  <c r="A36" i="6" s="1"/>
  <c r="E3" i="6"/>
  <c r="E16" i="6"/>
  <c r="E15" i="6" l="1"/>
  <c r="E14" i="6" l="1"/>
  <c r="E13" i="6" l="1"/>
  <c r="E12" i="6" l="1"/>
  <c r="E11" i="6" l="1"/>
</calcChain>
</file>

<file path=xl/sharedStrings.xml><?xml version="1.0" encoding="utf-8"?>
<sst xmlns="http://schemas.openxmlformats.org/spreadsheetml/2006/main" count="73" uniqueCount="46">
  <si>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</si>
  <si>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</si>
  <si>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</si>
  <si>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</si>
  <si>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</si>
  <si>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</si>
  <si>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</si>
  <si>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</si>
  <si>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</si>
  <si>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</si>
  <si>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</si>
  <si>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</si>
  <si>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</si>
  <si>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</si>
  <si>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</si>
  <si>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</si>
  <si>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7</t>
  </si>
  <si>
    <t>0</t>
  </si>
  <si>
    <t>150</t>
  </si>
  <si>
    <t>2ml</t>
  </si>
  <si>
    <t>EGTA</t>
  </si>
  <si>
    <t>H20</t>
  </si>
  <si>
    <t>H2O</t>
  </si>
  <si>
    <t>ul</t>
  </si>
  <si>
    <t>NiSO4</t>
  </si>
  <si>
    <t>MgCl2</t>
  </si>
  <si>
    <t>2x buffer</t>
  </si>
  <si>
    <t>Hepes 7.0</t>
  </si>
  <si>
    <t>Nacl</t>
  </si>
  <si>
    <t>2xbuffer</t>
  </si>
  <si>
    <t>100xSypro</t>
  </si>
  <si>
    <t>premix</t>
  </si>
  <si>
    <t>60ul</t>
  </si>
  <si>
    <t>bialko</t>
  </si>
  <si>
    <t>jony</t>
  </si>
  <si>
    <t>1x</t>
  </si>
  <si>
    <t>6x stezone</t>
  </si>
  <si>
    <t>x</t>
  </si>
  <si>
    <t>na 2000</t>
  </si>
  <si>
    <t>pH</t>
  </si>
  <si>
    <t>DTT</t>
  </si>
  <si>
    <t>NaCl</t>
  </si>
  <si>
    <t>Metal</t>
  </si>
  <si>
    <t>Ca</t>
  </si>
  <si>
    <t>Ni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</si>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</sst>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z_ł_-;\-* #,##0.00\ _z_ł_-;_-* &quot;-&quot;??\ _z_ł_-;_-@_-"/>
    <numFmt numFmtId="164" formatCode="0.000"/>
  </numFmts>
  <fonts count="7" x14ac:knownFonts="1">
    <font>
      <sz val="10"/>
      <name val="Arial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u/>
      <sz val="10"/>
      <name val="Arial"/>
      <family val="2"/>
      <charset val="238"/>
    </font>
    <font>
      <sz val="10"/>
      <name val="Calibri"/>
      <family val="2"/>
      <charset val="238"/>
      <scheme val="minor"/>
    </font>
    <font>
      <sz val="10"/>
      <name val="Arial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4" fillId="0" borderId="0" xfId="0" applyFont="1" applyBorder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49" fontId="1" fillId="0" borderId="0" xfId="0" applyNumberFormat="1" applyFon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/>
    <xf numFmtId="49" fontId="2" fillId="0" borderId="0" xfId="0" applyNumberFormat="1" applyFont="1"/>
    <xf numFmtId="0" fontId="1" fillId="2" borderId="0" xfId="0" applyNumberFormat="1" applyFont="1" applyFill="1" applyBorder="1"/>
    <xf numFmtId="0" fontId="1" fillId="0" borderId="0" xfId="0" applyNumberFormat="1" applyFont="1" applyFill="1" applyBorder="1"/>
    <xf numFmtId="49" fontId="5" fillId="2" borderId="2" xfId="0" applyNumberFormat="1" applyFont="1" applyFill="1" applyBorder="1" applyAlignment="1">
      <alignment horizontal="center" vertical="center"/>
    </xf>
    <xf numFmtId="43" fontId="1" fillId="0" borderId="0" xfId="1" applyFont="1" applyFill="1" applyBorder="1"/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4" xfId="0" applyBorder="1"/>
    <xf numFmtId="164" fontId="5" fillId="2" borderId="6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3" borderId="2" xfId="0" applyFill="1" applyBorder="1"/>
    <xf numFmtId="164" fontId="5" fillId="2" borderId="5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/>
    <xf numFmtId="49" fontId="0" fillId="2" borderId="2" xfId="0" applyNumberForma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49" fontId="0" fillId="2" borderId="11" xfId="0" applyNumberFormat="1" applyFill="1" applyBorder="1"/>
    <xf numFmtId="49" fontId="5" fillId="2" borderId="11" xfId="0" applyNumberFormat="1" applyFont="1" applyFill="1" applyBorder="1" applyAlignment="1">
      <alignment horizontal="center" vertical="center"/>
    </xf>
    <xf numFmtId="1" fontId="5" fillId="2" borderId="12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3" borderId="6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9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12" xfId="0" applyBorder="1"/>
    <xf numFmtId="1" fontId="0" fillId="0" borderId="19" xfId="0" applyNumberFormat="1" applyBorder="1"/>
    <xf numFmtId="1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3" borderId="12" xfId="0" applyFill="1" applyBorder="1"/>
    <xf numFmtId="0" fontId="0" fillId="0" borderId="23" xfId="0" applyBorder="1"/>
    <xf numFmtId="0" fontId="0" fillId="0" borderId="24" xfId="0" applyBorder="1"/>
    <xf numFmtId="0" fontId="0" fillId="0" borderId="18" xfId="0" applyBorder="1"/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76"/>
  <sheetViews>
    <sheetView tabSelected="1" zoomScale="87" zoomScaleNormal="87" workbookViewId="0">
      <selection activeCell="AF7" sqref="AF7"/>
    </sheetView>
  </sheetViews>
  <sheetFormatPr defaultRowHeight="12.75" x14ac:dyDescent="0.2"/>
  <cols>
    <col min="1" max="1" width="2.140625" style="5" customWidth="1"/>
    <col min="2" max="4" width="6.7109375" style="5" bestFit="1" customWidth="1"/>
    <col min="5" max="7" width="6.85546875" style="5" bestFit="1" customWidth="1"/>
    <col min="8" max="19" width="8.85546875" style="5" bestFit="1" customWidth="1"/>
    <col min="20" max="25" width="10" style="5" bestFit="1" customWidth="1"/>
    <col min="26" max="26" width="3.42578125" style="5" bestFit="1" customWidth="1"/>
    <col min="27" max="27" width="4.5703125" bestFit="1" customWidth="1"/>
    <col min="28" max="28" width="5.140625" bestFit="1" customWidth="1"/>
    <col min="29" max="29" width="7.28515625" bestFit="1" customWidth="1"/>
    <col min="30" max="30" width="2.7109375" customWidth="1"/>
  </cols>
  <sheetData>
    <row r="1" spans="1:34" ht="16.5" customHeight="1" thickBot="1" x14ac:dyDescent="0.25">
      <c r="A1" s="18"/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  <c r="N1" s="20">
        <v>13</v>
      </c>
      <c r="O1" s="20">
        <v>14</v>
      </c>
      <c r="P1" s="20">
        <v>15</v>
      </c>
      <c r="Q1" s="20">
        <v>16</v>
      </c>
      <c r="R1" s="20">
        <v>17</v>
      </c>
      <c r="S1" s="20">
        <v>18</v>
      </c>
      <c r="T1" s="20">
        <v>19</v>
      </c>
      <c r="U1" s="20">
        <v>20</v>
      </c>
      <c r="V1" s="20">
        <v>21</v>
      </c>
      <c r="W1" s="20">
        <v>22</v>
      </c>
      <c r="X1" s="20">
        <v>23</v>
      </c>
      <c r="Y1" s="20">
        <v>24</v>
      </c>
      <c r="Z1" s="20" t="s">
        <v>39</v>
      </c>
      <c r="AA1" s="21" t="s">
        <v>40</v>
      </c>
      <c r="AB1" s="21" t="s">
        <v>41</v>
      </c>
      <c r="AC1" s="22" t="s">
        <v>42</v>
      </c>
    </row>
    <row r="2" spans="1:34" ht="16.5" customHeight="1" thickBot="1" x14ac:dyDescent="0.25">
      <c r="A2" s="19" t="s">
        <v>0</v>
      </c>
      <c r="B2" s="29" t="s">
        <v>20</v>
      </c>
      <c r="C2" s="29" t="s">
        <v>20</v>
      </c>
      <c r="D2" s="29" t="s">
        <v>20</v>
      </c>
      <c r="E2" s="23">
        <v>0</v>
      </c>
      <c r="F2" s="23">
        <v>0</v>
      </c>
      <c r="G2" s="23">
        <v>0</v>
      </c>
      <c r="H2" s="23">
        <v>1E-3</v>
      </c>
      <c r="I2" s="23">
        <v>1E-3</v>
      </c>
      <c r="J2" s="23">
        <v>1E-3</v>
      </c>
      <c r="K2" s="23">
        <f>H2*2</f>
        <v>2E-3</v>
      </c>
      <c r="L2" s="23">
        <f t="shared" ref="L2:Y3" si="0">I2*2</f>
        <v>2E-3</v>
      </c>
      <c r="M2" s="23">
        <f t="shared" si="0"/>
        <v>2E-3</v>
      </c>
      <c r="N2" s="23">
        <f t="shared" si="0"/>
        <v>4.0000000000000001E-3</v>
      </c>
      <c r="O2" s="23">
        <f t="shared" si="0"/>
        <v>4.0000000000000001E-3</v>
      </c>
      <c r="P2" s="23">
        <f t="shared" si="0"/>
        <v>4.0000000000000001E-3</v>
      </c>
      <c r="Q2" s="23">
        <f t="shared" si="0"/>
        <v>8.0000000000000002E-3</v>
      </c>
      <c r="R2" s="23">
        <f t="shared" si="0"/>
        <v>8.0000000000000002E-3</v>
      </c>
      <c r="S2" s="23">
        <f t="shared" si="0"/>
        <v>8.0000000000000002E-3</v>
      </c>
      <c r="T2" s="23">
        <f t="shared" si="0"/>
        <v>1.6E-2</v>
      </c>
      <c r="U2" s="23">
        <f t="shared" si="0"/>
        <v>1.6E-2</v>
      </c>
      <c r="V2" s="23">
        <f t="shared" si="0"/>
        <v>1.6E-2</v>
      </c>
      <c r="W2" s="23">
        <f t="shared" si="0"/>
        <v>3.2000000000000001E-2</v>
      </c>
      <c r="X2" s="23">
        <f t="shared" si="0"/>
        <v>3.2000000000000001E-2</v>
      </c>
      <c r="Y2" s="23">
        <f t="shared" si="0"/>
        <v>3.2000000000000001E-2</v>
      </c>
      <c r="Z2" s="42">
        <v>7</v>
      </c>
      <c r="AA2" s="24" t="s">
        <v>17</v>
      </c>
      <c r="AB2" s="24" t="s">
        <v>18</v>
      </c>
      <c r="AC2" s="25" t="s">
        <v>43</v>
      </c>
    </row>
    <row r="3" spans="1:34" ht="16.5" customHeight="1" thickBot="1" x14ac:dyDescent="0.25">
      <c r="A3" s="19" t="s">
        <v>1</v>
      </c>
      <c r="B3" s="29">
        <f>W2*2</f>
        <v>6.4000000000000001E-2</v>
      </c>
      <c r="C3" s="29">
        <f t="shared" ref="C3:D3" si="1">X2*2</f>
        <v>6.4000000000000001E-2</v>
      </c>
      <c r="D3" s="29">
        <f t="shared" si="1"/>
        <v>6.4000000000000001E-2</v>
      </c>
      <c r="E3" s="23">
        <f>B3*2</f>
        <v>0.128</v>
      </c>
      <c r="F3" s="23">
        <f t="shared" ref="F3:K3" si="2">C3*2</f>
        <v>0.128</v>
      </c>
      <c r="G3" s="23">
        <f t="shared" si="2"/>
        <v>0.128</v>
      </c>
      <c r="H3" s="23">
        <f t="shared" si="2"/>
        <v>0.25600000000000001</v>
      </c>
      <c r="I3" s="23">
        <f t="shared" si="2"/>
        <v>0.25600000000000001</v>
      </c>
      <c r="J3" s="23">
        <f t="shared" si="2"/>
        <v>0.25600000000000001</v>
      </c>
      <c r="K3" s="23">
        <f t="shared" si="2"/>
        <v>0.51200000000000001</v>
      </c>
      <c r="L3" s="23">
        <f t="shared" si="0"/>
        <v>0.51200000000000001</v>
      </c>
      <c r="M3" s="23">
        <f t="shared" si="0"/>
        <v>0.51200000000000001</v>
      </c>
      <c r="N3" s="23">
        <f t="shared" si="0"/>
        <v>1.024</v>
      </c>
      <c r="O3" s="23">
        <f t="shared" si="0"/>
        <v>1.024</v>
      </c>
      <c r="P3" s="23">
        <f t="shared" si="0"/>
        <v>1.024</v>
      </c>
      <c r="Q3" s="23">
        <f t="shared" si="0"/>
        <v>2.048</v>
      </c>
      <c r="R3" s="23">
        <f t="shared" si="0"/>
        <v>2.048</v>
      </c>
      <c r="S3" s="23">
        <f t="shared" si="0"/>
        <v>2.048</v>
      </c>
      <c r="T3" s="23">
        <f t="shared" si="0"/>
        <v>4.0960000000000001</v>
      </c>
      <c r="U3" s="23">
        <f t="shared" si="0"/>
        <v>4.0960000000000001</v>
      </c>
      <c r="V3" s="23">
        <f t="shared" si="0"/>
        <v>4.0960000000000001</v>
      </c>
      <c r="W3" s="23">
        <f t="shared" si="0"/>
        <v>8.1920000000000002</v>
      </c>
      <c r="X3" s="23">
        <f t="shared" si="0"/>
        <v>8.1920000000000002</v>
      </c>
      <c r="Y3" s="23">
        <f t="shared" si="0"/>
        <v>8.1920000000000002</v>
      </c>
      <c r="Z3" s="43">
        <v>7</v>
      </c>
      <c r="AA3" s="16" t="s">
        <v>17</v>
      </c>
      <c r="AB3" s="24" t="s">
        <v>18</v>
      </c>
      <c r="AC3" s="26" t="s">
        <v>43</v>
      </c>
    </row>
    <row r="4" spans="1:34" ht="16.5" customHeight="1" thickBot="1" x14ac:dyDescent="0.25">
      <c r="A4" s="19" t="s">
        <v>2</v>
      </c>
      <c r="B4" s="29">
        <f t="shared" ref="B4:C4" si="3">E4/2</f>
        <v>7.8125E-2</v>
      </c>
      <c r="C4" s="29">
        <f t="shared" si="3"/>
        <v>7.8125E-2</v>
      </c>
      <c r="D4" s="29">
        <f>G4/2</f>
        <v>7.8125E-2</v>
      </c>
      <c r="E4" s="41">
        <f t="shared" ref="E4:U4" si="4">H4/2</f>
        <v>0.15625</v>
      </c>
      <c r="F4" s="41">
        <f t="shared" si="4"/>
        <v>0.15625</v>
      </c>
      <c r="G4" s="41">
        <f t="shared" si="4"/>
        <v>0.15625</v>
      </c>
      <c r="H4" s="41">
        <f t="shared" si="4"/>
        <v>0.3125</v>
      </c>
      <c r="I4" s="41">
        <f t="shared" si="4"/>
        <v>0.3125</v>
      </c>
      <c r="J4" s="41">
        <f t="shared" si="4"/>
        <v>0.3125</v>
      </c>
      <c r="K4" s="41">
        <f t="shared" si="4"/>
        <v>0.625</v>
      </c>
      <c r="L4" s="41">
        <f t="shared" si="4"/>
        <v>0.625</v>
      </c>
      <c r="M4" s="41">
        <f t="shared" si="4"/>
        <v>0.625</v>
      </c>
      <c r="N4" s="41">
        <f t="shared" si="4"/>
        <v>1.25</v>
      </c>
      <c r="O4" s="41">
        <f t="shared" si="4"/>
        <v>1.25</v>
      </c>
      <c r="P4" s="41">
        <f t="shared" si="4"/>
        <v>1.25</v>
      </c>
      <c r="Q4" s="41">
        <f t="shared" si="4"/>
        <v>2.5</v>
      </c>
      <c r="R4" s="41">
        <f t="shared" si="4"/>
        <v>2.5</v>
      </c>
      <c r="S4" s="41">
        <f t="shared" si="4"/>
        <v>2.5</v>
      </c>
      <c r="T4" s="41">
        <f t="shared" si="4"/>
        <v>5</v>
      </c>
      <c r="U4" s="41">
        <f t="shared" si="4"/>
        <v>5</v>
      </c>
      <c r="V4" s="41">
        <f>Y4/2</f>
        <v>5</v>
      </c>
      <c r="W4" s="41">
        <f>Y4</f>
        <v>10</v>
      </c>
      <c r="X4" s="41">
        <f>Y4</f>
        <v>10</v>
      </c>
      <c r="Y4" s="41">
        <v>10</v>
      </c>
      <c r="Z4" s="30" t="s">
        <v>16</v>
      </c>
      <c r="AA4" s="16" t="s">
        <v>17</v>
      </c>
      <c r="AB4" s="24" t="s">
        <v>18</v>
      </c>
      <c r="AC4" s="26" t="s">
        <v>44</v>
      </c>
    </row>
    <row r="5" spans="1:34" ht="16.5" customHeight="1" thickBot="1" x14ac:dyDescent="0.25">
      <c r="A5" s="19" t="s">
        <v>3</v>
      </c>
      <c r="B5" s="29">
        <f t="shared" ref="B5" si="5">E5/2</f>
        <v>7.8125E-2</v>
      </c>
      <c r="C5" s="29">
        <f t="shared" ref="C5" si="6">F5/2</f>
        <v>7.8125E-2</v>
      </c>
      <c r="D5" s="29">
        <f>G5/2</f>
        <v>7.8125E-2</v>
      </c>
      <c r="E5" s="41">
        <f t="shared" ref="E5" si="7">H5/2</f>
        <v>0.15625</v>
      </c>
      <c r="F5" s="41">
        <f t="shared" ref="F5" si="8">I5/2</f>
        <v>0.15625</v>
      </c>
      <c r="G5" s="41">
        <f t="shared" ref="G5" si="9">J5/2</f>
        <v>0.15625</v>
      </c>
      <c r="H5" s="41">
        <f t="shared" ref="H5" si="10">K5/2</f>
        <v>0.3125</v>
      </c>
      <c r="I5" s="41">
        <f t="shared" ref="I5" si="11">L5/2</f>
        <v>0.3125</v>
      </c>
      <c r="J5" s="41">
        <f t="shared" ref="J5" si="12">M5/2</f>
        <v>0.3125</v>
      </c>
      <c r="K5" s="41">
        <f t="shared" ref="K5" si="13">N5/2</f>
        <v>0.625</v>
      </c>
      <c r="L5" s="41">
        <f t="shared" ref="L5" si="14">O5/2</f>
        <v>0.625</v>
      </c>
      <c r="M5" s="41">
        <f t="shared" ref="M5" si="15">P5/2</f>
        <v>0.625</v>
      </c>
      <c r="N5" s="41">
        <f t="shared" ref="N5" si="16">Q5/2</f>
        <v>1.25</v>
      </c>
      <c r="O5" s="41">
        <f t="shared" ref="O5" si="17">R5/2</f>
        <v>1.25</v>
      </c>
      <c r="P5" s="41">
        <f t="shared" ref="P5" si="18">S5/2</f>
        <v>1.25</v>
      </c>
      <c r="Q5" s="41">
        <f t="shared" ref="Q5" si="19">T5/2</f>
        <v>2.5</v>
      </c>
      <c r="R5" s="41">
        <f t="shared" ref="R5" si="20">U5/2</f>
        <v>2.5</v>
      </c>
      <c r="S5" s="41">
        <f t="shared" ref="S5" si="21">V5/2</f>
        <v>2.5</v>
      </c>
      <c r="T5" s="41">
        <f t="shared" ref="T5" si="22">W5/2</f>
        <v>5</v>
      </c>
      <c r="U5" s="41">
        <f t="shared" ref="U5" si="23">X5/2</f>
        <v>5</v>
      </c>
      <c r="V5" s="41">
        <f>Y5/2</f>
        <v>5</v>
      </c>
      <c r="W5" s="41">
        <f>Y5</f>
        <v>10</v>
      </c>
      <c r="X5" s="41">
        <f>Y5</f>
        <v>10</v>
      </c>
      <c r="Y5" s="41">
        <v>10</v>
      </c>
      <c r="Z5" s="30" t="s">
        <v>16</v>
      </c>
      <c r="AA5" s="16" t="s">
        <v>17</v>
      </c>
      <c r="AB5" s="24" t="s">
        <v>18</v>
      </c>
      <c r="AC5" s="26" t="s">
        <v>45</v>
      </c>
    </row>
    <row r="6" spans="1:34" ht="16.5" customHeight="1" thickBot="1" x14ac:dyDescent="0.25">
      <c r="A6" s="19" t="s">
        <v>4</v>
      </c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30"/>
      <c r="AA6" s="16"/>
      <c r="AB6" s="16"/>
      <c r="AC6" s="26"/>
    </row>
    <row r="7" spans="1:34" ht="16.5" customHeight="1" thickBot="1" x14ac:dyDescent="0.25">
      <c r="A7" s="19" t="s">
        <v>5</v>
      </c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30"/>
      <c r="AA7" s="16"/>
      <c r="AB7" s="16"/>
      <c r="AC7" s="26"/>
    </row>
    <row r="8" spans="1:34" ht="16.5" customHeight="1" thickBot="1" x14ac:dyDescent="0.25">
      <c r="A8" s="19" t="s">
        <v>6</v>
      </c>
      <c r="B8" s="4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30"/>
      <c r="AA8" s="16"/>
      <c r="AB8" s="16"/>
      <c r="AC8" s="26"/>
    </row>
    <row r="9" spans="1:34" ht="16.5" customHeight="1" thickBot="1" x14ac:dyDescent="0.25">
      <c r="A9" s="19" t="s">
        <v>7</v>
      </c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30"/>
      <c r="AA9" s="16"/>
      <c r="AB9" s="16"/>
      <c r="AC9" s="26"/>
    </row>
    <row r="10" spans="1:34" ht="16.5" customHeight="1" thickBot="1" x14ac:dyDescent="0.25">
      <c r="A10" s="19" t="s">
        <v>8</v>
      </c>
      <c r="B10" s="31"/>
      <c r="C10" s="32"/>
      <c r="D10" s="32"/>
      <c r="E10" s="32"/>
      <c r="F10" s="32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  <c r="AA10" s="16"/>
      <c r="AB10" s="16"/>
      <c r="AC10" s="26"/>
      <c r="AH10" s="3"/>
    </row>
    <row r="11" spans="1:34" ht="16.5" customHeight="1" x14ac:dyDescent="0.2">
      <c r="A11" s="19" t="s">
        <v>9</v>
      </c>
      <c r="B11" s="31"/>
      <c r="C11" s="32"/>
      <c r="D11" s="32"/>
      <c r="E11" s="32"/>
      <c r="F11" s="32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16"/>
      <c r="AA11" s="16"/>
      <c r="AB11" s="16"/>
      <c r="AC11" s="26"/>
    </row>
    <row r="12" spans="1:34" ht="16.5" customHeight="1" x14ac:dyDescent="0.2">
      <c r="A12" s="19" t="s">
        <v>10</v>
      </c>
      <c r="B12" s="31"/>
      <c r="C12" s="32"/>
      <c r="D12" s="32"/>
      <c r="E12" s="32"/>
      <c r="F12" s="32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16"/>
      <c r="AA12" s="16"/>
      <c r="AB12" s="16"/>
      <c r="AC12" s="26"/>
    </row>
    <row r="13" spans="1:34" ht="16.5" customHeight="1" x14ac:dyDescent="0.2">
      <c r="A13" s="19" t="s">
        <v>11</v>
      </c>
      <c r="B13" s="31"/>
      <c r="C13" s="32"/>
      <c r="D13" s="32"/>
      <c r="E13" s="32"/>
      <c r="F13" s="32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16"/>
      <c r="AA13" s="16"/>
      <c r="AB13" s="16"/>
      <c r="AC13" s="26"/>
    </row>
    <row r="14" spans="1:34" ht="16.5" customHeight="1" x14ac:dyDescent="0.2">
      <c r="A14" s="19" t="s">
        <v>12</v>
      </c>
      <c r="B14" s="31"/>
      <c r="C14" s="32"/>
      <c r="D14" s="32"/>
      <c r="E14" s="32"/>
      <c r="F14" s="32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6"/>
      <c r="AB14" s="16"/>
      <c r="AC14" s="26"/>
    </row>
    <row r="15" spans="1:34" ht="16.5" customHeight="1" x14ac:dyDescent="0.2">
      <c r="A15" s="19" t="s">
        <v>13</v>
      </c>
      <c r="B15" s="31"/>
      <c r="C15" s="32"/>
      <c r="D15" s="32"/>
      <c r="E15" s="32"/>
      <c r="F15" s="32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16"/>
      <c r="AA15" s="16"/>
      <c r="AB15" s="16"/>
      <c r="AC15" s="26"/>
    </row>
    <row r="16" spans="1:34" ht="16.5" customHeight="1" x14ac:dyDescent="0.2">
      <c r="A16" s="19" t="s">
        <v>14</v>
      </c>
      <c r="B16" s="31"/>
      <c r="C16" s="32"/>
      <c r="D16" s="32"/>
      <c r="E16" s="32"/>
      <c r="F16" s="32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16"/>
      <c r="AA16" s="16"/>
      <c r="AB16" s="16"/>
      <c r="AC16" s="26"/>
    </row>
    <row r="17" spans="1:43" ht="16.5" customHeight="1" thickBot="1" x14ac:dyDescent="0.25">
      <c r="A17" s="19" t="s">
        <v>15</v>
      </c>
      <c r="B17" s="35"/>
      <c r="C17" s="36"/>
      <c r="D17" s="36"/>
      <c r="E17" s="36"/>
      <c r="F17" s="36"/>
      <c r="G17" s="36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8"/>
      <c r="AA17" s="38"/>
      <c r="AB17" s="38"/>
      <c r="AC17" s="39"/>
    </row>
    <row r="18" spans="1:43" ht="16.5" customHeight="1" x14ac:dyDescent="0.2">
      <c r="B18" s="6"/>
      <c r="C18" s="7"/>
      <c r="D18" s="6"/>
      <c r="E18" s="6"/>
      <c r="F18" s="6"/>
      <c r="G18" s="6"/>
      <c r="H18" s="6"/>
      <c r="I18" s="6"/>
      <c r="J18" s="6"/>
      <c r="K18" s="7"/>
      <c r="L18" s="6"/>
      <c r="M18" s="6"/>
      <c r="N18" s="6"/>
      <c r="O18" s="6"/>
      <c r="P18" s="6"/>
      <c r="Q18" s="6"/>
      <c r="R18" s="6"/>
      <c r="S18" s="6"/>
      <c r="T18" s="6"/>
      <c r="U18" s="7"/>
      <c r="V18" s="7"/>
      <c r="W18" s="6"/>
      <c r="X18" s="6"/>
      <c r="Y18" s="6"/>
      <c r="Z18" s="6"/>
    </row>
    <row r="19" spans="1:43" ht="16.5" customHeight="1" x14ac:dyDescent="0.2">
      <c r="A19" s="7"/>
      <c r="B19" s="7"/>
      <c r="C19" s="7"/>
      <c r="D19" s="7"/>
      <c r="E19" s="7"/>
      <c r="F19" s="7"/>
      <c r="G19" s="8"/>
      <c r="H19" s="9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"/>
      <c r="AB19" s="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6.5" customHeight="1" x14ac:dyDescent="0.2">
      <c r="A20" s="10"/>
      <c r="B20" s="11"/>
      <c r="C20" s="11"/>
      <c r="D20" s="11"/>
      <c r="E20" s="11"/>
      <c r="F20" s="11"/>
      <c r="G20" s="8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2"/>
      <c r="AB20" s="2"/>
      <c r="AC20" s="1"/>
      <c r="AD20" s="1"/>
      <c r="AE20" s="1"/>
      <c r="AF20" s="1"/>
      <c r="AG20" s="1"/>
      <c r="AH20" s="1"/>
    </row>
    <row r="21" spans="1:43" ht="16.5" customHeight="1" x14ac:dyDescent="0.2">
      <c r="A21" s="10"/>
      <c r="B21" s="10"/>
      <c r="C21" s="10"/>
      <c r="D21" s="10"/>
      <c r="E21" s="10"/>
      <c r="F21" s="10"/>
      <c r="G21" s="12"/>
      <c r="H21" s="13"/>
      <c r="I21" s="10"/>
      <c r="J21" s="10"/>
      <c r="K21" s="10"/>
      <c r="L21" s="14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0"/>
      <c r="X21" s="10"/>
      <c r="Y21" s="10"/>
      <c r="Z21" s="10"/>
      <c r="AA21" s="2"/>
      <c r="AB21" s="2"/>
      <c r="AC21" s="1"/>
      <c r="AD21" s="1"/>
      <c r="AE21" s="1"/>
      <c r="AF21" s="1"/>
      <c r="AG21" s="1"/>
      <c r="AH21" s="1"/>
    </row>
    <row r="22" spans="1:43" ht="16.5" customHeight="1" x14ac:dyDescent="0.2">
      <c r="A22" s="10"/>
      <c r="B22" s="10"/>
      <c r="C22" s="10"/>
      <c r="D22" s="10"/>
      <c r="E22" s="10"/>
      <c r="F22" s="10"/>
      <c r="G22" s="8"/>
      <c r="H22" s="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2"/>
      <c r="AB22" s="2"/>
      <c r="AC22" s="1"/>
      <c r="AD22" s="1"/>
      <c r="AE22" s="1"/>
      <c r="AF22" s="1"/>
      <c r="AG22" s="1"/>
      <c r="AH22" s="1"/>
    </row>
    <row r="23" spans="1:43" ht="16.5" customHeight="1" x14ac:dyDescent="0.2">
      <c r="A23" s="10"/>
      <c r="B23" s="10"/>
      <c r="C23" s="10"/>
      <c r="D23" s="10"/>
      <c r="E23" s="17"/>
      <c r="F23" s="10"/>
      <c r="G23" s="12"/>
      <c r="H23" s="13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"/>
      <c r="AB23" s="2"/>
      <c r="AC23" s="1"/>
      <c r="AD23" s="1"/>
      <c r="AE23" s="1"/>
      <c r="AF23" s="1"/>
      <c r="AG23" s="1"/>
      <c r="AH23" s="1"/>
    </row>
    <row r="24" spans="1:43" ht="16.5" customHeight="1" x14ac:dyDescent="0.2">
      <c r="A24" s="10"/>
      <c r="B24" s="10"/>
      <c r="C24" s="10"/>
      <c r="D24" s="10"/>
      <c r="E24" s="10"/>
      <c r="F24" s="10"/>
      <c r="G24" s="12"/>
      <c r="H24" s="13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2"/>
      <c r="AB24" s="2"/>
      <c r="AC24" s="1"/>
      <c r="AD24" s="1"/>
      <c r="AE24" s="1"/>
      <c r="AF24" s="1"/>
      <c r="AG24" s="1"/>
      <c r="AH24" s="1"/>
    </row>
    <row r="25" spans="1:43" ht="16.5" customHeight="1" x14ac:dyDescent="0.2">
      <c r="A25" s="10"/>
      <c r="B25" s="10"/>
      <c r="C25" s="10"/>
      <c r="D25" s="10"/>
      <c r="E25" s="10"/>
      <c r="F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2"/>
      <c r="AB25" s="2"/>
      <c r="AC25" s="4"/>
      <c r="AD25" s="1"/>
      <c r="AE25" s="1"/>
      <c r="AF25" s="1"/>
      <c r="AG25" s="1"/>
      <c r="AH25" s="1"/>
    </row>
    <row r="26" spans="1:43" ht="16.5" customHeight="1" x14ac:dyDescent="0.2">
      <c r="A26" s="10"/>
      <c r="B26" s="10"/>
      <c r="C26" s="10"/>
      <c r="D26" s="10"/>
      <c r="E26" s="10"/>
      <c r="F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W26" s="10"/>
      <c r="X26" s="10"/>
      <c r="Y26" s="10"/>
      <c r="Z26" s="10"/>
      <c r="AA26" s="2"/>
      <c r="AB26" s="2"/>
      <c r="AC26" s="1"/>
      <c r="AD26" s="1"/>
      <c r="AE26" s="1"/>
      <c r="AF26" s="1"/>
      <c r="AG26" s="1"/>
      <c r="AH26" s="1"/>
    </row>
    <row r="27" spans="1:43" ht="16.5" customHeight="1" x14ac:dyDescent="0.2">
      <c r="A27" s="10"/>
      <c r="B27" s="10"/>
      <c r="C27" s="10"/>
      <c r="D27" s="10"/>
      <c r="E27" s="10"/>
      <c r="F27" s="10"/>
      <c r="J27" s="10"/>
      <c r="K27" s="10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2"/>
      <c r="AB27" s="2"/>
      <c r="AC27" s="1"/>
      <c r="AD27" s="1"/>
      <c r="AE27" s="1"/>
      <c r="AF27" s="1"/>
      <c r="AG27" s="1"/>
      <c r="AH27" s="1"/>
    </row>
    <row r="28" spans="1:43" ht="16.5" customHeight="1" x14ac:dyDescent="0.2">
      <c r="A28" s="10"/>
      <c r="B28" s="10"/>
      <c r="C28" s="10"/>
      <c r="D28" s="10"/>
      <c r="E28" s="10"/>
      <c r="F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2"/>
      <c r="AB28" s="2"/>
      <c r="AC28" s="1"/>
      <c r="AE28" s="1"/>
      <c r="AF28" s="1"/>
      <c r="AG28" s="1"/>
      <c r="AH28" s="1"/>
    </row>
    <row r="29" spans="1:43" ht="16.5" customHeight="1" x14ac:dyDescent="0.2">
      <c r="A29" s="10"/>
      <c r="B29" s="10"/>
      <c r="C29" s="10"/>
      <c r="D29" s="10"/>
      <c r="E29" s="10"/>
      <c r="F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2"/>
      <c r="AB29" s="2"/>
      <c r="AC29" s="1"/>
      <c r="AD29" s="1"/>
      <c r="AE29" s="1"/>
      <c r="AF29" s="1"/>
      <c r="AG29" s="1"/>
      <c r="AH29" s="1"/>
    </row>
    <row r="30" spans="1:43" ht="16.5" customHeight="1" x14ac:dyDescent="0.2">
      <c r="A30" s="10"/>
      <c r="B30" s="10"/>
      <c r="C30" s="10"/>
      <c r="D30" s="10"/>
      <c r="E30" s="10"/>
      <c r="F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2"/>
      <c r="AB30" s="2"/>
      <c r="AC30" s="1"/>
      <c r="AD30" s="1"/>
      <c r="AE30" s="1"/>
      <c r="AF30" s="1"/>
      <c r="AG30" s="1"/>
      <c r="AH30" s="1"/>
    </row>
    <row r="31" spans="1:43" ht="16.5" customHeight="1" x14ac:dyDescent="0.2">
      <c r="A31" s="10"/>
      <c r="B31" s="10"/>
      <c r="C31" s="10"/>
      <c r="D31" s="10"/>
      <c r="E31" s="10"/>
      <c r="F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2"/>
      <c r="AB31" s="2"/>
      <c r="AC31" s="1"/>
      <c r="AD31" s="1"/>
      <c r="AE31" s="1"/>
      <c r="AF31" s="1"/>
      <c r="AG31" s="1"/>
      <c r="AH31" s="1"/>
    </row>
    <row r="32" spans="1:43" ht="16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2"/>
      <c r="AB32" s="2"/>
      <c r="AC32" s="1"/>
      <c r="AD32" s="1"/>
      <c r="AE32" s="1"/>
      <c r="AF32" s="1"/>
      <c r="AG32" s="1"/>
      <c r="AH32" s="1"/>
    </row>
    <row r="33" spans="1:34" ht="16.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2"/>
      <c r="AB33" s="2"/>
      <c r="AC33" s="1"/>
      <c r="AD33" s="1"/>
      <c r="AE33" s="1"/>
      <c r="AF33" s="1"/>
      <c r="AG33" s="1"/>
      <c r="AH33" s="1"/>
    </row>
    <row r="34" spans="1:34" ht="16.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2"/>
      <c r="AB34" s="2"/>
      <c r="AC34" s="1"/>
      <c r="AD34" s="1"/>
      <c r="AE34" s="1"/>
      <c r="AF34" s="1"/>
      <c r="AG34" s="1"/>
      <c r="AH34" s="1"/>
    </row>
    <row r="35" spans="1:34" ht="16.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2"/>
      <c r="AB35" s="2"/>
      <c r="AC35" s="1"/>
      <c r="AD35" s="1"/>
      <c r="AE35" s="1"/>
      <c r="AF35" s="1"/>
      <c r="AG35" s="1"/>
      <c r="AH35" s="1"/>
    </row>
    <row r="36" spans="1:34" ht="16.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  <c r="AB36" s="1"/>
      <c r="AC36" s="1"/>
      <c r="AD36" s="1"/>
      <c r="AE36" s="1"/>
      <c r="AF36" s="1"/>
      <c r="AG36" s="1"/>
      <c r="AH36" s="1"/>
    </row>
    <row r="37" spans="1:34" ht="16.5" customHeight="1" x14ac:dyDescent="0.2"/>
    <row r="38" spans="1:34" ht="16.5" customHeight="1" x14ac:dyDescent="0.2"/>
    <row r="39" spans="1:34" ht="16.5" customHeight="1" x14ac:dyDescent="0.2"/>
    <row r="40" spans="1:34" ht="16.5" customHeight="1" x14ac:dyDescent="0.2"/>
    <row r="41" spans="1:34" ht="16.5" customHeight="1" x14ac:dyDescent="0.2"/>
    <row r="42" spans="1:34" ht="16.5" customHeight="1" x14ac:dyDescent="0.2"/>
    <row r="43" spans="1:34" ht="16.5" customHeight="1" x14ac:dyDescent="0.2"/>
    <row r="44" spans="1:34" ht="16.5" customHeight="1" x14ac:dyDescent="0.2"/>
    <row r="45" spans="1:34" ht="16.5" customHeight="1" x14ac:dyDescent="0.2"/>
    <row r="46" spans="1:34" ht="16.5" customHeight="1" x14ac:dyDescent="0.2"/>
    <row r="47" spans="1:34" ht="16.5" customHeight="1" x14ac:dyDescent="0.2"/>
    <row r="48" spans="1:34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</sheetData>
  <phoneticPr fontId="1" type="noConversion"/>
  <pageMargins left="0.75" right="0.75" top="1" bottom="1" header="0.5" footer="0.5"/>
  <pageSetup paperSize="9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6"/>
  <sheetViews>
    <sheetView workbookViewId="0">
      <selection sqref="A1:T36"/>
    </sheetView>
  </sheetViews>
  <sheetFormatPr defaultRowHeight="12.75" x14ac:dyDescent="0.2"/>
  <cols>
    <col min="1" max="1" width="9.28515625" bestFit="1" customWidth="1"/>
    <col min="2" max="2" width="6.5703125" bestFit="1" customWidth="1"/>
    <col min="3" max="3" width="3" bestFit="1" customWidth="1"/>
    <col min="4" max="4" width="6.42578125" bestFit="1" customWidth="1"/>
    <col min="5" max="5" width="3.28515625" customWidth="1"/>
    <col min="6" max="6" width="6.42578125" bestFit="1" customWidth="1"/>
    <col min="7" max="7" width="4.85546875" bestFit="1" customWidth="1"/>
    <col min="8" max="9" width="5.42578125" bestFit="1" customWidth="1"/>
    <col min="10" max="10" width="9.85546875" bestFit="1" customWidth="1"/>
    <col min="11" max="11" width="5" bestFit="1" customWidth="1"/>
    <col min="12" max="12" width="5.42578125" bestFit="1" customWidth="1"/>
    <col min="15" max="15" width="2.42578125" bestFit="1" customWidth="1"/>
    <col min="16" max="16" width="2" bestFit="1" customWidth="1"/>
    <col min="17" max="19" width="3" bestFit="1" customWidth="1"/>
  </cols>
  <sheetData>
    <row r="2" spans="2:19" ht="13.5" thickBot="1" x14ac:dyDescent="0.25">
      <c r="B2" t="s">
        <v>35</v>
      </c>
    </row>
    <row r="3" spans="2:19" x14ac:dyDescent="0.2">
      <c r="B3" s="44" t="s">
        <v>20</v>
      </c>
      <c r="C3" s="53">
        <v>1</v>
      </c>
      <c r="D3" s="72" t="s">
        <v>24</v>
      </c>
      <c r="E3" s="45">
        <f t="shared" ref="E3:E9" si="0">E4/2</f>
        <v>7.8125E-2</v>
      </c>
      <c r="F3" s="55">
        <v>17</v>
      </c>
    </row>
    <row r="4" spans="2:19" ht="13.5" thickBot="1" x14ac:dyDescent="0.25">
      <c r="B4" s="47">
        <v>0</v>
      </c>
      <c r="C4" s="28">
        <v>2</v>
      </c>
      <c r="D4" s="70"/>
      <c r="E4" s="27">
        <f t="shared" si="0"/>
        <v>0.15625</v>
      </c>
      <c r="F4" s="56">
        <v>18</v>
      </c>
    </row>
    <row r="5" spans="2:19" x14ac:dyDescent="0.2">
      <c r="B5" s="47">
        <v>1E-3</v>
      </c>
      <c r="C5" s="28">
        <v>3</v>
      </c>
      <c r="D5" s="70"/>
      <c r="E5" s="27">
        <f t="shared" si="0"/>
        <v>0.3125</v>
      </c>
      <c r="F5" s="56">
        <v>19</v>
      </c>
      <c r="J5" s="60"/>
      <c r="K5" s="46" t="s">
        <v>19</v>
      </c>
    </row>
    <row r="6" spans="2:19" x14ac:dyDescent="0.2">
      <c r="B6" s="47">
        <f>B5*2</f>
        <v>2E-3</v>
      </c>
      <c r="C6" s="28">
        <v>4</v>
      </c>
      <c r="D6" s="70"/>
      <c r="E6" s="27">
        <f t="shared" si="0"/>
        <v>0.625</v>
      </c>
      <c r="F6" s="56">
        <v>20</v>
      </c>
      <c r="J6" s="47" t="s">
        <v>26</v>
      </c>
      <c r="K6" s="48"/>
      <c r="P6" s="28">
        <v>1</v>
      </c>
      <c r="Q6" s="28">
        <v>2</v>
      </c>
      <c r="R6" s="28">
        <v>3</v>
      </c>
      <c r="S6" s="28">
        <v>4</v>
      </c>
    </row>
    <row r="7" spans="2:19" x14ac:dyDescent="0.2">
      <c r="B7" s="47">
        <f t="shared" ref="B7:B18" si="1">B6*2</f>
        <v>4.0000000000000001E-3</v>
      </c>
      <c r="C7" s="28">
        <v>5</v>
      </c>
      <c r="D7" s="70"/>
      <c r="E7" s="27">
        <f t="shared" si="0"/>
        <v>1.25</v>
      </c>
      <c r="F7" s="56">
        <v>21</v>
      </c>
      <c r="H7">
        <f>500/100</f>
        <v>5</v>
      </c>
      <c r="I7">
        <v>0.5</v>
      </c>
      <c r="J7" s="47" t="s">
        <v>27</v>
      </c>
      <c r="K7" s="48">
        <f>2000/5</f>
        <v>400</v>
      </c>
      <c r="O7" s="28" t="s">
        <v>0</v>
      </c>
      <c r="P7" s="68">
        <v>1</v>
      </c>
      <c r="Q7" s="69">
        <v>9</v>
      </c>
      <c r="R7" s="69">
        <v>17</v>
      </c>
      <c r="S7" s="69">
        <v>25</v>
      </c>
    </row>
    <row r="8" spans="2:19" x14ac:dyDescent="0.2">
      <c r="B8" s="47">
        <f t="shared" si="1"/>
        <v>8.0000000000000002E-3</v>
      </c>
      <c r="C8" s="28">
        <v>6</v>
      </c>
      <c r="D8" s="70"/>
      <c r="E8" s="27">
        <f t="shared" si="0"/>
        <v>2.5</v>
      </c>
      <c r="F8" s="56">
        <v>22</v>
      </c>
      <c r="H8">
        <f>5000/150</f>
        <v>33.333333333333336</v>
      </c>
      <c r="I8">
        <v>5</v>
      </c>
      <c r="J8" s="47" t="s">
        <v>28</v>
      </c>
      <c r="K8" s="48">
        <f>2000/H8</f>
        <v>59.999999999999993</v>
      </c>
      <c r="O8" s="28" t="s">
        <v>1</v>
      </c>
      <c r="P8" s="67">
        <v>2</v>
      </c>
      <c r="Q8" s="27">
        <v>10</v>
      </c>
      <c r="R8" s="27">
        <v>18</v>
      </c>
      <c r="S8" s="27">
        <v>26</v>
      </c>
    </row>
    <row r="9" spans="2:19" ht="13.5" thickBot="1" x14ac:dyDescent="0.25">
      <c r="B9" s="47">
        <f t="shared" si="1"/>
        <v>1.6E-2</v>
      </c>
      <c r="C9" s="28">
        <v>7</v>
      </c>
      <c r="D9" s="70"/>
      <c r="E9" s="27">
        <f t="shared" si="0"/>
        <v>5</v>
      </c>
      <c r="F9" s="56">
        <v>23</v>
      </c>
      <c r="J9" s="49" t="s">
        <v>21</v>
      </c>
      <c r="K9" s="61">
        <f>2000-K7-K8</f>
        <v>1540</v>
      </c>
      <c r="O9" s="28" t="s">
        <v>2</v>
      </c>
      <c r="P9" s="67">
        <v>3</v>
      </c>
      <c r="Q9" s="27">
        <v>11</v>
      </c>
      <c r="R9" s="27">
        <v>19</v>
      </c>
      <c r="S9" s="27">
        <v>27</v>
      </c>
    </row>
    <row r="10" spans="2:19" ht="13.5" thickBot="1" x14ac:dyDescent="0.25">
      <c r="B10" s="47">
        <f t="shared" si="1"/>
        <v>3.2000000000000001E-2</v>
      </c>
      <c r="C10" s="28">
        <v>8</v>
      </c>
      <c r="D10" s="70"/>
      <c r="E10" s="27">
        <v>10</v>
      </c>
      <c r="F10" s="56">
        <v>24</v>
      </c>
      <c r="O10" s="28" t="s">
        <v>3</v>
      </c>
      <c r="P10" s="67">
        <v>4</v>
      </c>
      <c r="Q10" s="27">
        <v>12</v>
      </c>
      <c r="R10" s="27">
        <v>20</v>
      </c>
      <c r="S10" s="27">
        <v>28</v>
      </c>
    </row>
    <row r="11" spans="2:19" x14ac:dyDescent="0.2">
      <c r="B11" s="47">
        <f t="shared" si="1"/>
        <v>6.4000000000000001E-2</v>
      </c>
      <c r="C11" s="28">
        <v>9</v>
      </c>
      <c r="D11" s="70" t="s">
        <v>25</v>
      </c>
      <c r="E11" s="27">
        <f t="shared" ref="E11:E17" si="2">E12/2</f>
        <v>7.8125E-2</v>
      </c>
      <c r="F11" s="56">
        <v>25</v>
      </c>
      <c r="J11" s="60" t="s">
        <v>31</v>
      </c>
      <c r="K11" s="46" t="s">
        <v>32</v>
      </c>
      <c r="O11" s="28" t="s">
        <v>4</v>
      </c>
      <c r="P11" s="67">
        <v>5</v>
      </c>
      <c r="Q11" s="27">
        <v>13</v>
      </c>
      <c r="R11" s="27">
        <v>21</v>
      </c>
      <c r="S11" s="27">
        <v>29</v>
      </c>
    </row>
    <row r="12" spans="2:19" x14ac:dyDescent="0.2">
      <c r="B12" s="47">
        <f t="shared" si="1"/>
        <v>0.128</v>
      </c>
      <c r="C12" s="28">
        <v>10</v>
      </c>
      <c r="D12" s="70"/>
      <c r="E12" s="27">
        <f t="shared" si="2"/>
        <v>0.15625</v>
      </c>
      <c r="F12" s="56">
        <v>26</v>
      </c>
      <c r="J12" s="47" t="s">
        <v>29</v>
      </c>
      <c r="K12" s="48">
        <v>30</v>
      </c>
      <c r="O12" s="28" t="s">
        <v>5</v>
      </c>
      <c r="P12" s="67">
        <v>6</v>
      </c>
      <c r="Q12" s="27">
        <v>14</v>
      </c>
      <c r="R12" s="27">
        <v>22</v>
      </c>
      <c r="S12" s="27">
        <v>30</v>
      </c>
    </row>
    <row r="13" spans="2:19" x14ac:dyDescent="0.2">
      <c r="B13" s="47">
        <f t="shared" si="1"/>
        <v>0.25600000000000001</v>
      </c>
      <c r="C13" s="28">
        <v>11</v>
      </c>
      <c r="D13" s="70"/>
      <c r="E13" s="27">
        <f t="shared" si="2"/>
        <v>0.3125</v>
      </c>
      <c r="F13" s="56">
        <v>27</v>
      </c>
      <c r="J13" s="47" t="s">
        <v>30</v>
      </c>
      <c r="K13" s="48">
        <v>6</v>
      </c>
      <c r="O13" s="28" t="s">
        <v>6</v>
      </c>
      <c r="P13" s="67">
        <v>7</v>
      </c>
      <c r="Q13" s="27">
        <v>15</v>
      </c>
      <c r="R13" s="27">
        <v>23</v>
      </c>
      <c r="S13" s="27">
        <v>31</v>
      </c>
    </row>
    <row r="14" spans="2:19" x14ac:dyDescent="0.2">
      <c r="B14" s="47">
        <f t="shared" si="1"/>
        <v>0.51200000000000001</v>
      </c>
      <c r="C14" s="28">
        <v>12</v>
      </c>
      <c r="D14" s="70"/>
      <c r="E14" s="27">
        <f t="shared" si="2"/>
        <v>0.625</v>
      </c>
      <c r="F14" s="56">
        <v>28</v>
      </c>
      <c r="J14" s="47" t="s">
        <v>33</v>
      </c>
      <c r="K14" s="48">
        <v>5</v>
      </c>
      <c r="O14" s="28" t="s">
        <v>7</v>
      </c>
      <c r="P14" s="67">
        <v>8</v>
      </c>
      <c r="Q14" s="27">
        <v>16</v>
      </c>
      <c r="R14" s="27">
        <v>24</v>
      </c>
      <c r="S14" s="27">
        <v>32</v>
      </c>
    </row>
    <row r="15" spans="2:19" x14ac:dyDescent="0.2">
      <c r="B15" s="47">
        <f t="shared" si="1"/>
        <v>1.024</v>
      </c>
      <c r="C15" s="28">
        <v>13</v>
      </c>
      <c r="D15" s="70"/>
      <c r="E15" s="27">
        <f t="shared" si="2"/>
        <v>1.25</v>
      </c>
      <c r="F15" s="56">
        <v>29</v>
      </c>
      <c r="J15" s="47" t="s">
        <v>34</v>
      </c>
      <c r="K15" s="48">
        <v>10</v>
      </c>
    </row>
    <row r="16" spans="2:19" ht="13.5" thickBot="1" x14ac:dyDescent="0.25">
      <c r="B16" s="47">
        <f t="shared" si="1"/>
        <v>2.048</v>
      </c>
      <c r="C16" s="28">
        <v>14</v>
      </c>
      <c r="D16" s="70"/>
      <c r="E16" s="27">
        <f t="shared" si="2"/>
        <v>2.5</v>
      </c>
      <c r="F16" s="56">
        <v>30</v>
      </c>
      <c r="J16" s="49" t="s">
        <v>22</v>
      </c>
      <c r="K16" s="61">
        <f>60-K12-K13-K14-K15</f>
        <v>9</v>
      </c>
    </row>
    <row r="17" spans="2:13" x14ac:dyDescent="0.2">
      <c r="B17" s="47">
        <f t="shared" si="1"/>
        <v>4.0960000000000001</v>
      </c>
      <c r="C17" s="28">
        <v>15</v>
      </c>
      <c r="D17" s="70"/>
      <c r="E17" s="27">
        <f t="shared" si="2"/>
        <v>5</v>
      </c>
      <c r="F17" s="56">
        <v>31</v>
      </c>
    </row>
    <row r="18" spans="2:13" ht="18.75" customHeight="1" thickBot="1" x14ac:dyDescent="0.25">
      <c r="B18" s="49">
        <f t="shared" si="1"/>
        <v>8.1920000000000002</v>
      </c>
      <c r="C18" s="54">
        <v>16</v>
      </c>
      <c r="D18" s="71"/>
      <c r="E18" s="50">
        <v>10</v>
      </c>
      <c r="F18" s="66">
        <v>32</v>
      </c>
    </row>
    <row r="20" spans="2:13" ht="13.5" thickBot="1" x14ac:dyDescent="0.25">
      <c r="D20" t="s">
        <v>36</v>
      </c>
    </row>
    <row r="21" spans="2:13" ht="13.5" thickBot="1" x14ac:dyDescent="0.25">
      <c r="D21" s="44" t="s">
        <v>20</v>
      </c>
      <c r="E21" s="53">
        <v>1</v>
      </c>
      <c r="F21" s="72" t="s">
        <v>24</v>
      </c>
      <c r="G21" s="45">
        <f>E3*6</f>
        <v>0.46875</v>
      </c>
      <c r="H21" s="55">
        <v>17</v>
      </c>
    </row>
    <row r="22" spans="2:13" ht="13.5" thickBot="1" x14ac:dyDescent="0.25">
      <c r="D22" s="47">
        <f>B4*6</f>
        <v>0</v>
      </c>
      <c r="E22" s="28">
        <v>2</v>
      </c>
      <c r="F22" s="70"/>
      <c r="G22" s="45">
        <f t="shared" ref="G22:G36" si="3">E4*6</f>
        <v>0.9375</v>
      </c>
      <c r="H22" s="56">
        <v>18</v>
      </c>
    </row>
    <row r="23" spans="2:13" ht="13.5" thickBot="1" x14ac:dyDescent="0.25">
      <c r="D23" s="47">
        <f t="shared" ref="D23:D36" si="4">B5*6</f>
        <v>6.0000000000000001E-3</v>
      </c>
      <c r="E23" s="28">
        <v>3</v>
      </c>
      <c r="F23" s="70"/>
      <c r="G23" s="45">
        <f t="shared" si="3"/>
        <v>1.875</v>
      </c>
      <c r="H23" s="56">
        <v>19</v>
      </c>
    </row>
    <row r="24" spans="2:13" ht="13.5" thickBot="1" x14ac:dyDescent="0.25">
      <c r="D24" s="47">
        <f t="shared" si="4"/>
        <v>1.2E-2</v>
      </c>
      <c r="E24" s="28">
        <v>4</v>
      </c>
      <c r="F24" s="70"/>
      <c r="G24" s="45">
        <f t="shared" si="3"/>
        <v>3.75</v>
      </c>
      <c r="H24" s="56">
        <v>20</v>
      </c>
    </row>
    <row r="25" spans="2:13" ht="13.5" thickBot="1" x14ac:dyDescent="0.25">
      <c r="D25" s="47">
        <f t="shared" si="4"/>
        <v>2.4E-2</v>
      </c>
      <c r="E25" s="28">
        <v>5</v>
      </c>
      <c r="F25" s="70"/>
      <c r="G25" s="45">
        <f t="shared" si="3"/>
        <v>7.5</v>
      </c>
      <c r="H25" s="56">
        <v>21</v>
      </c>
    </row>
    <row r="26" spans="2:13" ht="13.5" thickBot="1" x14ac:dyDescent="0.25">
      <c r="D26" s="47">
        <f t="shared" si="4"/>
        <v>4.8000000000000001E-2</v>
      </c>
      <c r="E26" s="28">
        <v>6</v>
      </c>
      <c r="F26" s="70"/>
      <c r="G26" s="45">
        <f t="shared" si="3"/>
        <v>15</v>
      </c>
      <c r="H26" s="56">
        <v>22</v>
      </c>
    </row>
    <row r="27" spans="2:13" ht="13.5" thickBot="1" x14ac:dyDescent="0.25">
      <c r="D27" s="47">
        <f t="shared" si="4"/>
        <v>9.6000000000000002E-2</v>
      </c>
      <c r="E27" s="28">
        <v>7</v>
      </c>
      <c r="F27" s="70"/>
      <c r="G27" s="45">
        <f t="shared" si="3"/>
        <v>30</v>
      </c>
      <c r="H27" s="56">
        <v>23</v>
      </c>
      <c r="I27" s="57" t="s">
        <v>37</v>
      </c>
      <c r="J27" s="65" t="s">
        <v>38</v>
      </c>
      <c r="K27" s="65"/>
      <c r="L27" s="65"/>
      <c r="M27" s="58"/>
    </row>
    <row r="28" spans="2:13" ht="13.5" thickBot="1" x14ac:dyDescent="0.25">
      <c r="D28" s="47">
        <f t="shared" si="4"/>
        <v>0.192</v>
      </c>
      <c r="E28" s="28">
        <v>8</v>
      </c>
      <c r="F28" s="70"/>
      <c r="G28" s="45">
        <f t="shared" si="3"/>
        <v>60</v>
      </c>
      <c r="H28" s="56">
        <v>24</v>
      </c>
      <c r="I28" s="59">
        <f>1000/60</f>
        <v>16.666666666666668</v>
      </c>
      <c r="J28" s="51">
        <f>2000/I28</f>
        <v>119.99999999999999</v>
      </c>
      <c r="K28" s="51" t="s">
        <v>23</v>
      </c>
      <c r="L28" s="51">
        <f>2000-J28</f>
        <v>1880</v>
      </c>
      <c r="M28" s="52" t="s">
        <v>22</v>
      </c>
    </row>
    <row r="29" spans="2:13" ht="13.5" thickBot="1" x14ac:dyDescent="0.25">
      <c r="D29" s="47">
        <f t="shared" si="4"/>
        <v>0.38400000000000001</v>
      </c>
      <c r="E29" s="28">
        <v>9</v>
      </c>
      <c r="F29" s="70" t="s">
        <v>25</v>
      </c>
      <c r="G29" s="45">
        <f t="shared" si="3"/>
        <v>0.46875</v>
      </c>
      <c r="H29" s="56">
        <v>25</v>
      </c>
    </row>
    <row r="30" spans="2:13" ht="13.5" thickBot="1" x14ac:dyDescent="0.25">
      <c r="D30" s="47">
        <f t="shared" si="4"/>
        <v>0.76800000000000002</v>
      </c>
      <c r="E30" s="28">
        <v>10</v>
      </c>
      <c r="F30" s="70"/>
      <c r="G30" s="45">
        <f t="shared" si="3"/>
        <v>0.9375</v>
      </c>
      <c r="H30" s="56">
        <v>26</v>
      </c>
    </row>
    <row r="31" spans="2:13" ht="13.5" thickBot="1" x14ac:dyDescent="0.25">
      <c r="D31" s="47">
        <f t="shared" si="4"/>
        <v>1.536</v>
      </c>
      <c r="E31" s="28">
        <v>11</v>
      </c>
      <c r="F31" s="70"/>
      <c r="G31" s="45">
        <f t="shared" si="3"/>
        <v>1.875</v>
      </c>
      <c r="H31" s="56">
        <v>27</v>
      </c>
    </row>
    <row r="32" spans="2:13" ht="13.5" thickBot="1" x14ac:dyDescent="0.25">
      <c r="D32" s="47">
        <f t="shared" si="4"/>
        <v>3.0720000000000001</v>
      </c>
      <c r="E32" s="28">
        <v>12</v>
      </c>
      <c r="F32" s="70"/>
      <c r="G32" s="45">
        <f t="shared" si="3"/>
        <v>3.75</v>
      </c>
      <c r="H32" s="56">
        <v>28</v>
      </c>
    </row>
    <row r="33" spans="1:13" ht="13.5" thickBot="1" x14ac:dyDescent="0.25">
      <c r="D33" s="47">
        <f t="shared" si="4"/>
        <v>6.1440000000000001</v>
      </c>
      <c r="E33" s="28">
        <v>13</v>
      </c>
      <c r="F33" s="70"/>
      <c r="G33" s="45">
        <f t="shared" si="3"/>
        <v>7.5</v>
      </c>
      <c r="H33" s="56">
        <v>29</v>
      </c>
    </row>
    <row r="34" spans="1:13" ht="13.5" thickBot="1" x14ac:dyDescent="0.25">
      <c r="D34" s="47">
        <f t="shared" si="4"/>
        <v>12.288</v>
      </c>
      <c r="E34" s="28">
        <v>14</v>
      </c>
      <c r="F34" s="70"/>
      <c r="G34" s="45">
        <f t="shared" si="3"/>
        <v>15</v>
      </c>
      <c r="H34" s="56">
        <v>30</v>
      </c>
    </row>
    <row r="35" spans="1:13" ht="13.5" thickBot="1" x14ac:dyDescent="0.25">
      <c r="D35" s="47">
        <f t="shared" si="4"/>
        <v>24.576000000000001</v>
      </c>
      <c r="E35" s="28">
        <v>15</v>
      </c>
      <c r="F35" s="70"/>
      <c r="G35" s="45">
        <f t="shared" si="3"/>
        <v>30</v>
      </c>
      <c r="H35" s="56">
        <v>31</v>
      </c>
      <c r="I35" s="57" t="s">
        <v>37</v>
      </c>
      <c r="J35" s="65" t="s">
        <v>38</v>
      </c>
      <c r="K35" s="65"/>
      <c r="L35" s="65"/>
      <c r="M35" s="58"/>
    </row>
    <row r="36" spans="1:13" ht="13.5" thickBot="1" x14ac:dyDescent="0.25">
      <c r="A36" s="62">
        <f>2000-B36</f>
        <v>1803.3920000000001</v>
      </c>
      <c r="B36" s="63">
        <f>2000/C36</f>
        <v>196.608</v>
      </c>
      <c r="C36" s="64">
        <f>500/D36</f>
        <v>10.172526041666666</v>
      </c>
      <c r="D36" s="47">
        <f t="shared" si="4"/>
        <v>49.152000000000001</v>
      </c>
      <c r="E36" s="54">
        <v>16</v>
      </c>
      <c r="F36" s="71"/>
      <c r="G36" s="45">
        <f t="shared" si="3"/>
        <v>60</v>
      </c>
      <c r="H36" s="66">
        <v>32</v>
      </c>
      <c r="I36" s="59">
        <f>4000/60</f>
        <v>66.666666666666671</v>
      </c>
      <c r="J36" s="51">
        <f>2000/I36</f>
        <v>29.999999999999996</v>
      </c>
      <c r="K36" s="51" t="s">
        <v>23</v>
      </c>
      <c r="L36" s="51">
        <f>2000-J36</f>
        <v>1970</v>
      </c>
      <c r="M36" s="52" t="s">
        <v>22</v>
      </c>
    </row>
  </sheetData>
  <mergeCells count="4">
    <mergeCell ref="F29:F36"/>
    <mergeCell ref="D11:D18"/>
    <mergeCell ref="D3:D10"/>
    <mergeCell ref="F21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exp_design_Ca</vt:lpstr>
      <vt:lpstr>bufory</vt:lpstr>
    </vt:vector>
  </TitlesOfParts>
  <Company>IBB PAN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</dc:creator>
  <cp:lastModifiedBy>Wojtek</cp:lastModifiedBy>
  <cp:lastPrinted>2017-02-23T14:19:58Z</cp:lastPrinted>
  <dcterms:created xsi:type="dcterms:W3CDTF">2010-03-05T11:21:23Z</dcterms:created>
  <dcterms:modified xsi:type="dcterms:W3CDTF">2017-07-09T09:14:31Z</dcterms:modified>
</cp:coreProperties>
</file>