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cott\Desktop\GitHub\Excel Financial Engineering and Investment Management\"/>
    </mc:Choice>
  </mc:AlternateContent>
  <xr:revisionPtr revIDLastSave="0" documentId="13_ncr:1_{5753FB9B-5CAB-4C4B-BAF8-8E9D00B792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ibration" sheetId="5" r:id="rId1"/>
  </sheets>
  <externalReferences>
    <externalReference r:id="rId2"/>
  </externalReferences>
  <definedNames>
    <definedName name="beta">#REF!</definedName>
    <definedName name="d">#REF!</definedName>
    <definedName name="h" localSheetId="0">Calibration!$C$2</definedName>
    <definedName name="h">#REF!</definedName>
    <definedName name="N">'[1]CDS pricing'!$B$2</definedName>
    <definedName name="qd">#REF!</definedName>
    <definedName name="qu">#REF!</definedName>
    <definedName name="r00">#REF!</definedName>
    <definedName name="rf" localSheetId="0">Calibration!$F$2</definedName>
    <definedName name="rf">#REF!</definedName>
    <definedName name="rho">#REF!</definedName>
    <definedName name="S">#REF!</definedName>
    <definedName name="solver_adj" localSheetId="0" hidden="1">Calibration!$A$6:$A$16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Calibration!$A$10</definedName>
    <definedName name="solver_lhs10" localSheetId="0" hidden="1">Calibration!$A$9</definedName>
    <definedName name="solver_lhs2" localSheetId="0" hidden="1">Calibration!$A$11</definedName>
    <definedName name="solver_lhs3" localSheetId="0" hidden="1">Calibration!$A$12</definedName>
    <definedName name="solver_lhs4" localSheetId="0" hidden="1">Calibration!$A$13</definedName>
    <definedName name="solver_lhs5" localSheetId="0" hidden="1">Calibration!$A$14</definedName>
    <definedName name="solver_lhs6" localSheetId="0" hidden="1">Calibration!$A$15</definedName>
    <definedName name="solver_lhs7" localSheetId="0" hidden="1">Calibration!$A$6</definedName>
    <definedName name="solver_lhs8" localSheetId="0" hidden="1">Calibration!$A$7</definedName>
    <definedName name="solver_lhs9" localSheetId="0" hidden="1">Calibration!$A$8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Calibration!$J$21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Calibration!$A$11</definedName>
    <definedName name="solver_rhs10" localSheetId="0" hidden="1">Calibration!$A$10</definedName>
    <definedName name="solver_rhs2" localSheetId="0" hidden="1">Calibration!$A$12</definedName>
    <definedName name="solver_rhs3" localSheetId="0" hidden="1">Calibration!$A$13</definedName>
    <definedName name="solver_rhs4" localSheetId="0" hidden="1">Calibration!$A$14</definedName>
    <definedName name="solver_rhs5" localSheetId="0" hidden="1">Calibration!$A$15</definedName>
    <definedName name="solver_rhs6" localSheetId="0" hidden="1">Calibration!$A$16</definedName>
    <definedName name="solver_rhs7" localSheetId="0" hidden="1">Calibration!$A$7</definedName>
    <definedName name="solver_rhs8" localSheetId="0" hidden="1">Calibration!$A$8</definedName>
    <definedName name="solver_rhs9" localSheetId="0" hidden="1">Calibration!$A$9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5" l="1"/>
  <c r="D8" i="5"/>
  <c r="C8" i="5"/>
  <c r="D7" i="5"/>
  <c r="E7" i="5"/>
  <c r="E8" i="5"/>
  <c r="E9" i="5"/>
  <c r="E10" i="5"/>
  <c r="E11" i="5"/>
  <c r="E12" i="5"/>
  <c r="E13" i="5"/>
  <c r="E14" i="5"/>
  <c r="E15" i="5"/>
  <c r="E16" i="5"/>
  <c r="P7" i="5"/>
  <c r="J7" i="5"/>
  <c r="AH7" i="5"/>
  <c r="C9" i="5"/>
  <c r="D9" i="5"/>
  <c r="AB8" i="5"/>
  <c r="AB7" i="5"/>
  <c r="V7" i="5"/>
  <c r="P8" i="5"/>
  <c r="AH9" i="5"/>
  <c r="J8" i="5"/>
  <c r="J18" i="5"/>
  <c r="V8" i="5"/>
  <c r="V9" i="5"/>
  <c r="AH8" i="5"/>
  <c r="AB9" i="5"/>
  <c r="C10" i="5"/>
  <c r="P9" i="5"/>
  <c r="D10" i="5"/>
  <c r="J20" i="5"/>
  <c r="AB10" i="5"/>
  <c r="D11" i="5"/>
  <c r="AH10" i="5"/>
  <c r="V10" i="5"/>
  <c r="C11" i="5"/>
  <c r="P10" i="5"/>
  <c r="P18" i="5"/>
  <c r="AH11" i="5"/>
  <c r="C12" i="5"/>
  <c r="D12" i="5"/>
  <c r="V11" i="5"/>
  <c r="AB11" i="5"/>
  <c r="P20" i="5"/>
  <c r="D13" i="5"/>
  <c r="AH12" i="5"/>
  <c r="AB12" i="5"/>
  <c r="C13" i="5"/>
  <c r="V12" i="5"/>
  <c r="V18" i="5"/>
  <c r="AH13" i="5"/>
  <c r="D14" i="5"/>
  <c r="AB13" i="5"/>
  <c r="C14" i="5"/>
  <c r="V20" i="5"/>
  <c r="AH14" i="5"/>
  <c r="D15" i="5"/>
  <c r="C15" i="5"/>
  <c r="AB14" i="5"/>
  <c r="AB18" i="5"/>
  <c r="D16" i="5"/>
  <c r="AH15" i="5"/>
  <c r="C16" i="5"/>
  <c r="AB20" i="5"/>
  <c r="AH16" i="5"/>
  <c r="AH18" i="5"/>
  <c r="AH20" i="5"/>
  <c r="J21" i="5"/>
</calcChain>
</file>

<file path=xl/sharedStrings.xml><?xml version="1.0" encoding="utf-8"?>
<sst xmlns="http://schemas.openxmlformats.org/spreadsheetml/2006/main" count="50" uniqueCount="19">
  <si>
    <t>Interest rate</t>
  </si>
  <si>
    <t xml:space="preserve">1yr bond: c = 5%, R= 10% </t>
  </si>
  <si>
    <t xml:space="preserve">3yr bond: c = 5%, R= 50% </t>
  </si>
  <si>
    <t xml:space="preserve">4yr bond: c = 5%, R=10% </t>
  </si>
  <si>
    <t>5yr bond: c=10%, R=20%</t>
  </si>
  <si>
    <t>Hazard rate</t>
  </si>
  <si>
    <t>Time</t>
  </si>
  <si>
    <t>Survival probability</t>
  </si>
  <si>
    <t>Default probabilty</t>
  </si>
  <si>
    <t>Discount rate</t>
  </si>
  <si>
    <t xml:space="preserve">Coupon+Face </t>
  </si>
  <si>
    <t>Recovery</t>
  </si>
  <si>
    <t>Discounted Expected value</t>
  </si>
  <si>
    <t>Sum Error</t>
  </si>
  <si>
    <t>Error</t>
  </si>
  <si>
    <t>True Price</t>
  </si>
  <si>
    <t>Model Price</t>
  </si>
  <si>
    <t xml:space="preserve">2yr bond: c = 8%, R= 25% </t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</si>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</sst>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Verdana"/>
      <family val="2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/>
    <xf numFmtId="2" fontId="0" fillId="2" borderId="0" xfId="0" applyNumberFormat="1" applyFill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ud/Dropbox/MOOC_spring2012/Slides/CDS/Bonds_and_cds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ing"/>
      <sheetName val="Calibration"/>
      <sheetName val="CDS pricing"/>
    </sheetNames>
    <sheetDataSet>
      <sheetData sheetId="0">
        <row r="2">
          <cell r="F2">
            <v>0.05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3"/>
  <sheetViews>
    <sheetView tabSelected="1" workbookViewId="0">
      <selection activeCell="J21" sqref="J21"/>
    </sheetView>
  </sheetViews>
  <sheetFormatPr defaultColWidth="8.85546875" defaultRowHeight="15" x14ac:dyDescent="0.25"/>
  <cols>
    <col min="1" max="1" width="12" style="7" customWidth="1"/>
    <col min="2" max="2" width="8.42578125" customWidth="1"/>
    <col min="3" max="4" width="12.42578125" style="1" customWidth="1"/>
    <col min="5" max="5" width="7.7109375" style="1" customWidth="1"/>
    <col min="6" max="6" width="8.85546875" style="1"/>
    <col min="8" max="8" width="15.28515625" customWidth="1"/>
    <col min="9" max="9" width="11.7109375" customWidth="1"/>
    <col min="10" max="10" width="8.85546875" style="1"/>
    <col min="14" max="14" width="15.28515625" customWidth="1"/>
    <col min="15" max="15" width="11" customWidth="1"/>
    <col min="16" max="16" width="8.85546875" style="1"/>
    <col min="21" max="21" width="13.140625" customWidth="1"/>
    <col min="27" max="27" width="11.7109375" customWidth="1"/>
    <col min="33" max="33" width="12.140625" customWidth="1"/>
  </cols>
  <sheetData>
    <row r="2" spans="1:36" x14ac:dyDescent="0.25">
      <c r="B2" s="4"/>
      <c r="E2" s="6" t="s">
        <v>0</v>
      </c>
      <c r="F2" s="1">
        <v>0.05</v>
      </c>
    </row>
    <row r="3" spans="1:36" s="2" customFormat="1" ht="60" x14ac:dyDescent="0.25">
      <c r="A3" s="8"/>
      <c r="C3" s="3"/>
      <c r="D3" s="3"/>
      <c r="E3" s="3"/>
      <c r="F3" s="3"/>
      <c r="H3" s="2" t="s">
        <v>1</v>
      </c>
      <c r="J3" s="3"/>
      <c r="N3" s="2" t="s">
        <v>17</v>
      </c>
      <c r="P3" s="3"/>
      <c r="T3" s="2" t="s">
        <v>2</v>
      </c>
      <c r="V3" s="3"/>
      <c r="Z3" s="2" t="s">
        <v>3</v>
      </c>
      <c r="AB3" s="3"/>
      <c r="AF3" s="2" t="s">
        <v>4</v>
      </c>
    </row>
    <row r="4" spans="1:36" x14ac:dyDescent="0.25">
      <c r="A4" s="9" t="s">
        <v>5</v>
      </c>
      <c r="B4" s="4" t="s">
        <v>6</v>
      </c>
      <c r="C4" s="4" t="s">
        <v>7</v>
      </c>
      <c r="D4" s="4" t="s">
        <v>8</v>
      </c>
      <c r="E4" s="6" t="s">
        <v>9</v>
      </c>
      <c r="H4" s="4" t="s">
        <v>10</v>
      </c>
      <c r="I4" s="4" t="s">
        <v>11</v>
      </c>
      <c r="J4" s="4" t="s">
        <v>12</v>
      </c>
      <c r="K4" s="4"/>
      <c r="L4" s="4"/>
      <c r="M4" s="4"/>
      <c r="N4" s="4" t="s">
        <v>10</v>
      </c>
      <c r="O4" s="4" t="s">
        <v>11</v>
      </c>
      <c r="P4" s="4" t="s">
        <v>12</v>
      </c>
      <c r="Q4" s="4"/>
      <c r="R4" s="4"/>
      <c r="S4" s="4"/>
      <c r="T4" s="4" t="s">
        <v>10</v>
      </c>
      <c r="U4" s="4" t="s">
        <v>11</v>
      </c>
      <c r="V4" s="4" t="s">
        <v>12</v>
      </c>
      <c r="W4" s="4"/>
      <c r="X4" s="4"/>
      <c r="Y4" s="4"/>
      <c r="Z4" s="4" t="s">
        <v>10</v>
      </c>
      <c r="AA4" s="4" t="s">
        <v>11</v>
      </c>
      <c r="AB4" s="4" t="s">
        <v>12</v>
      </c>
      <c r="AC4" s="4"/>
      <c r="AD4" s="4"/>
      <c r="AE4" s="4"/>
      <c r="AF4" s="4" t="s">
        <v>10</v>
      </c>
      <c r="AG4" s="4" t="s">
        <v>11</v>
      </c>
      <c r="AH4" s="4" t="s">
        <v>12</v>
      </c>
      <c r="AI4" s="4"/>
      <c r="AJ4" s="4"/>
    </row>
    <row r="5" spans="1:36" x14ac:dyDescent="0.25">
      <c r="J5" s="4" t="s">
        <v>18</v>
      </c>
      <c r="K5" s="4"/>
      <c r="L5" s="4"/>
      <c r="M5" s="4"/>
      <c r="P5" s="4" t="s">
        <v>18</v>
      </c>
      <c r="Q5" s="4"/>
      <c r="R5" s="4"/>
      <c r="S5" s="4"/>
      <c r="V5" s="4" t="s">
        <v>18</v>
      </c>
      <c r="W5" s="4"/>
      <c r="X5" s="4"/>
      <c r="Y5" s="4"/>
      <c r="AB5" s="4" t="s">
        <v>18</v>
      </c>
      <c r="AC5" s="4"/>
      <c r="AD5" s="4"/>
      <c r="AE5" s="4"/>
      <c r="AH5" s="4" t="s">
        <v>18</v>
      </c>
      <c r="AI5" s="4"/>
      <c r="AJ5" s="4"/>
    </row>
    <row r="6" spans="1:36" x14ac:dyDescent="0.25">
      <c r="A6" s="1">
        <v>1.8440223684760022E-2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 s="1">
        <v>2.3962204227177361E-2</v>
      </c>
      <c r="B7">
        <v>6</v>
      </c>
      <c r="C7" s="1">
        <f t="shared" ref="C7:C16" si="0">C6*(1-A6)</f>
        <v>0.98155977631523994</v>
      </c>
      <c r="D7" s="1">
        <f t="shared" ref="D7:D16" si="1">C6*A6</f>
        <v>1.8440223684760022E-2</v>
      </c>
      <c r="E7" s="1">
        <f t="shared" ref="E7:E16" si="2">1/(1+rf/2)^(B7/6)</f>
        <v>0.97560975609756106</v>
      </c>
      <c r="H7">
        <v>5</v>
      </c>
      <c r="I7">
        <v>10</v>
      </c>
      <c r="J7" s="1">
        <f>$E7*(H7*$C7+I7*$D7)</f>
        <v>4.9680010911451715</v>
      </c>
      <c r="N7">
        <v>2</v>
      </c>
      <c r="O7">
        <v>25</v>
      </c>
      <c r="P7" s="1">
        <f>$E7*(N7*$C7+O7*$D7)</f>
        <v>2.3650001412190056</v>
      </c>
      <c r="T7">
        <v>5</v>
      </c>
      <c r="U7">
        <v>50</v>
      </c>
      <c r="V7" s="1">
        <f t="shared" ref="V7:V12" si="3">$E7*(T7*$C7+U7*$D7)</f>
        <v>5.6876195764040993</v>
      </c>
      <c r="Z7">
        <v>5</v>
      </c>
      <c r="AA7">
        <v>10</v>
      </c>
      <c r="AB7" s="1">
        <f t="shared" ref="AB7:AB14" si="4">$E7*(Z7*$C7+AA7*$D7)</f>
        <v>4.9680010911451715</v>
      </c>
      <c r="AF7">
        <v>10</v>
      </c>
      <c r="AG7">
        <v>20</v>
      </c>
      <c r="AH7" s="1">
        <f t="shared" ref="AH7:AH16" si="5">$E7*(AF7*$C7+AG7*$D7)</f>
        <v>9.936002182290343</v>
      </c>
    </row>
    <row r="8" spans="1:36" x14ac:dyDescent="0.25">
      <c r="A8" s="1">
        <v>2.6387360898325416E-2</v>
      </c>
      <c r="B8">
        <v>12</v>
      </c>
      <c r="C8" s="1">
        <f t="shared" si="0"/>
        <v>0.9580394404939917</v>
      </c>
      <c r="D8" s="1">
        <f>C7*A7</f>
        <v>2.3520335821248309E-2</v>
      </c>
      <c r="E8" s="1">
        <f t="shared" si="2"/>
        <v>0.95181439619274244</v>
      </c>
      <c r="H8">
        <v>105</v>
      </c>
      <c r="I8">
        <v>10</v>
      </c>
      <c r="J8" s="1">
        <f>$E8*(H8*$C8+I8*$D8)</f>
        <v>95.970821758554791</v>
      </c>
      <c r="N8">
        <v>2</v>
      </c>
      <c r="O8">
        <v>25</v>
      </c>
      <c r="P8" s="1">
        <f>$E8*(N8*$C8+O8*$D8)</f>
        <v>2.3834263191140428</v>
      </c>
      <c r="T8">
        <v>5</v>
      </c>
      <c r="U8">
        <v>50</v>
      </c>
      <c r="V8" s="1">
        <f t="shared" si="3"/>
        <v>5.6787283698107069</v>
      </c>
      <c r="Z8">
        <v>5</v>
      </c>
      <c r="AA8">
        <v>10</v>
      </c>
      <c r="AB8" s="1">
        <f t="shared" si="4"/>
        <v>4.7832486002926276</v>
      </c>
      <c r="AF8">
        <v>10</v>
      </c>
      <c r="AG8">
        <v>20</v>
      </c>
      <c r="AH8" s="1">
        <f t="shared" si="5"/>
        <v>9.5664972005852551</v>
      </c>
    </row>
    <row r="9" spans="1:36" x14ac:dyDescent="0.25">
      <c r="A9" s="1">
        <v>2.6402661441787524E-2</v>
      </c>
      <c r="B9">
        <v>18</v>
      </c>
      <c r="C9" s="1">
        <f t="shared" si="0"/>
        <v>0.93275930802284701</v>
      </c>
      <c r="D9" s="1">
        <f t="shared" si="1"/>
        <v>2.5280132471144717E-2</v>
      </c>
      <c r="E9" s="1">
        <f t="shared" si="2"/>
        <v>0.92859941091974885</v>
      </c>
      <c r="N9">
        <v>2</v>
      </c>
      <c r="O9">
        <v>25</v>
      </c>
      <c r="P9" s="1">
        <f>$E9*(N9*$C9+O9*$D9)</f>
        <v>2.3191973909368118</v>
      </c>
      <c r="T9">
        <v>5</v>
      </c>
      <c r="U9">
        <v>50</v>
      </c>
      <c r="V9" s="1">
        <f t="shared" si="3"/>
        <v>5.5045545258335506</v>
      </c>
      <c r="Z9">
        <v>5</v>
      </c>
      <c r="AA9">
        <v>10</v>
      </c>
      <c r="AB9" s="1">
        <f t="shared" si="4"/>
        <v>4.5655498810064232</v>
      </c>
      <c r="AF9">
        <v>10</v>
      </c>
      <c r="AG9">
        <v>20</v>
      </c>
      <c r="AH9" s="1">
        <f t="shared" si="5"/>
        <v>9.1310997620128465</v>
      </c>
    </row>
    <row r="10" spans="1:36" x14ac:dyDescent="0.25">
      <c r="A10" s="1">
        <v>3.0880120407504739E-2</v>
      </c>
      <c r="B10">
        <v>24</v>
      </c>
      <c r="C10" s="1">
        <f t="shared" si="0"/>
        <v>0.90813197980644378</v>
      </c>
      <c r="D10" s="1">
        <f t="shared" si="1"/>
        <v>2.4627328216403236E-2</v>
      </c>
      <c r="E10" s="1">
        <f t="shared" si="2"/>
        <v>0.90595064479975507</v>
      </c>
      <c r="N10">
        <v>102</v>
      </c>
      <c r="O10">
        <v>25</v>
      </c>
      <c r="P10" s="1">
        <f>$E10*(N10*$C10+O10*$D10)</f>
        <v>84.475499369164083</v>
      </c>
      <c r="T10">
        <v>5</v>
      </c>
      <c r="U10">
        <v>50</v>
      </c>
      <c r="V10" s="1">
        <f t="shared" si="3"/>
        <v>5.2291709572119149</v>
      </c>
      <c r="Z10">
        <v>5</v>
      </c>
      <c r="AA10">
        <v>10</v>
      </c>
      <c r="AB10" s="1">
        <f t="shared" si="4"/>
        <v>4.3367252021180862</v>
      </c>
      <c r="AF10">
        <v>10</v>
      </c>
      <c r="AG10">
        <v>20</v>
      </c>
      <c r="AH10" s="1">
        <f t="shared" si="5"/>
        <v>8.6734504042361724</v>
      </c>
    </row>
    <row r="11" spans="1:36" x14ac:dyDescent="0.25">
      <c r="A11" s="1">
        <v>3.1169685444793319E-2</v>
      </c>
      <c r="B11">
        <v>30</v>
      </c>
      <c r="C11" s="1">
        <f t="shared" si="0"/>
        <v>0.88008875492411509</v>
      </c>
      <c r="D11" s="1">
        <f t="shared" si="1"/>
        <v>2.8043224882328646E-2</v>
      </c>
      <c r="E11" s="1">
        <f t="shared" si="2"/>
        <v>0.88385428760951712</v>
      </c>
      <c r="T11">
        <v>5</v>
      </c>
      <c r="U11">
        <v>50</v>
      </c>
      <c r="V11" s="1">
        <f t="shared" si="3"/>
        <v>5.1286573251152072</v>
      </c>
      <c r="Z11">
        <v>5</v>
      </c>
      <c r="AA11">
        <v>10</v>
      </c>
      <c r="AB11" s="1">
        <f t="shared" si="4"/>
        <v>4.1372123430894447</v>
      </c>
      <c r="AF11">
        <v>10</v>
      </c>
      <c r="AG11">
        <v>20</v>
      </c>
      <c r="AH11" s="1">
        <f t="shared" si="5"/>
        <v>8.2744246861788895</v>
      </c>
    </row>
    <row r="12" spans="1:36" x14ac:dyDescent="0.25">
      <c r="A12" s="1">
        <v>3.6244580526497892E-2</v>
      </c>
      <c r="B12">
        <v>36</v>
      </c>
      <c r="C12" s="1">
        <f t="shared" si="0"/>
        <v>0.85265666526963058</v>
      </c>
      <c r="D12" s="1">
        <f t="shared" si="1"/>
        <v>2.7432089654484466E-2</v>
      </c>
      <c r="E12" s="1">
        <f t="shared" si="2"/>
        <v>0.86229686596050459</v>
      </c>
      <c r="T12">
        <v>105</v>
      </c>
      <c r="U12">
        <v>50</v>
      </c>
      <c r="V12" s="1">
        <f t="shared" si="3"/>
        <v>78.383263118035899</v>
      </c>
      <c r="Z12">
        <v>5</v>
      </c>
      <c r="AA12">
        <v>10</v>
      </c>
      <c r="AB12" s="1">
        <f t="shared" si="4"/>
        <v>3.9127619003697833</v>
      </c>
      <c r="AF12">
        <v>10</v>
      </c>
      <c r="AG12">
        <v>20</v>
      </c>
      <c r="AH12" s="1">
        <f t="shared" si="5"/>
        <v>7.8255238007395667</v>
      </c>
    </row>
    <row r="13" spans="1:36" x14ac:dyDescent="0.25">
      <c r="A13" s="1">
        <v>3.6326957744730076E-2</v>
      </c>
      <c r="B13">
        <v>42</v>
      </c>
      <c r="C13" s="1">
        <f t="shared" si="0"/>
        <v>0.82175248210381024</v>
      </c>
      <c r="D13" s="1">
        <f t="shared" si="1"/>
        <v>3.0904183165820283E-2</v>
      </c>
      <c r="E13" s="1">
        <f t="shared" si="2"/>
        <v>0.84126523508341911</v>
      </c>
      <c r="V13" s="1"/>
      <c r="Z13">
        <v>5</v>
      </c>
      <c r="AA13">
        <v>10</v>
      </c>
      <c r="AB13" s="1">
        <f t="shared" si="4"/>
        <v>3.7165451243477734</v>
      </c>
      <c r="AF13">
        <v>10</v>
      </c>
      <c r="AG13">
        <v>20</v>
      </c>
      <c r="AH13" s="1">
        <f t="shared" si="5"/>
        <v>7.4330902486955468</v>
      </c>
    </row>
    <row r="14" spans="1:36" x14ac:dyDescent="0.25">
      <c r="A14" s="1">
        <v>4.110238407927555E-2</v>
      </c>
      <c r="B14">
        <v>48</v>
      </c>
      <c r="C14" s="1">
        <f t="shared" si="0"/>
        <v>0.79190071440979815</v>
      </c>
      <c r="D14" s="1">
        <f t="shared" si="1"/>
        <v>2.9851767694012172E-2</v>
      </c>
      <c r="E14" s="1">
        <f t="shared" si="2"/>
        <v>0.82074657081309188</v>
      </c>
      <c r="V14" s="1"/>
      <c r="Z14">
        <v>105</v>
      </c>
      <c r="AA14">
        <v>10</v>
      </c>
      <c r="AB14" s="1">
        <f t="shared" si="4"/>
        <v>68.48973591618504</v>
      </c>
      <c r="AF14">
        <v>10</v>
      </c>
      <c r="AG14">
        <v>20</v>
      </c>
      <c r="AH14" s="1">
        <f t="shared" si="5"/>
        <v>6.9895126771141847</v>
      </c>
    </row>
    <row r="15" spans="1:36" x14ac:dyDescent="0.25">
      <c r="A15" s="1">
        <v>4.1103198731205666E-2</v>
      </c>
      <c r="B15">
        <v>54</v>
      </c>
      <c r="C15" s="1">
        <f t="shared" si="0"/>
        <v>0.75935170709347388</v>
      </c>
      <c r="D15" s="1">
        <f t="shared" si="1"/>
        <v>3.2549007316324222E-2</v>
      </c>
      <c r="E15" s="1">
        <f t="shared" si="2"/>
        <v>0.8007283617688703</v>
      </c>
      <c r="V15" s="1"/>
      <c r="AB15" s="1"/>
      <c r="AF15">
        <v>10</v>
      </c>
      <c r="AG15">
        <v>20</v>
      </c>
      <c r="AH15" s="1">
        <f t="shared" si="5"/>
        <v>6.601602750385589</v>
      </c>
    </row>
    <row r="16" spans="1:36" x14ac:dyDescent="0.25">
      <c r="A16" s="1">
        <v>4.1103198731205666E-2</v>
      </c>
      <c r="B16">
        <v>60</v>
      </c>
      <c r="C16" s="1">
        <f t="shared" si="0"/>
        <v>0.72813992296993046</v>
      </c>
      <c r="D16" s="1">
        <f t="shared" si="1"/>
        <v>3.1211784123543331E-2</v>
      </c>
      <c r="E16" s="1">
        <f t="shared" si="2"/>
        <v>0.78119840172572708</v>
      </c>
      <c r="V16" s="1"/>
      <c r="AB16" s="1"/>
      <c r="AF16">
        <v>110</v>
      </c>
      <c r="AG16">
        <v>20</v>
      </c>
      <c r="AH16" s="1">
        <f t="shared" si="5"/>
        <v>63.058043763694819</v>
      </c>
    </row>
    <row r="17" spans="9:34" x14ac:dyDescent="0.25">
      <c r="V17" s="1"/>
      <c r="AB17" s="1"/>
    </row>
    <row r="18" spans="9:34" x14ac:dyDescent="0.25">
      <c r="I18" s="4" t="s">
        <v>16</v>
      </c>
      <c r="J18" s="1">
        <f>SUM(J7:J16)</f>
        <v>100.93882284969996</v>
      </c>
      <c r="O18" s="4" t="s">
        <v>16</v>
      </c>
      <c r="P18" s="1">
        <f>SUM(P7:P16)</f>
        <v>91.543123220433941</v>
      </c>
      <c r="U18" s="4" t="s">
        <v>16</v>
      </c>
      <c r="V18" s="1">
        <f>SUM(V7:V16)</f>
        <v>105.61199387241138</v>
      </c>
      <c r="AA18" s="4" t="s">
        <v>16</v>
      </c>
      <c r="AB18" s="1">
        <f>SUM(AB7:AB16)</f>
        <v>98.909780058554347</v>
      </c>
      <c r="AG18" s="4" t="s">
        <v>16</v>
      </c>
      <c r="AH18" s="1">
        <f>SUM(AH7:AH16)</f>
        <v>137.48924747593321</v>
      </c>
    </row>
    <row r="19" spans="9:34" x14ac:dyDescent="0.25">
      <c r="I19" s="4" t="s">
        <v>15</v>
      </c>
      <c r="J19" s="1">
        <v>100.92349791790602</v>
      </c>
      <c r="O19" s="4" t="s">
        <v>15</v>
      </c>
      <c r="P19" s="1">
        <v>91.555344568772824</v>
      </c>
      <c r="U19" s="4" t="s">
        <v>15</v>
      </c>
      <c r="V19" s="1">
        <v>105.60352567177645</v>
      </c>
      <c r="AA19" s="4" t="s">
        <v>15</v>
      </c>
      <c r="AB19" s="1">
        <v>98.903199109608323</v>
      </c>
      <c r="AG19" s="4" t="s">
        <v>15</v>
      </c>
      <c r="AH19" s="1">
        <v>137.4784483848259</v>
      </c>
    </row>
    <row r="20" spans="9:34" x14ac:dyDescent="0.25">
      <c r="I20" s="4" t="s">
        <v>14</v>
      </c>
      <c r="J20" s="1">
        <f>(J18-J19)^2</f>
        <v>2.3485353448895083E-4</v>
      </c>
      <c r="O20" s="4" t="s">
        <v>14</v>
      </c>
      <c r="P20" s="1">
        <f>(P18-P19)^2</f>
        <v>1.4936135522032636E-4</v>
      </c>
      <c r="U20" s="4" t="s">
        <v>14</v>
      </c>
      <c r="V20" s="1">
        <f>(V18-V19)^2</f>
        <v>7.171042199330345E-5</v>
      </c>
      <c r="AA20" s="4" t="s">
        <v>14</v>
      </c>
      <c r="AB20" s="1">
        <f>(AB18-AB19)^2</f>
        <v>4.3308889030168709E-5</v>
      </c>
      <c r="AG20" s="4" t="s">
        <v>14</v>
      </c>
      <c r="AH20" s="1">
        <f>(AH18-AH19)^2</f>
        <v>1.1662036874410971E-4</v>
      </c>
    </row>
    <row r="21" spans="9:34" x14ac:dyDescent="0.25">
      <c r="I21" s="4" t="s">
        <v>13</v>
      </c>
      <c r="J21" s="5">
        <f>J20+P20+V20+AB20+AH20</f>
        <v>6.158545694768591E-4</v>
      </c>
    </row>
    <row r="23" spans="9:34" x14ac:dyDescent="0.25">
      <c r="J23" s="1">
        <v>100.92349791790602</v>
      </c>
      <c r="O23" t="s">
        <v>15</v>
      </c>
      <c r="P23" s="1">
        <v>91.555344568772824</v>
      </c>
      <c r="U23" t="s">
        <v>15</v>
      </c>
      <c r="V23" s="1">
        <v>105.60352567177645</v>
      </c>
      <c r="AA23" t="s">
        <v>15</v>
      </c>
      <c r="AB23" s="1">
        <v>98.903199109608323</v>
      </c>
      <c r="AH23" s="1">
        <v>137.4784483848259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Calibration</vt:lpstr>
      <vt:lpstr>Calibration!h</vt:lpstr>
      <vt:lpstr>Calibration!rf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Breckwoldt</cp:lastModifiedBy>
  <dcterms:created xsi:type="dcterms:W3CDTF">2013-03-29T21:40:54Z</dcterms:created>
  <dcterms:modified xsi:type="dcterms:W3CDTF">2023-04-16T18:18:24Z</dcterms:modified>
</cp:coreProperties>
</file>