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cott\Desktop\GitHub\Excel Financial Engineering and Investment Management\"/>
    </mc:Choice>
  </mc:AlternateContent>
  <xr:revisionPtr revIDLastSave="0" documentId="13_ncr:1_{8E7F43F9-80DE-4558-925A-F4638DAF1B6B}" xr6:coauthVersionLast="47" xr6:coauthVersionMax="47" xr10:uidLastSave="{00000000-0000-0000-0000-000000000000}"/>
  <bookViews>
    <workbookView xWindow="-120" yWindow="-120" windowWidth="20730" windowHeight="11160" tabRatio="815" activeTab="1" xr2:uid="{00000000-000D-0000-FFFF-FFFF00000000}"/>
  </bookViews>
  <sheets>
    <sheet name="BDT_b=.05" sheetId="14" r:id="rId1"/>
    <sheet name="BDT_b=.1" sheetId="17" r:id="rId2"/>
  </sheets>
  <definedNames>
    <definedName name="_xlnm.Print_Area" localSheetId="0">'BDT_b=.05'!$C$80:$L$105</definedName>
    <definedName name="_xlnm.Print_Area" localSheetId="1">'BDT_b=.1'!$C$80:$L$105</definedName>
    <definedName name="solver_adj" localSheetId="0" hidden="1">'BDT_b=.05'!$C$5:$L$5</definedName>
    <definedName name="solver_adj" localSheetId="1" hidden="1">'BDT_b=.1'!$C$5:$L$5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'BDT_b=.05'!$D$51</definedName>
    <definedName name="solver_opt" localSheetId="1" hidden="1">'BDT_b=.1'!$D$51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workspa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17" l="1"/>
  <c r="C66" i="17"/>
  <c r="D65" i="17"/>
  <c r="C65" i="17"/>
  <c r="E64" i="17"/>
  <c r="D64" i="17"/>
  <c r="C64" i="17"/>
  <c r="F63" i="17"/>
  <c r="E63" i="17"/>
  <c r="D63" i="17"/>
  <c r="C63" i="17"/>
  <c r="G62" i="17"/>
  <c r="F62" i="17"/>
  <c r="E62" i="17"/>
  <c r="D62" i="17"/>
  <c r="C62" i="17"/>
  <c r="H61" i="17"/>
  <c r="G61" i="17"/>
  <c r="F61" i="17"/>
  <c r="E61" i="17"/>
  <c r="D61" i="17"/>
  <c r="C61" i="17"/>
  <c r="I60" i="17"/>
  <c r="H60" i="17"/>
  <c r="G60" i="17"/>
  <c r="F60" i="17"/>
  <c r="E60" i="17"/>
  <c r="D60" i="17"/>
  <c r="C60" i="17"/>
  <c r="J59" i="17"/>
  <c r="I59" i="17"/>
  <c r="H59" i="17"/>
  <c r="G59" i="17"/>
  <c r="F59" i="17"/>
  <c r="E59" i="17"/>
  <c r="D59" i="17"/>
  <c r="C59" i="17"/>
  <c r="K58" i="17"/>
  <c r="J58" i="17"/>
  <c r="I58" i="17"/>
  <c r="H58" i="17"/>
  <c r="G58" i="17"/>
  <c r="F58" i="17"/>
  <c r="E58" i="17"/>
  <c r="D58" i="17"/>
  <c r="C58" i="17"/>
  <c r="D42" i="17"/>
  <c r="E41" i="17"/>
  <c r="D41" i="17"/>
  <c r="F40" i="17"/>
  <c r="E40" i="17"/>
  <c r="D40" i="17"/>
  <c r="G39" i="17"/>
  <c r="F39" i="17"/>
  <c r="E39" i="17"/>
  <c r="D39" i="17"/>
  <c r="H38" i="17"/>
  <c r="G38" i="17"/>
  <c r="F38" i="17"/>
  <c r="E38" i="17"/>
  <c r="D38" i="17"/>
  <c r="I37" i="17"/>
  <c r="H37" i="17"/>
  <c r="G37" i="17"/>
  <c r="F37" i="17"/>
  <c r="E37" i="17"/>
  <c r="D37" i="17"/>
  <c r="J36" i="17"/>
  <c r="I36" i="17"/>
  <c r="H36" i="17"/>
  <c r="G36" i="17"/>
  <c r="F36" i="17"/>
  <c r="E36" i="17"/>
  <c r="D36" i="17"/>
  <c r="K35" i="17"/>
  <c r="J35" i="17"/>
  <c r="I35" i="17"/>
  <c r="H35" i="17"/>
  <c r="G35" i="17"/>
  <c r="F35" i="17"/>
  <c r="E35" i="17"/>
  <c r="D35" i="17"/>
  <c r="L34" i="17"/>
  <c r="K34" i="17"/>
  <c r="J34" i="17"/>
  <c r="I34" i="17"/>
  <c r="H34" i="17"/>
  <c r="G34" i="17"/>
  <c r="F34" i="17"/>
  <c r="E34" i="17"/>
  <c r="D34" i="17"/>
  <c r="M33" i="17"/>
  <c r="L33" i="17"/>
  <c r="K33" i="17"/>
  <c r="J33" i="17"/>
  <c r="I33" i="17"/>
  <c r="H33" i="17"/>
  <c r="G33" i="17"/>
  <c r="F33" i="17"/>
  <c r="E33" i="17"/>
  <c r="D33" i="17"/>
  <c r="M32" i="17"/>
  <c r="L32" i="17"/>
  <c r="K32" i="17"/>
  <c r="J32" i="17"/>
  <c r="I32" i="17"/>
  <c r="H32" i="17"/>
  <c r="G32" i="17"/>
  <c r="F32" i="17"/>
  <c r="E32" i="17"/>
  <c r="D32" i="17"/>
  <c r="M31" i="17"/>
  <c r="L31" i="17"/>
  <c r="K31" i="17"/>
  <c r="J31" i="17"/>
  <c r="I31" i="17"/>
  <c r="H31" i="17"/>
  <c r="G31" i="17"/>
  <c r="F31" i="17"/>
  <c r="E31" i="17"/>
  <c r="D31" i="17"/>
  <c r="M30" i="17"/>
  <c r="L30" i="17"/>
  <c r="K30" i="17"/>
  <c r="J30" i="17"/>
  <c r="I30" i="17"/>
  <c r="H30" i="17"/>
  <c r="G30" i="17"/>
  <c r="F30" i="17"/>
  <c r="E30" i="17"/>
  <c r="D30" i="17"/>
  <c r="L25" i="17"/>
  <c r="L67" i="17" s="1"/>
  <c r="K25" i="17"/>
  <c r="J25" i="17"/>
  <c r="I25" i="17"/>
  <c r="H25" i="17"/>
  <c r="G25" i="17"/>
  <c r="F25" i="17"/>
  <c r="E25" i="17"/>
  <c r="D25" i="17"/>
  <c r="C25" i="17"/>
  <c r="D43" i="17" s="1"/>
  <c r="L24" i="17"/>
  <c r="L66" i="17" s="1"/>
  <c r="K24" i="17"/>
  <c r="J24" i="17"/>
  <c r="I24" i="17"/>
  <c r="H24" i="17"/>
  <c r="G24" i="17"/>
  <c r="F24" i="17"/>
  <c r="E24" i="17"/>
  <c r="D24" i="17"/>
  <c r="L23" i="17"/>
  <c r="L65" i="17" s="1"/>
  <c r="K23" i="17"/>
  <c r="J23" i="17"/>
  <c r="I23" i="17"/>
  <c r="H23" i="17"/>
  <c r="G23" i="17"/>
  <c r="F23" i="17"/>
  <c r="E23" i="17"/>
  <c r="D23" i="17"/>
  <c r="L22" i="17"/>
  <c r="L64" i="17" s="1"/>
  <c r="K22" i="17"/>
  <c r="J22" i="17"/>
  <c r="I22" i="17"/>
  <c r="H22" i="17"/>
  <c r="G22" i="17"/>
  <c r="F22" i="17"/>
  <c r="E22" i="17"/>
  <c r="D22" i="17"/>
  <c r="L21" i="17"/>
  <c r="L63" i="17" s="1"/>
  <c r="K21" i="17"/>
  <c r="J21" i="17"/>
  <c r="I21" i="17"/>
  <c r="H21" i="17"/>
  <c r="G21" i="17"/>
  <c r="F21" i="17"/>
  <c r="E21" i="17"/>
  <c r="D21" i="17"/>
  <c r="L20" i="17"/>
  <c r="L62" i="17" s="1"/>
  <c r="K20" i="17"/>
  <c r="J20" i="17"/>
  <c r="I20" i="17"/>
  <c r="H20" i="17"/>
  <c r="G20" i="17"/>
  <c r="F20" i="17"/>
  <c r="E20" i="17"/>
  <c r="D20" i="17"/>
  <c r="L19" i="17"/>
  <c r="L61" i="17" s="1"/>
  <c r="K19" i="17"/>
  <c r="J19" i="17"/>
  <c r="I19" i="17"/>
  <c r="H19" i="17"/>
  <c r="G19" i="17"/>
  <c r="F19" i="17"/>
  <c r="E19" i="17"/>
  <c r="D19" i="17"/>
  <c r="L18" i="17"/>
  <c r="L60" i="17" s="1"/>
  <c r="K18" i="17"/>
  <c r="J18" i="17"/>
  <c r="I18" i="17"/>
  <c r="H18" i="17"/>
  <c r="G18" i="17"/>
  <c r="F18" i="17"/>
  <c r="E18" i="17"/>
  <c r="D18" i="17"/>
  <c r="L17" i="17"/>
  <c r="L59" i="17" s="1"/>
  <c r="K17" i="17"/>
  <c r="J17" i="17"/>
  <c r="I17" i="17"/>
  <c r="H17" i="17"/>
  <c r="G17" i="17"/>
  <c r="F17" i="17"/>
  <c r="E17" i="17"/>
  <c r="D17" i="17"/>
  <c r="L16" i="17"/>
  <c r="L58" i="17" s="1"/>
  <c r="K16" i="17"/>
  <c r="J16" i="17"/>
  <c r="I16" i="17"/>
  <c r="H16" i="17"/>
  <c r="G16" i="17"/>
  <c r="F16" i="17"/>
  <c r="E16" i="17"/>
  <c r="D16" i="17"/>
  <c r="L15" i="17"/>
  <c r="K15" i="17"/>
  <c r="J15" i="17"/>
  <c r="I15" i="17"/>
  <c r="H15" i="17"/>
  <c r="G15" i="17"/>
  <c r="F15" i="17"/>
  <c r="E15" i="17"/>
  <c r="D15" i="17"/>
  <c r="L14" i="17"/>
  <c r="K14" i="17"/>
  <c r="J14" i="17"/>
  <c r="I14" i="17"/>
  <c r="H14" i="17"/>
  <c r="G14" i="17"/>
  <c r="F14" i="17"/>
  <c r="E14" i="17"/>
  <c r="D14" i="17"/>
  <c r="L13" i="17"/>
  <c r="K13" i="17"/>
  <c r="J13" i="17"/>
  <c r="I13" i="17"/>
  <c r="H13" i="17"/>
  <c r="G13" i="17"/>
  <c r="F13" i="17"/>
  <c r="E13" i="17"/>
  <c r="D13" i="17"/>
  <c r="L12" i="17"/>
  <c r="K12" i="17"/>
  <c r="J12" i="17"/>
  <c r="I12" i="17"/>
  <c r="H12" i="17"/>
  <c r="G12" i="17"/>
  <c r="F12" i="17"/>
  <c r="E12" i="17"/>
  <c r="D12" i="17"/>
  <c r="B8" i="17"/>
  <c r="E65" i="14"/>
  <c r="E66" i="14"/>
  <c r="E67" i="14"/>
  <c r="G63" i="14"/>
  <c r="D67" i="14"/>
  <c r="F67" i="14"/>
  <c r="K61" i="17" l="1"/>
  <c r="K65" i="17"/>
  <c r="E42" i="17"/>
  <c r="F41" i="17" s="1"/>
  <c r="G40" i="17" s="1"/>
  <c r="H39" i="17" s="1"/>
  <c r="I38" i="17" s="1"/>
  <c r="J37" i="17" s="1"/>
  <c r="K36" i="17" s="1"/>
  <c r="L35" i="17" s="1"/>
  <c r="M34" i="17" s="1"/>
  <c r="K62" i="17"/>
  <c r="K66" i="17"/>
  <c r="K60" i="17"/>
  <c r="K64" i="17"/>
  <c r="K67" i="17"/>
  <c r="K59" i="17"/>
  <c r="K63" i="17"/>
  <c r="D44" i="17"/>
  <c r="E43" i="17" s="1"/>
  <c r="F42" i="17" s="1"/>
  <c r="G41" i="17" s="1"/>
  <c r="H40" i="17" s="1"/>
  <c r="I39" i="17" s="1"/>
  <c r="J38" i="17" s="1"/>
  <c r="K37" i="17" s="1"/>
  <c r="L36" i="17" s="1"/>
  <c r="M35" i="17" s="1"/>
  <c r="J61" i="17" l="1"/>
  <c r="J62" i="17"/>
  <c r="J60" i="17"/>
  <c r="J65" i="17"/>
  <c r="J64" i="17"/>
  <c r="E44" i="17"/>
  <c r="E47" i="17" s="1"/>
  <c r="E48" i="17" s="1"/>
  <c r="E50" i="17" s="1"/>
  <c r="D47" i="17"/>
  <c r="D48" i="17" s="1"/>
  <c r="D50" i="17" s="1"/>
  <c r="J63" i="17"/>
  <c r="J67" i="17"/>
  <c r="J66" i="17"/>
  <c r="I62" i="17" l="1"/>
  <c r="I61" i="17"/>
  <c r="I64" i="17"/>
  <c r="F44" i="17"/>
  <c r="G44" i="17" s="1"/>
  <c r="F43" i="17"/>
  <c r="G42" i="17" s="1"/>
  <c r="H41" i="17" s="1"/>
  <c r="I40" i="17" s="1"/>
  <c r="J39" i="17" s="1"/>
  <c r="I66" i="17"/>
  <c r="I65" i="17"/>
  <c r="H65" i="17" s="1"/>
  <c r="I67" i="17"/>
  <c r="I63" i="17"/>
  <c r="H62" i="17" l="1"/>
  <c r="G43" i="17"/>
  <c r="H42" i="17" s="1"/>
  <c r="F47" i="17"/>
  <c r="F48" i="17" s="1"/>
  <c r="F50" i="17" s="1"/>
  <c r="H67" i="17"/>
  <c r="H66" i="17"/>
  <c r="G66" i="17" s="1"/>
  <c r="H64" i="17"/>
  <c r="G65" i="17" s="1"/>
  <c r="H63" i="17"/>
  <c r="K38" i="17"/>
  <c r="H44" i="17"/>
  <c r="H43" i="17" l="1"/>
  <c r="H47" i="17" s="1"/>
  <c r="H48" i="17" s="1"/>
  <c r="H50" i="17" s="1"/>
  <c r="G47" i="17"/>
  <c r="G48" i="17" s="1"/>
  <c r="G50" i="17" s="1"/>
  <c r="G67" i="17"/>
  <c r="F67" i="17" s="1"/>
  <c r="F66" i="17"/>
  <c r="I41" i="17"/>
  <c r="I44" i="17"/>
  <c r="G64" i="17"/>
  <c r="F65" i="17" s="1"/>
  <c r="L37" i="17"/>
  <c r="I42" i="17" l="1"/>
  <c r="J41" i="17" s="1"/>
  <c r="I43" i="17"/>
  <c r="J43" i="17" s="1"/>
  <c r="E67" i="17"/>
  <c r="E66" i="17"/>
  <c r="J40" i="17"/>
  <c r="M36" i="17"/>
  <c r="J44" i="17"/>
  <c r="F64" i="17"/>
  <c r="E65" i="17" s="1"/>
  <c r="J42" i="17" l="1"/>
  <c r="K42" i="17" s="1"/>
  <c r="I47" i="17"/>
  <c r="I48" i="17" s="1"/>
  <c r="I50" i="17" s="1"/>
  <c r="D67" i="17"/>
  <c r="D66" i="17"/>
  <c r="K40" i="17"/>
  <c r="K43" i="17"/>
  <c r="K44" i="17"/>
  <c r="K39" i="17"/>
  <c r="F64" i="14"/>
  <c r="F65" i="14"/>
  <c r="F66" i="14"/>
  <c r="F22" i="14"/>
  <c r="F30" i="14"/>
  <c r="F31" i="14"/>
  <c r="F32" i="14"/>
  <c r="F33" i="14"/>
  <c r="F34" i="14"/>
  <c r="F35" i="14"/>
  <c r="F36" i="14"/>
  <c r="F37" i="14"/>
  <c r="F38" i="14"/>
  <c r="F39" i="14"/>
  <c r="F40" i="14"/>
  <c r="C25" i="14"/>
  <c r="D44" i="14" s="1"/>
  <c r="D24" i="14"/>
  <c r="E23" i="14"/>
  <c r="D25" i="14"/>
  <c r="E24" i="14"/>
  <c r="E25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G21" i="14"/>
  <c r="H20" i="14"/>
  <c r="I19" i="14"/>
  <c r="J18" i="14"/>
  <c r="K17" i="14"/>
  <c r="L16" i="14"/>
  <c r="L58" i="14" s="1"/>
  <c r="L17" i="14"/>
  <c r="L59" i="14" s="1"/>
  <c r="K18" i="14"/>
  <c r="L18" i="14"/>
  <c r="L60" i="14" s="1"/>
  <c r="J19" i="14"/>
  <c r="K19" i="14"/>
  <c r="L19" i="14"/>
  <c r="L61" i="14" s="1"/>
  <c r="I20" i="14"/>
  <c r="J20" i="14"/>
  <c r="K20" i="14"/>
  <c r="L20" i="14"/>
  <c r="L62" i="14" s="1"/>
  <c r="H21" i="14"/>
  <c r="I21" i="14"/>
  <c r="J21" i="14"/>
  <c r="K21" i="14"/>
  <c r="L21" i="14"/>
  <c r="L63" i="14" s="1"/>
  <c r="G22" i="14"/>
  <c r="H22" i="14"/>
  <c r="I22" i="14"/>
  <c r="J22" i="14"/>
  <c r="K22" i="14"/>
  <c r="L22" i="14"/>
  <c r="L64" i="14" s="1"/>
  <c r="F23" i="14"/>
  <c r="G23" i="14"/>
  <c r="H23" i="14"/>
  <c r="I23" i="14"/>
  <c r="J23" i="14"/>
  <c r="K23" i="14"/>
  <c r="L23" i="14"/>
  <c r="L65" i="14" s="1"/>
  <c r="F24" i="14"/>
  <c r="G24" i="14"/>
  <c r="H24" i="14"/>
  <c r="I24" i="14"/>
  <c r="J24" i="14"/>
  <c r="K24" i="14"/>
  <c r="L24" i="14"/>
  <c r="L66" i="14" s="1"/>
  <c r="F25" i="14"/>
  <c r="G25" i="14"/>
  <c r="H25" i="14"/>
  <c r="I25" i="14"/>
  <c r="J25" i="14"/>
  <c r="K25" i="14"/>
  <c r="L25" i="14"/>
  <c r="L67" i="14" s="1"/>
  <c r="G30" i="14"/>
  <c r="G31" i="14"/>
  <c r="G32" i="14"/>
  <c r="G33" i="14"/>
  <c r="G34" i="14"/>
  <c r="G35" i="14"/>
  <c r="G36" i="14"/>
  <c r="G37" i="14"/>
  <c r="G38" i="14"/>
  <c r="G39" i="14"/>
  <c r="H30" i="14"/>
  <c r="H31" i="14"/>
  <c r="H32" i="14"/>
  <c r="H33" i="14"/>
  <c r="H34" i="14"/>
  <c r="H35" i="14"/>
  <c r="H36" i="14"/>
  <c r="H37" i="14"/>
  <c r="H38" i="14"/>
  <c r="I30" i="14"/>
  <c r="I31" i="14"/>
  <c r="I32" i="14"/>
  <c r="I33" i="14"/>
  <c r="I34" i="14"/>
  <c r="I35" i="14"/>
  <c r="I36" i="14"/>
  <c r="I37" i="14"/>
  <c r="J30" i="14"/>
  <c r="J31" i="14"/>
  <c r="J32" i="14"/>
  <c r="J33" i="14"/>
  <c r="J34" i="14"/>
  <c r="J35" i="14"/>
  <c r="J36" i="14"/>
  <c r="K30" i="14"/>
  <c r="K31" i="14"/>
  <c r="K32" i="14"/>
  <c r="K33" i="14"/>
  <c r="K34" i="14"/>
  <c r="K35" i="14"/>
  <c r="L30" i="14"/>
  <c r="L31" i="14"/>
  <c r="L32" i="14"/>
  <c r="L33" i="14"/>
  <c r="L34" i="14"/>
  <c r="M30" i="14"/>
  <c r="M31" i="14"/>
  <c r="M32" i="14"/>
  <c r="M33" i="14"/>
  <c r="C66" i="14"/>
  <c r="D65" i="14"/>
  <c r="C65" i="14"/>
  <c r="E64" i="14"/>
  <c r="D64" i="14"/>
  <c r="C64" i="14"/>
  <c r="F63" i="14"/>
  <c r="E63" i="14"/>
  <c r="D63" i="14"/>
  <c r="C63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K58" i="14"/>
  <c r="J58" i="14"/>
  <c r="I58" i="14"/>
  <c r="H58" i="14"/>
  <c r="G58" i="14"/>
  <c r="F58" i="14"/>
  <c r="E58" i="14"/>
  <c r="D58" i="14"/>
  <c r="C58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B8" i="14"/>
  <c r="D23" i="14"/>
  <c r="E22" i="14"/>
  <c r="D22" i="14"/>
  <c r="F21" i="14"/>
  <c r="E21" i="14"/>
  <c r="D21" i="14"/>
  <c r="G20" i="14"/>
  <c r="F20" i="14"/>
  <c r="E20" i="14"/>
  <c r="D20" i="14"/>
  <c r="H19" i="14"/>
  <c r="G19" i="14"/>
  <c r="F19" i="14"/>
  <c r="E19" i="14"/>
  <c r="D19" i="14"/>
  <c r="I18" i="14"/>
  <c r="H18" i="14"/>
  <c r="G18" i="14"/>
  <c r="F18" i="14"/>
  <c r="E18" i="14"/>
  <c r="D18" i="14"/>
  <c r="J17" i="14"/>
  <c r="I17" i="14"/>
  <c r="H17" i="14"/>
  <c r="G17" i="14"/>
  <c r="F17" i="14"/>
  <c r="E17" i="14"/>
  <c r="D17" i="14"/>
  <c r="K16" i="14"/>
  <c r="J16" i="14"/>
  <c r="I16" i="14"/>
  <c r="H16" i="14"/>
  <c r="G16" i="14"/>
  <c r="F16" i="14"/>
  <c r="E16" i="14"/>
  <c r="D16" i="14"/>
  <c r="L15" i="14"/>
  <c r="K15" i="14"/>
  <c r="J15" i="14"/>
  <c r="I15" i="14"/>
  <c r="H15" i="14"/>
  <c r="G15" i="14"/>
  <c r="F15" i="14"/>
  <c r="E15" i="14"/>
  <c r="D15" i="14"/>
  <c r="L14" i="14"/>
  <c r="K14" i="14"/>
  <c r="J14" i="14"/>
  <c r="I14" i="14"/>
  <c r="H14" i="14"/>
  <c r="G14" i="14"/>
  <c r="F14" i="14"/>
  <c r="E14" i="14"/>
  <c r="D14" i="14"/>
  <c r="L13" i="14"/>
  <c r="K13" i="14"/>
  <c r="J13" i="14"/>
  <c r="I13" i="14"/>
  <c r="H13" i="14"/>
  <c r="G13" i="14"/>
  <c r="F13" i="14"/>
  <c r="E13" i="14"/>
  <c r="D13" i="14"/>
  <c r="L12" i="14"/>
  <c r="K12" i="14"/>
  <c r="J12" i="14"/>
  <c r="I12" i="14"/>
  <c r="H12" i="14"/>
  <c r="G12" i="14"/>
  <c r="F12" i="14"/>
  <c r="E12" i="14"/>
  <c r="D12" i="14"/>
  <c r="J47" i="17" l="1"/>
  <c r="J48" i="17" s="1"/>
  <c r="J50" i="17" s="1"/>
  <c r="K41" i="17"/>
  <c r="L40" i="17" s="1"/>
  <c r="C67" i="17"/>
  <c r="C76" i="17" s="1"/>
  <c r="L42" i="17"/>
  <c r="L43" i="17"/>
  <c r="L44" i="17"/>
  <c r="L38" i="17"/>
  <c r="L39" i="17"/>
  <c r="K67" i="14"/>
  <c r="K59" i="14"/>
  <c r="K60" i="14"/>
  <c r="J60" i="14" s="1"/>
  <c r="K65" i="14"/>
  <c r="K64" i="14"/>
  <c r="K66" i="14"/>
  <c r="K63" i="14"/>
  <c r="J64" i="14" s="1"/>
  <c r="D43" i="14"/>
  <c r="E42" i="14" s="1"/>
  <c r="F41" i="14" s="1"/>
  <c r="G40" i="14" s="1"/>
  <c r="H39" i="14" s="1"/>
  <c r="E44" i="14"/>
  <c r="J67" i="14"/>
  <c r="K62" i="14"/>
  <c r="J63" i="14" s="1"/>
  <c r="K61" i="14"/>
  <c r="K47" i="17" l="1"/>
  <c r="K48" i="17" s="1"/>
  <c r="K50" i="17" s="1"/>
  <c r="L41" i="17"/>
  <c r="M40" i="17" s="1"/>
  <c r="M42" i="17"/>
  <c r="M38" i="17"/>
  <c r="M39" i="17"/>
  <c r="M43" i="17"/>
  <c r="M44" i="17"/>
  <c r="M37" i="17"/>
  <c r="D47" i="14"/>
  <c r="D48" i="14" s="1"/>
  <c r="D50" i="14" s="1"/>
  <c r="J65" i="14"/>
  <c r="I65" i="14" s="1"/>
  <c r="J62" i="14"/>
  <c r="I63" i="14" s="1"/>
  <c r="I64" i="14"/>
  <c r="E43" i="14"/>
  <c r="F42" i="14" s="1"/>
  <c r="G41" i="14" s="1"/>
  <c r="H40" i="14" s="1"/>
  <c r="J66" i="14"/>
  <c r="I66" i="14" s="1"/>
  <c r="J61" i="14"/>
  <c r="F44" i="14"/>
  <c r="I38" i="14"/>
  <c r="L47" i="17" l="1"/>
  <c r="L48" i="17" s="1"/>
  <c r="L50" i="17" s="1"/>
  <c r="M41" i="17"/>
  <c r="M47" i="17" s="1"/>
  <c r="M48" i="17" s="1"/>
  <c r="M50" i="17" s="1"/>
  <c r="H65" i="14"/>
  <c r="H66" i="14"/>
  <c r="H64" i="14"/>
  <c r="G65" i="14" s="1"/>
  <c r="F43" i="14"/>
  <c r="E47" i="14"/>
  <c r="E48" i="14" s="1"/>
  <c r="E50" i="14" s="1"/>
  <c r="G66" i="14"/>
  <c r="I67" i="14"/>
  <c r="H67" i="14" s="1"/>
  <c r="G67" i="14" s="1"/>
  <c r="I39" i="14"/>
  <c r="J38" i="14" s="1"/>
  <c r="I62" i="14"/>
  <c r="H63" i="14" s="1"/>
  <c r="I61" i="14"/>
  <c r="G42" i="14"/>
  <c r="F47" i="14"/>
  <c r="F48" i="14" s="1"/>
  <c r="F50" i="14" s="1"/>
  <c r="G44" i="14"/>
  <c r="G43" i="14"/>
  <c r="J37" i="14"/>
  <c r="D51" i="17" l="1"/>
  <c r="G64" i="14"/>
  <c r="H62" i="14"/>
  <c r="H42" i="14"/>
  <c r="H44" i="14"/>
  <c r="H43" i="14"/>
  <c r="H41" i="14"/>
  <c r="G47" i="14"/>
  <c r="G48" i="14" s="1"/>
  <c r="G50" i="14" s="1"/>
  <c r="K36" i="14"/>
  <c r="K37" i="14"/>
  <c r="I42" i="14" l="1"/>
  <c r="D66" i="14"/>
  <c r="I43" i="14"/>
  <c r="I44" i="14"/>
  <c r="I40" i="14"/>
  <c r="H47" i="14"/>
  <c r="H48" i="14" s="1"/>
  <c r="H50" i="14" s="1"/>
  <c r="I41" i="14"/>
  <c r="L36" i="14"/>
  <c r="L35" i="14"/>
  <c r="J42" i="14" l="1"/>
  <c r="J40" i="14"/>
  <c r="C67" i="14"/>
  <c r="C76" i="14" s="1"/>
  <c r="I47" i="14"/>
  <c r="I48" i="14" s="1"/>
  <c r="I50" i="14" s="1"/>
  <c r="J39" i="14"/>
  <c r="J43" i="14"/>
  <c r="K42" i="14" s="1"/>
  <c r="J44" i="14"/>
  <c r="J41" i="14"/>
  <c r="K40" i="14" s="1"/>
  <c r="M34" i="14"/>
  <c r="M35" i="14"/>
  <c r="K39" i="14" l="1"/>
  <c r="L39" i="14" s="1"/>
  <c r="K44" i="14"/>
  <c r="K43" i="14"/>
  <c r="L42" i="14" s="1"/>
  <c r="K38" i="14"/>
  <c r="L38" i="14" s="1"/>
  <c r="J47" i="14"/>
  <c r="J48" i="14" s="1"/>
  <c r="J50" i="14" s="1"/>
  <c r="K41" i="14"/>
  <c r="L40" i="14" s="1"/>
  <c r="M38" i="14" l="1"/>
  <c r="M39" i="14"/>
  <c r="L43" i="14"/>
  <c r="M42" i="14" s="1"/>
  <c r="L44" i="14"/>
  <c r="L37" i="14"/>
  <c r="M37" i="14" s="1"/>
  <c r="K47" i="14"/>
  <c r="K48" i="14" s="1"/>
  <c r="K50" i="14" s="1"/>
  <c r="L41" i="14"/>
  <c r="M40" i="14" s="1"/>
  <c r="M43" i="14" l="1"/>
  <c r="M44" i="14"/>
  <c r="M36" i="14"/>
  <c r="L47" i="14"/>
  <c r="L48" i="14" s="1"/>
  <c r="L50" i="14" s="1"/>
  <c r="M41" i="14"/>
  <c r="M47" i="14" l="1"/>
  <c r="M48" i="14" s="1"/>
  <c r="M50" i="14" s="1"/>
  <c r="D5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rgb="FF000000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rgb="FF000000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E5263F86-80F2-471E-8CC5-5C8C4EBEE591}">
      <text>
        <r>
          <rPr>
            <b/>
            <sz val="8"/>
            <color rgb="FF000000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D51" authorId="0" shapeId="0" xr:uid="{2FE70B95-0D21-4BDF-81FA-48154294436B}">
      <text>
        <r>
          <rPr>
            <b/>
            <sz val="8"/>
            <color rgb="FF000000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<sst xmlns="http://schemas.openxmlformats.org/spreadsheetml/2006/main" count="56" uniqueCount="25">
  <si>
    <t>q</t>
  </si>
  <si>
    <t>1-q</t>
  </si>
  <si>
    <t xml:space="preserve"> </t>
  </si>
  <si>
    <t>Elementary Prices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</si>
  <si>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</si>
  <si>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</si>
  <si>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</si>
  <si>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</si>
  <si>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</si>
  <si>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</si>
  <si>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</si>
  <si>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</si>
  <si>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</si>
  <si>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</si>
  <si>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</si>
  <si>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</si>
  <si>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</si>
  <si>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</si>
  <si>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</si>
  <si>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(Strike is commonly 0)</t>
  </si>
  <si>
    <t>BDT Model ZCB Prices</t>
  </si>
  <si>
    <t>BDT Model Spot Rates</t>
  </si>
  <si>
    <t>Market Spot Rates</t>
  </si>
  <si>
    <t>First payment of underlying swap at t=4 (based on t=3 spot rate) and final payment at t=10</t>
  </si>
  <si>
    <t>Price in 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</si>
</sst>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8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/>
    <xf numFmtId="0" fontId="0" fillId="0" borderId="4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2" fillId="0" borderId="14" xfId="0" applyNumberFormat="1" applyFont="1" applyBorder="1"/>
    <xf numFmtId="0" fontId="2" fillId="4" borderId="15" xfId="0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6" fontId="3" fillId="6" borderId="0" xfId="0" applyNumberFormat="1" applyFont="1" applyFill="1"/>
    <xf numFmtId="2" fontId="3" fillId="0" borderId="3" xfId="0" applyNumberFormat="1" applyFont="1" applyBorder="1"/>
    <xf numFmtId="2" fontId="3" fillId="0" borderId="4" xfId="0" applyNumberFormat="1" applyFont="1" applyBorder="1"/>
    <xf numFmtId="2" fontId="3" fillId="0" borderId="5" xfId="0" applyNumberFormat="1" applyFont="1" applyBorder="1"/>
    <xf numFmtId="165" fontId="3" fillId="0" borderId="3" xfId="0" applyNumberFormat="1" applyFont="1" applyBorder="1"/>
    <xf numFmtId="165" fontId="3" fillId="0" borderId="4" xfId="0" applyNumberFormat="1" applyFont="1" applyBorder="1"/>
    <xf numFmtId="165" fontId="3" fillId="0" borderId="5" xfId="0" applyNumberFormat="1" applyFont="1" applyBorder="1"/>
    <xf numFmtId="165" fontId="2" fillId="0" borderId="14" xfId="0" applyNumberFormat="1" applyFont="1" applyBorder="1"/>
    <xf numFmtId="165" fontId="3" fillId="0" borderId="14" xfId="0" applyNumberFormat="1" applyFont="1" applyBorder="1"/>
    <xf numFmtId="165" fontId="3" fillId="0" borderId="6" xfId="0" applyNumberFormat="1" applyFont="1" applyBorder="1"/>
    <xf numFmtId="0" fontId="0" fillId="2" borderId="1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5" xfId="0" applyBorder="1"/>
    <xf numFmtId="0" fontId="3" fillId="0" borderId="3" xfId="0" applyFont="1" applyBorder="1"/>
    <xf numFmtId="0" fontId="3" fillId="0" borderId="4" xfId="0" applyFont="1" applyBorder="1"/>
    <xf numFmtId="164" fontId="2" fillId="0" borderId="5" xfId="0" applyNumberFormat="1" applyFont="1" applyBorder="1"/>
    <xf numFmtId="164" fontId="3" fillId="0" borderId="14" xfId="0" applyNumberFormat="1" applyFont="1" applyBorder="1"/>
    <xf numFmtId="164" fontId="3" fillId="0" borderId="6" xfId="0" applyNumberFormat="1" applyFont="1" applyBorder="1"/>
    <xf numFmtId="2" fontId="0" fillId="5" borderId="0" xfId="0" applyNumberForma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8" workbookViewId="0">
      <selection activeCell="G76" sqref="G76"/>
    </sheetView>
  </sheetViews>
  <sheetFormatPr defaultColWidth="8.83203125" defaultRowHeight="12.75" x14ac:dyDescent="0.2"/>
  <cols>
    <col min="1" max="1" width="10.6640625" customWidth="1"/>
    <col min="3" max="3" width="19.33203125" customWidth="1"/>
    <col min="4" max="4" width="12.33203125" bestFit="1" customWidth="1"/>
  </cols>
  <sheetData>
    <row r="1" spans="1:16" ht="13.5" thickBot="1" x14ac:dyDescent="0.25">
      <c r="A1" s="58" t="s">
        <v>10</v>
      </c>
      <c r="B1" s="59"/>
      <c r="C1" s="59"/>
      <c r="D1" s="59"/>
      <c r="E1" s="59"/>
      <c r="F1" s="59"/>
      <c r="G1" s="59"/>
      <c r="H1" s="60"/>
    </row>
    <row r="2" spans="1:16" ht="13.5" thickBot="1" x14ac:dyDescent="0.25"/>
    <row r="3" spans="1:16" x14ac:dyDescent="0.2">
      <c r="A3" s="64" t="s">
        <v>4</v>
      </c>
      <c r="B3" s="65"/>
      <c r="C3" s="49">
        <v>0</v>
      </c>
      <c r="D3" s="31">
        <v>1</v>
      </c>
      <c r="E3" s="31">
        <v>2</v>
      </c>
      <c r="F3" s="31">
        <v>3</v>
      </c>
      <c r="G3" s="31">
        <v>4</v>
      </c>
      <c r="H3" s="31">
        <v>5</v>
      </c>
      <c r="I3" s="31">
        <v>6</v>
      </c>
      <c r="J3" s="31">
        <v>7</v>
      </c>
      <c r="K3" s="31">
        <v>8</v>
      </c>
      <c r="L3" s="32">
        <v>9</v>
      </c>
      <c r="M3" s="7"/>
      <c r="N3" s="7"/>
      <c r="O3" s="7"/>
      <c r="P3" s="7"/>
    </row>
    <row r="4" spans="1:16" ht="13.5" thickBot="1" x14ac:dyDescent="0.25">
      <c r="A4" s="66" t="s">
        <v>22</v>
      </c>
      <c r="B4" s="67"/>
      <c r="C4" s="50">
        <v>3</v>
      </c>
      <c r="D4" s="33">
        <v>3.1</v>
      </c>
      <c r="E4" s="33">
        <v>3.2</v>
      </c>
      <c r="F4" s="33">
        <v>3.3</v>
      </c>
      <c r="G4" s="33">
        <v>3.4</v>
      </c>
      <c r="H4" s="33">
        <v>3.5</v>
      </c>
      <c r="I4" s="33">
        <v>3.55</v>
      </c>
      <c r="J4" s="33">
        <v>3.6</v>
      </c>
      <c r="K4" s="33">
        <v>3.65</v>
      </c>
      <c r="L4" s="34">
        <v>3.7</v>
      </c>
      <c r="M4" s="7"/>
      <c r="N4" s="7"/>
      <c r="O4" s="7"/>
      <c r="P4" s="7"/>
    </row>
    <row r="5" spans="1:16" ht="13.5" thickBot="1" x14ac:dyDescent="0.25">
      <c r="A5" s="68" t="s">
        <v>5</v>
      </c>
      <c r="B5" s="69"/>
      <c r="C5" s="35">
        <v>2.999997852472986</v>
      </c>
      <c r="D5" s="36">
        <v>3.120171803638577</v>
      </c>
      <c r="E5" s="36">
        <v>3.2326305360280378</v>
      </c>
      <c r="F5" s="36">
        <v>3.3377074692075079</v>
      </c>
      <c r="G5" s="36">
        <v>3.4357108923966</v>
      </c>
      <c r="H5" s="36">
        <v>3.5269414906170722</v>
      </c>
      <c r="I5" s="36">
        <v>3.3095336214190918</v>
      </c>
      <c r="J5" s="36">
        <v>3.3113020159211328</v>
      </c>
      <c r="K5" s="36">
        <v>3.3110699852144374</v>
      </c>
      <c r="L5" s="37">
        <v>3.3089266492649538</v>
      </c>
      <c r="M5" s="57"/>
      <c r="N5" s="57"/>
      <c r="O5" s="57"/>
      <c r="P5" s="57"/>
    </row>
    <row r="6" spans="1:16" x14ac:dyDescent="0.2">
      <c r="A6" s="18" t="s">
        <v>7</v>
      </c>
      <c r="B6" s="38">
        <v>0.05</v>
      </c>
      <c r="C6" s="16"/>
      <c r="L6" s="12"/>
    </row>
    <row r="7" spans="1:16" x14ac:dyDescent="0.2">
      <c r="A7" s="19" t="s">
        <v>0</v>
      </c>
      <c r="B7" s="21">
        <v>0.5</v>
      </c>
      <c r="C7" s="16"/>
      <c r="L7" s="12"/>
    </row>
    <row r="8" spans="1:16" ht="13.5" thickBot="1" x14ac:dyDescent="0.25">
      <c r="A8" s="20" t="s">
        <v>1</v>
      </c>
      <c r="B8" s="13">
        <f>1-B7</f>
        <v>0.5</v>
      </c>
      <c r="C8" s="16" t="s">
        <v>2</v>
      </c>
      <c r="L8" s="12"/>
    </row>
    <row r="9" spans="1:16" ht="13.5" thickBot="1" x14ac:dyDescent="0.25">
      <c r="C9" s="51"/>
      <c r="D9" s="14"/>
      <c r="E9" s="14"/>
      <c r="F9" s="14"/>
      <c r="G9" s="14"/>
      <c r="H9" s="14"/>
      <c r="I9" s="14"/>
      <c r="J9" s="14"/>
      <c r="K9" s="14"/>
      <c r="L9" s="15"/>
    </row>
    <row r="10" spans="1:16" ht="13.5" thickBot="1" x14ac:dyDescent="0.25">
      <c r="A10" s="58" t="s">
        <v>6</v>
      </c>
      <c r="B10" s="59"/>
      <c r="C10" s="52"/>
      <c r="D10" s="6"/>
      <c r="E10" s="6"/>
      <c r="F10" s="6"/>
      <c r="G10" s="6"/>
      <c r="H10" s="6"/>
      <c r="I10" s="6"/>
      <c r="J10" s="6"/>
      <c r="K10" s="6"/>
      <c r="L10" s="53"/>
      <c r="M10" s="6"/>
      <c r="N10" s="6"/>
      <c r="O10" s="6"/>
      <c r="P10" s="6"/>
    </row>
    <row r="11" spans="1:16" x14ac:dyDescent="0.2">
      <c r="A11" s="6"/>
      <c r="B11" s="6"/>
      <c r="C11" s="52">
        <v>0</v>
      </c>
      <c r="D11" s="6">
        <v>1</v>
      </c>
      <c r="E11" s="6">
        <v>2</v>
      </c>
      <c r="F11" s="6">
        <v>3</v>
      </c>
      <c r="G11" s="6">
        <v>4</v>
      </c>
      <c r="H11" s="6">
        <v>5</v>
      </c>
      <c r="I11" s="6">
        <v>6</v>
      </c>
      <c r="J11" s="6">
        <v>7</v>
      </c>
      <c r="K11" s="6">
        <v>8</v>
      </c>
      <c r="L11" s="53">
        <v>9</v>
      </c>
      <c r="M11" s="6"/>
      <c r="N11" s="6"/>
      <c r="O11" s="6"/>
      <c r="P11" s="6"/>
    </row>
    <row r="12" spans="1:16" x14ac:dyDescent="0.2">
      <c r="A12" s="6"/>
      <c r="B12" s="6">
        <v>13</v>
      </c>
      <c r="C12" s="40"/>
      <c r="D12" s="3" t="str">
        <f t="shared" ref="D12:L25" si="0">IF( $B12 &lt;=D$11,D$5*EXP($B$6*$B12),"")</f>
        <v/>
      </c>
      <c r="E12" s="3" t="str">
        <f t="shared" si="0"/>
        <v/>
      </c>
      <c r="F12" s="3" t="str">
        <f t="shared" si="0"/>
        <v/>
      </c>
      <c r="G12" s="3" t="str">
        <f t="shared" si="0"/>
        <v/>
      </c>
      <c r="H12" s="3" t="str">
        <f t="shared" si="0"/>
        <v/>
      </c>
      <c r="I12" s="3" t="str">
        <f t="shared" si="0"/>
        <v/>
      </c>
      <c r="J12" s="3" t="str">
        <f t="shared" si="0"/>
        <v/>
      </c>
      <c r="K12" s="3" t="str">
        <f t="shared" si="0"/>
        <v/>
      </c>
      <c r="L12" s="41" t="str">
        <f t="shared" si="0"/>
        <v/>
      </c>
      <c r="M12" s="3"/>
      <c r="N12" s="3"/>
      <c r="O12" s="3"/>
      <c r="P12" s="3"/>
    </row>
    <row r="13" spans="1:16" x14ac:dyDescent="0.2">
      <c r="A13" s="6"/>
      <c r="B13" s="6">
        <v>12</v>
      </c>
      <c r="C13" s="40"/>
      <c r="D13" s="3" t="str">
        <f t="shared" si="0"/>
        <v/>
      </c>
      <c r="E13" s="3" t="str">
        <f t="shared" si="0"/>
        <v/>
      </c>
      <c r="F13" s="3" t="str">
        <f t="shared" si="0"/>
        <v/>
      </c>
      <c r="G13" s="3" t="str">
        <f t="shared" si="0"/>
        <v/>
      </c>
      <c r="H13" s="3" t="str">
        <f t="shared" si="0"/>
        <v/>
      </c>
      <c r="I13" s="3" t="str">
        <f t="shared" si="0"/>
        <v/>
      </c>
      <c r="J13" s="3" t="str">
        <f t="shared" si="0"/>
        <v/>
      </c>
      <c r="K13" s="3" t="str">
        <f t="shared" si="0"/>
        <v/>
      </c>
      <c r="L13" s="41" t="str">
        <f t="shared" si="0"/>
        <v/>
      </c>
      <c r="M13" s="3"/>
      <c r="N13" s="3"/>
      <c r="O13" s="3"/>
      <c r="P13" s="3"/>
    </row>
    <row r="14" spans="1:16" x14ac:dyDescent="0.2">
      <c r="A14" s="6"/>
      <c r="B14" s="6">
        <v>11</v>
      </c>
      <c r="C14" s="40"/>
      <c r="D14" s="3" t="str">
        <f t="shared" si="0"/>
        <v/>
      </c>
      <c r="E14" s="3" t="str">
        <f t="shared" si="0"/>
        <v/>
      </c>
      <c r="F14" s="3" t="str">
        <f t="shared" si="0"/>
        <v/>
      </c>
      <c r="G14" s="3" t="str">
        <f t="shared" si="0"/>
        <v/>
      </c>
      <c r="H14" s="3" t="str">
        <f t="shared" si="0"/>
        <v/>
      </c>
      <c r="I14" s="3" t="str">
        <f t="shared" si="0"/>
        <v/>
      </c>
      <c r="J14" s="3" t="str">
        <f t="shared" si="0"/>
        <v/>
      </c>
      <c r="K14" s="3" t="str">
        <f t="shared" si="0"/>
        <v/>
      </c>
      <c r="L14" s="41" t="str">
        <f t="shared" si="0"/>
        <v/>
      </c>
      <c r="M14" s="3"/>
      <c r="N14" s="3"/>
      <c r="O14" s="3"/>
      <c r="P14" s="3"/>
    </row>
    <row r="15" spans="1:16" x14ac:dyDescent="0.2">
      <c r="A15" s="6"/>
      <c r="B15" s="6">
        <v>10</v>
      </c>
      <c r="C15" s="40"/>
      <c r="D15" s="3" t="str">
        <f t="shared" si="0"/>
        <v/>
      </c>
      <c r="E15" s="3" t="str">
        <f t="shared" si="0"/>
        <v/>
      </c>
      <c r="F15" s="3" t="str">
        <f t="shared" si="0"/>
        <v/>
      </c>
      <c r="G15" s="3" t="str">
        <f t="shared" si="0"/>
        <v/>
      </c>
      <c r="H15" s="3" t="str">
        <f t="shared" si="0"/>
        <v/>
      </c>
      <c r="I15" s="3" t="str">
        <f t="shared" si="0"/>
        <v/>
      </c>
      <c r="J15" s="3" t="str">
        <f t="shared" si="0"/>
        <v/>
      </c>
      <c r="K15" s="3" t="str">
        <f t="shared" si="0"/>
        <v/>
      </c>
      <c r="L15" s="41" t="str">
        <f t="shared" si="0"/>
        <v/>
      </c>
      <c r="M15" s="3"/>
      <c r="N15" s="3"/>
      <c r="O15" s="3"/>
      <c r="P15" s="3"/>
    </row>
    <row r="16" spans="1:16" x14ac:dyDescent="0.2">
      <c r="A16" s="6"/>
      <c r="B16" s="6">
        <v>9</v>
      </c>
      <c r="C16" s="40"/>
      <c r="D16" s="3" t="str">
        <f t="shared" si="0"/>
        <v/>
      </c>
      <c r="E16" s="3" t="str">
        <f t="shared" si="0"/>
        <v/>
      </c>
      <c r="F16" s="3" t="str">
        <f t="shared" si="0"/>
        <v/>
      </c>
      <c r="G16" s="3" t="str">
        <f t="shared" si="0"/>
        <v/>
      </c>
      <c r="H16" s="3" t="str">
        <f t="shared" si="0"/>
        <v/>
      </c>
      <c r="I16" s="3" t="str">
        <f t="shared" si="0"/>
        <v/>
      </c>
      <c r="J16" s="3" t="str">
        <f t="shared" si="0"/>
        <v/>
      </c>
      <c r="K16" s="3" t="str">
        <f t="shared" si="0"/>
        <v/>
      </c>
      <c r="L16" s="41">
        <f t="shared" si="0"/>
        <v>5.1894299849353818</v>
      </c>
      <c r="M16" s="3"/>
      <c r="N16" s="3"/>
      <c r="O16" s="3"/>
      <c r="P16" s="3"/>
    </row>
    <row r="17" spans="1:17" x14ac:dyDescent="0.2">
      <c r="A17" s="6"/>
      <c r="B17" s="6">
        <v>8</v>
      </c>
      <c r="C17" s="40"/>
      <c r="D17" s="3" t="str">
        <f t="shared" si="0"/>
        <v/>
      </c>
      <c r="E17" s="3" t="str">
        <f t="shared" si="0"/>
        <v/>
      </c>
      <c r="F17" s="3" t="str">
        <f t="shared" si="0"/>
        <v/>
      </c>
      <c r="G17" s="3" t="str">
        <f t="shared" si="0"/>
        <v/>
      </c>
      <c r="H17" s="3" t="str">
        <f t="shared" si="0"/>
        <v/>
      </c>
      <c r="I17" s="3" t="str">
        <f t="shared" si="0"/>
        <v/>
      </c>
      <c r="J17" s="3" t="str">
        <f t="shared" si="0"/>
        <v/>
      </c>
      <c r="K17" s="3">
        <f t="shared" si="0"/>
        <v>4.9395359795616134</v>
      </c>
      <c r="L17" s="41">
        <f t="shared" si="0"/>
        <v>4.9363384980568314</v>
      </c>
      <c r="M17" s="3"/>
      <c r="N17" s="3"/>
      <c r="O17" s="3"/>
      <c r="P17" s="3"/>
    </row>
    <row r="18" spans="1:17" x14ac:dyDescent="0.2">
      <c r="A18" s="6"/>
      <c r="B18" s="6">
        <v>7</v>
      </c>
      <c r="C18" s="40"/>
      <c r="D18" s="3" t="str">
        <f t="shared" si="0"/>
        <v/>
      </c>
      <c r="E18" s="3" t="str">
        <f t="shared" si="0"/>
        <v/>
      </c>
      <c r="F18" s="3" t="str">
        <f t="shared" si="0"/>
        <v/>
      </c>
      <c r="G18" s="3" t="str">
        <f t="shared" si="0"/>
        <v/>
      </c>
      <c r="H18" s="3" t="str">
        <f t="shared" si="0"/>
        <v/>
      </c>
      <c r="I18" s="3" t="str">
        <f t="shared" si="0"/>
        <v/>
      </c>
      <c r="J18" s="3">
        <f t="shared" si="0"/>
        <v>4.6989612343851128</v>
      </c>
      <c r="K18" s="3">
        <f t="shared" si="0"/>
        <v>4.6986319671389642</v>
      </c>
      <c r="L18" s="41">
        <f t="shared" si="0"/>
        <v>4.6955904286473187</v>
      </c>
      <c r="M18" s="3"/>
      <c r="N18" s="3"/>
      <c r="O18" s="3"/>
      <c r="P18" s="3"/>
    </row>
    <row r="19" spans="1:17" x14ac:dyDescent="0.2">
      <c r="A19" s="6"/>
      <c r="B19" s="6">
        <v>6</v>
      </c>
      <c r="C19" s="40"/>
      <c r="D19" s="3" t="str">
        <f t="shared" si="0"/>
        <v/>
      </c>
      <c r="E19" s="3" t="str">
        <f t="shared" si="0"/>
        <v/>
      </c>
      <c r="F19" s="3" t="str">
        <f t="shared" si="0"/>
        <v/>
      </c>
      <c r="G19" s="3" t="str">
        <f t="shared" si="0"/>
        <v/>
      </c>
      <c r="H19" s="3" t="str">
        <f t="shared" si="0"/>
        <v/>
      </c>
      <c r="I19" s="3">
        <f t="shared" si="0"/>
        <v>4.4674031078414664</v>
      </c>
      <c r="J19" s="3">
        <f t="shared" si="0"/>
        <v>4.4697901907353161</v>
      </c>
      <c r="K19" s="3">
        <f t="shared" si="0"/>
        <v>4.4694769820422549</v>
      </c>
      <c r="L19" s="41">
        <f t="shared" si="0"/>
        <v>4.4665837811332505</v>
      </c>
      <c r="M19" s="3"/>
      <c r="N19" s="3"/>
      <c r="O19" s="3"/>
      <c r="P19" s="3"/>
    </row>
    <row r="20" spans="1:17" x14ac:dyDescent="0.2">
      <c r="A20" s="6"/>
      <c r="B20" s="6">
        <v>5</v>
      </c>
      <c r="C20" s="40"/>
      <c r="D20" s="3" t="str">
        <f t="shared" si="0"/>
        <v/>
      </c>
      <c r="E20" s="3" t="str">
        <f t="shared" si="0"/>
        <v/>
      </c>
      <c r="F20" s="3" t="str">
        <f t="shared" si="0"/>
        <v/>
      </c>
      <c r="G20" s="3" t="str">
        <f t="shared" si="0"/>
        <v/>
      </c>
      <c r="H20" s="3">
        <f t="shared" si="0"/>
        <v>4.5286825171228697</v>
      </c>
      <c r="I20" s="3">
        <f t="shared" si="0"/>
        <v>4.2495252872847393</v>
      </c>
      <c r="J20" s="3">
        <f t="shared" si="0"/>
        <v>4.2517959507720908</v>
      </c>
      <c r="K20" s="3">
        <f t="shared" si="0"/>
        <v>4.2514980174472417</v>
      </c>
      <c r="L20" s="41">
        <f t="shared" si="0"/>
        <v>4.2487459196116042</v>
      </c>
      <c r="M20" s="3"/>
      <c r="N20" s="3"/>
      <c r="O20" s="3"/>
      <c r="P20" s="3"/>
    </row>
    <row r="21" spans="1:17" x14ac:dyDescent="0.2">
      <c r="A21" s="6"/>
      <c r="B21" s="6">
        <v>4</v>
      </c>
      <c r="C21" s="40"/>
      <c r="D21" s="3" t="str">
        <f t="shared" si="0"/>
        <v/>
      </c>
      <c r="E21" s="3" t="str">
        <f t="shared" si="0"/>
        <v/>
      </c>
      <c r="F21" s="3" t="str">
        <f t="shared" si="0"/>
        <v/>
      </c>
      <c r="G21" s="3">
        <f t="shared" si="0"/>
        <v>4.1963867602141454</v>
      </c>
      <c r="H21" s="3">
        <f t="shared" si="0"/>
        <v>4.3078160645092325</v>
      </c>
      <c r="I21" s="3">
        <f t="shared" si="0"/>
        <v>4.0422734934250943</v>
      </c>
      <c r="J21" s="3">
        <f t="shared" si="0"/>
        <v>4.0444334153474024</v>
      </c>
      <c r="K21" s="3">
        <f t="shared" si="0"/>
        <v>4.0441500124022669</v>
      </c>
      <c r="L21" s="41">
        <f t="shared" si="0"/>
        <v>4.0415321359619032</v>
      </c>
      <c r="M21" s="3"/>
      <c r="N21" s="3"/>
      <c r="O21" s="3"/>
      <c r="P21" s="3"/>
    </row>
    <row r="22" spans="1:17" x14ac:dyDescent="0.2">
      <c r="A22" s="6"/>
      <c r="B22" s="6">
        <v>3</v>
      </c>
      <c r="C22" s="40"/>
      <c r="D22" s="3" t="str">
        <f t="shared" si="0"/>
        <v/>
      </c>
      <c r="E22" s="3" t="str">
        <f t="shared" si="0"/>
        <v/>
      </c>
      <c r="F22" s="3">
        <f>IF( $B22 &lt;=F$11,F$5*EXP($B$6*$B22),"")</f>
        <v>3.8778628299352391</v>
      </c>
      <c r="G22" s="3">
        <f t="shared" si="0"/>
        <v>3.9917265629009173</v>
      </c>
      <c r="H22" s="3">
        <f t="shared" si="0"/>
        <v>4.0977213958980476</v>
      </c>
      <c r="I22" s="3">
        <f t="shared" si="0"/>
        <v>3.845129488825243</v>
      </c>
      <c r="J22" s="3">
        <f t="shared" si="0"/>
        <v>3.8471840701123665</v>
      </c>
      <c r="K22" s="3">
        <f t="shared" si="0"/>
        <v>3.8469144888919633</v>
      </c>
      <c r="L22" s="41">
        <f t="shared" si="0"/>
        <v>3.8444242877921826</v>
      </c>
      <c r="M22" s="3"/>
      <c r="N22" s="3"/>
      <c r="O22" s="3"/>
      <c r="P22" s="3"/>
    </row>
    <row r="23" spans="1:17" x14ac:dyDescent="0.2">
      <c r="A23" s="6"/>
      <c r="B23" s="6">
        <v>2</v>
      </c>
      <c r="C23" s="40"/>
      <c r="D23" s="3" t="str">
        <f t="shared" si="0"/>
        <v/>
      </c>
      <c r="E23" s="3">
        <f t="shared" si="0"/>
        <v>3.5726092573014796</v>
      </c>
      <c r="F23" s="3">
        <f t="shared" si="0"/>
        <v>3.6887372280120081</v>
      </c>
      <c r="G23" s="3">
        <f t="shared" si="0"/>
        <v>3.7970477611924531</v>
      </c>
      <c r="H23" s="3">
        <f t="shared" si="0"/>
        <v>3.8978731651843632</v>
      </c>
      <c r="I23" s="3">
        <f t="shared" si="0"/>
        <v>3.6576003107859609</v>
      </c>
      <c r="J23" s="3">
        <f t="shared" si="0"/>
        <v>3.6595546889613013</v>
      </c>
      <c r="K23" s="3">
        <f t="shared" si="0"/>
        <v>3.6592982553721609</v>
      </c>
      <c r="L23" s="41">
        <f t="shared" si="0"/>
        <v>3.6569295028131257</v>
      </c>
      <c r="M23" s="3"/>
      <c r="N23" s="3"/>
      <c r="O23" s="3"/>
      <c r="P23" s="3"/>
    </row>
    <row r="24" spans="1:17" x14ac:dyDescent="0.2">
      <c r="A24" s="6"/>
      <c r="B24" s="6">
        <v>1</v>
      </c>
      <c r="C24" s="40"/>
      <c r="D24" s="3">
        <f t="shared" si="0"/>
        <v>3.2801464328926837</v>
      </c>
      <c r="E24" s="3">
        <f t="shared" si="0"/>
        <v>3.3983710477888098</v>
      </c>
      <c r="F24" s="3">
        <f t="shared" si="0"/>
        <v>3.5088353905362215</v>
      </c>
      <c r="G24" s="3">
        <f t="shared" si="0"/>
        <v>3.6118635566808219</v>
      </c>
      <c r="H24" s="3">
        <f t="shared" si="0"/>
        <v>3.7077716476950981</v>
      </c>
      <c r="I24" s="3">
        <f t="shared" si="0"/>
        <v>3.4792170386825623</v>
      </c>
      <c r="J24" s="3">
        <f t="shared" si="0"/>
        <v>3.4810761007095481</v>
      </c>
      <c r="K24" s="3">
        <f t="shared" si="0"/>
        <v>3.4808321735341274</v>
      </c>
      <c r="L24" s="41">
        <f t="shared" si="0"/>
        <v>3.4785789464006118</v>
      </c>
      <c r="M24" s="3"/>
      <c r="N24" s="3"/>
      <c r="O24" s="3"/>
      <c r="P24" s="3"/>
    </row>
    <row r="25" spans="1:17" ht="13.5" thickBot="1" x14ac:dyDescent="0.25">
      <c r="A25" s="6"/>
      <c r="B25" s="6">
        <v>0</v>
      </c>
      <c r="C25" s="42">
        <f>IF( $B25 &lt;=C$11,(C$5+$B$6*$B25),"")</f>
        <v>2.999997852472986</v>
      </c>
      <c r="D25" s="17">
        <f t="shared" si="0"/>
        <v>3.120171803638577</v>
      </c>
      <c r="E25" s="26">
        <f t="shared" si="0"/>
        <v>3.2326305360280378</v>
      </c>
      <c r="F25" s="26">
        <f t="shared" si="0"/>
        <v>3.3377074692075079</v>
      </c>
      <c r="G25" s="26">
        <f t="shared" si="0"/>
        <v>3.4357108923966</v>
      </c>
      <c r="H25" s="26">
        <f t="shared" si="0"/>
        <v>3.5269414906170722</v>
      </c>
      <c r="I25" s="26">
        <f t="shared" si="0"/>
        <v>3.3095336214190918</v>
      </c>
      <c r="J25" s="26">
        <f t="shared" si="0"/>
        <v>3.3113020159211328</v>
      </c>
      <c r="K25" s="26">
        <f t="shared" si="0"/>
        <v>3.3110699852144374</v>
      </c>
      <c r="L25" s="27">
        <f t="shared" si="0"/>
        <v>3.3089266492649538</v>
      </c>
      <c r="M25" s="3"/>
      <c r="N25" s="3"/>
      <c r="O25" s="3"/>
      <c r="P25" s="3"/>
    </row>
    <row r="27" spans="1:17" ht="13.5" thickBot="1" x14ac:dyDescent="0.25"/>
    <row r="28" spans="1:17" ht="13.5" thickBot="1" x14ac:dyDescent="0.25">
      <c r="A28" s="58" t="s">
        <v>3</v>
      </c>
      <c r="B28" s="60"/>
    </row>
    <row r="29" spans="1:17" x14ac:dyDescent="0.2">
      <c r="C29" s="51">
        <v>0</v>
      </c>
      <c r="D29" s="14">
        <v>1</v>
      </c>
      <c r="E29" s="14">
        <v>2</v>
      </c>
      <c r="F29" s="14">
        <v>3</v>
      </c>
      <c r="G29" s="14">
        <v>4</v>
      </c>
      <c r="H29" s="14">
        <v>5</v>
      </c>
      <c r="I29" s="14">
        <v>6</v>
      </c>
      <c r="J29" s="14">
        <v>7</v>
      </c>
      <c r="K29" s="14">
        <v>8</v>
      </c>
      <c r="L29" s="14">
        <v>9</v>
      </c>
      <c r="M29" s="15">
        <v>10</v>
      </c>
    </row>
    <row r="30" spans="1:17" x14ac:dyDescent="0.2">
      <c r="B30">
        <v>14</v>
      </c>
      <c r="C30" s="43"/>
      <c r="D30" s="4" t="str">
        <f t="shared" ref="D30:M44" si="1">IF($B30=0,$B$8*C30/(1+C11/100), IF($B30=D$29, $B$7*C31/(1 +C12/100 ), IF(AND(0 &lt; $B30, $B30 &lt; D$29), $B$7*C31/(1+C12/100) + $B$8*C30/(1+C11/100 ),"")))</f>
        <v/>
      </c>
      <c r="E30" s="4" t="str">
        <f t="shared" si="1"/>
        <v/>
      </c>
      <c r="F30" s="4" t="str">
        <f t="shared" si="1"/>
        <v/>
      </c>
      <c r="G30" s="4" t="str">
        <f t="shared" si="1"/>
        <v/>
      </c>
      <c r="H30" s="4" t="str">
        <f t="shared" si="1"/>
        <v/>
      </c>
      <c r="I30" s="4" t="str">
        <f t="shared" si="1"/>
        <v/>
      </c>
      <c r="J30" s="4" t="str">
        <f t="shared" si="1"/>
        <v/>
      </c>
      <c r="K30" s="4" t="str">
        <f t="shared" si="1"/>
        <v/>
      </c>
      <c r="L30" s="4" t="str">
        <f t="shared" si="1"/>
        <v/>
      </c>
      <c r="M30" s="44" t="str">
        <f t="shared" si="1"/>
        <v/>
      </c>
      <c r="N30" s="4"/>
      <c r="O30" s="4"/>
      <c r="P30" s="4"/>
      <c r="Q30" s="4"/>
    </row>
    <row r="31" spans="1:17" x14ac:dyDescent="0.2">
      <c r="B31">
        <v>13</v>
      </c>
      <c r="C31" s="43"/>
      <c r="D31" s="4" t="str">
        <f t="shared" si="1"/>
        <v/>
      </c>
      <c r="E31" s="4" t="str">
        <f t="shared" si="1"/>
        <v/>
      </c>
      <c r="F31" s="4" t="str">
        <f t="shared" si="1"/>
        <v/>
      </c>
      <c r="G31" s="4" t="str">
        <f t="shared" si="1"/>
        <v/>
      </c>
      <c r="H31" s="4" t="str">
        <f t="shared" si="1"/>
        <v/>
      </c>
      <c r="I31" s="4" t="str">
        <f t="shared" si="1"/>
        <v/>
      </c>
      <c r="J31" s="4" t="str">
        <f t="shared" si="1"/>
        <v/>
      </c>
      <c r="K31" s="4" t="str">
        <f t="shared" si="1"/>
        <v/>
      </c>
      <c r="L31" s="4" t="str">
        <f t="shared" si="1"/>
        <v/>
      </c>
      <c r="M31" s="44" t="str">
        <f t="shared" si="1"/>
        <v/>
      </c>
      <c r="N31" s="4"/>
      <c r="O31" s="4"/>
      <c r="P31" s="4"/>
      <c r="Q31" s="4"/>
    </row>
    <row r="32" spans="1:17" x14ac:dyDescent="0.2">
      <c r="B32">
        <v>12</v>
      </c>
      <c r="C32" s="43"/>
      <c r="D32" s="4" t="str">
        <f t="shared" si="1"/>
        <v/>
      </c>
      <c r="E32" s="4" t="str">
        <f t="shared" si="1"/>
        <v/>
      </c>
      <c r="F32" s="4" t="str">
        <f t="shared" si="1"/>
        <v/>
      </c>
      <c r="G32" s="4" t="str">
        <f t="shared" si="1"/>
        <v/>
      </c>
      <c r="H32" s="4" t="str">
        <f t="shared" si="1"/>
        <v/>
      </c>
      <c r="I32" s="4" t="str">
        <f t="shared" si="1"/>
        <v/>
      </c>
      <c r="J32" s="4" t="str">
        <f t="shared" si="1"/>
        <v/>
      </c>
      <c r="K32" s="4" t="str">
        <f t="shared" si="1"/>
        <v/>
      </c>
      <c r="L32" s="4" t="str">
        <f t="shared" si="1"/>
        <v/>
      </c>
      <c r="M32" s="44" t="str">
        <f t="shared" si="1"/>
        <v/>
      </c>
      <c r="N32" s="4"/>
      <c r="O32" s="4"/>
      <c r="P32" s="4"/>
      <c r="Q32" s="4"/>
    </row>
    <row r="33" spans="1:17" x14ac:dyDescent="0.2">
      <c r="B33">
        <v>11</v>
      </c>
      <c r="C33" s="43"/>
      <c r="D33" s="4" t="str">
        <f t="shared" si="1"/>
        <v/>
      </c>
      <c r="E33" s="4" t="str">
        <f t="shared" si="1"/>
        <v/>
      </c>
      <c r="F33" s="4" t="str">
        <f t="shared" si="1"/>
        <v/>
      </c>
      <c r="G33" s="4" t="str">
        <f t="shared" si="1"/>
        <v/>
      </c>
      <c r="H33" s="4" t="str">
        <f t="shared" si="1"/>
        <v/>
      </c>
      <c r="I33" s="4" t="str">
        <f t="shared" si="1"/>
        <v/>
      </c>
      <c r="J33" s="4" t="str">
        <f t="shared" si="1"/>
        <v/>
      </c>
      <c r="K33" s="4" t="str">
        <f t="shared" si="1"/>
        <v/>
      </c>
      <c r="L33" s="4" t="str">
        <f t="shared" si="1"/>
        <v/>
      </c>
      <c r="M33" s="44" t="str">
        <f t="shared" si="1"/>
        <v/>
      </c>
      <c r="N33" s="4"/>
      <c r="O33" s="4"/>
      <c r="P33" s="4"/>
      <c r="Q33" s="4"/>
    </row>
    <row r="34" spans="1:17" x14ac:dyDescent="0.2">
      <c r="B34">
        <v>10</v>
      </c>
      <c r="C34" s="43"/>
      <c r="D34" s="4" t="str">
        <f t="shared" si="1"/>
        <v/>
      </c>
      <c r="E34" s="4" t="str">
        <f t="shared" si="1"/>
        <v/>
      </c>
      <c r="F34" s="4" t="str">
        <f t="shared" si="1"/>
        <v/>
      </c>
      <c r="G34" s="4" t="str">
        <f t="shared" si="1"/>
        <v/>
      </c>
      <c r="H34" s="4" t="str">
        <f t="shared" si="1"/>
        <v/>
      </c>
      <c r="I34" s="4" t="str">
        <f t="shared" si="1"/>
        <v/>
      </c>
      <c r="J34" s="4" t="str">
        <f t="shared" si="1"/>
        <v/>
      </c>
      <c r="K34" s="4" t="str">
        <f t="shared" si="1"/>
        <v/>
      </c>
      <c r="L34" s="4" t="str">
        <f t="shared" si="1"/>
        <v/>
      </c>
      <c r="M34" s="44">
        <f t="shared" si="1"/>
        <v>6.4886673592676138E-4</v>
      </c>
      <c r="N34" s="4"/>
      <c r="O34" s="4"/>
      <c r="P34" s="4"/>
      <c r="Q34" s="4"/>
    </row>
    <row r="35" spans="1:17" x14ac:dyDescent="0.2">
      <c r="B35">
        <v>9</v>
      </c>
      <c r="C35" s="43"/>
      <c r="D35" s="4" t="str">
        <f t="shared" si="1"/>
        <v/>
      </c>
      <c r="E35" s="4" t="str">
        <f t="shared" si="1"/>
        <v/>
      </c>
      <c r="F35" s="4" t="str">
        <f t="shared" si="1"/>
        <v/>
      </c>
      <c r="G35" s="4" t="str">
        <f t="shared" si="1"/>
        <v/>
      </c>
      <c r="H35" s="4" t="str">
        <f t="shared" si="1"/>
        <v/>
      </c>
      <c r="I35" s="4" t="str">
        <f t="shared" si="1"/>
        <v/>
      </c>
      <c r="J35" s="4" t="str">
        <f t="shared" si="1"/>
        <v/>
      </c>
      <c r="K35" s="4" t="str">
        <f t="shared" si="1"/>
        <v/>
      </c>
      <c r="L35" s="4">
        <f t="shared" si="1"/>
        <v>1.3650784417664325E-3</v>
      </c>
      <c r="M35" s="44">
        <f t="shared" si="1"/>
        <v>6.5518656880074518E-3</v>
      </c>
      <c r="N35" s="4"/>
      <c r="O35" s="4"/>
      <c r="P35" s="4"/>
      <c r="Q35" s="4"/>
    </row>
    <row r="36" spans="1:17" x14ac:dyDescent="0.2">
      <c r="B36">
        <v>8</v>
      </c>
      <c r="C36" s="43"/>
      <c r="D36" s="4" t="str">
        <f t="shared" si="1"/>
        <v/>
      </c>
      <c r="E36" s="4" t="str">
        <f t="shared" si="1"/>
        <v/>
      </c>
      <c r="F36" s="4" t="str">
        <f t="shared" si="1"/>
        <v/>
      </c>
      <c r="G36" s="4" t="str">
        <f t="shared" si="1"/>
        <v/>
      </c>
      <c r="H36" s="4" t="str">
        <f t="shared" si="1"/>
        <v/>
      </c>
      <c r="I36" s="4" t="str">
        <f t="shared" si="1"/>
        <v/>
      </c>
      <c r="J36" s="4" t="str">
        <f t="shared" si="1"/>
        <v/>
      </c>
      <c r="K36" s="4">
        <f t="shared" si="1"/>
        <v>2.8650139650934488E-3</v>
      </c>
      <c r="L36" s="4">
        <f t="shared" si="1"/>
        <v>1.2388781923784283E-2</v>
      </c>
      <c r="M36" s="44">
        <f t="shared" si="1"/>
        <v>2.9762110764417534E-2</v>
      </c>
      <c r="N36" s="4"/>
      <c r="O36" s="4"/>
      <c r="P36" s="4"/>
      <c r="Q36" s="4"/>
    </row>
    <row r="37" spans="1:17" x14ac:dyDescent="0.2">
      <c r="B37">
        <v>7</v>
      </c>
      <c r="C37" s="43"/>
      <c r="D37" s="4" t="str">
        <f t="shared" si="1"/>
        <v/>
      </c>
      <c r="E37" s="4" t="str">
        <f t="shared" si="1"/>
        <v/>
      </c>
      <c r="F37" s="4" t="str">
        <f t="shared" si="1"/>
        <v/>
      </c>
      <c r="G37" s="4" t="str">
        <f t="shared" si="1"/>
        <v/>
      </c>
      <c r="H37" s="4" t="str">
        <f t="shared" si="1"/>
        <v/>
      </c>
      <c r="I37" s="4" t="str">
        <f t="shared" si="1"/>
        <v/>
      </c>
      <c r="J37" s="4">
        <f t="shared" si="1"/>
        <v>5.9992797213458196E-3</v>
      </c>
      <c r="K37" s="4">
        <f t="shared" si="1"/>
        <v>2.3083333475573103E-2</v>
      </c>
      <c r="L37" s="4">
        <f t="shared" si="1"/>
        <v>4.9958875965914383E-2</v>
      </c>
      <c r="M37" s="44">
        <f t="shared" si="1"/>
        <v>8.0093882869044633E-2</v>
      </c>
      <c r="N37" s="4"/>
      <c r="O37" s="4"/>
      <c r="P37" s="4"/>
      <c r="Q37" s="4"/>
    </row>
    <row r="38" spans="1:17" x14ac:dyDescent="0.2">
      <c r="B38">
        <v>6</v>
      </c>
      <c r="C38" s="43"/>
      <c r="D38" s="4" t="str">
        <f t="shared" si="1"/>
        <v/>
      </c>
      <c r="E38" s="4" t="str">
        <f t="shared" si="1"/>
        <v/>
      </c>
      <c r="F38" s="4" t="str">
        <f t="shared" si="1"/>
        <v/>
      </c>
      <c r="G38" s="4" t="str">
        <f t="shared" si="1"/>
        <v/>
      </c>
      <c r="H38" s="4" t="str">
        <f t="shared" si="1"/>
        <v/>
      </c>
      <c r="I38" s="4">
        <f t="shared" si="1"/>
        <v>1.2534583460130651E-2</v>
      </c>
      <c r="J38" s="4">
        <f t="shared" si="1"/>
        <v>4.2244071945381198E-2</v>
      </c>
      <c r="K38" s="4">
        <f t="shared" si="1"/>
        <v>8.1350742111965468E-2</v>
      </c>
      <c r="L38" s="4">
        <f t="shared" si="1"/>
        <v>0.11749308844016823</v>
      </c>
      <c r="M38" s="44">
        <f t="shared" si="1"/>
        <v>0.14141279863369099</v>
      </c>
      <c r="N38" s="4"/>
      <c r="O38" s="4"/>
      <c r="P38" s="4"/>
      <c r="Q38" s="4"/>
    </row>
    <row r="39" spans="1:17" x14ac:dyDescent="0.2">
      <c r="B39">
        <v>5</v>
      </c>
      <c r="C39" s="43"/>
      <c r="D39" s="4" t="str">
        <f t="shared" si="1"/>
        <v/>
      </c>
      <c r="E39" s="4" t="str">
        <f t="shared" si="1"/>
        <v/>
      </c>
      <c r="F39" s="4" t="str">
        <f t="shared" si="1"/>
        <v/>
      </c>
      <c r="G39" s="4" t="str">
        <f t="shared" si="1"/>
        <v/>
      </c>
      <c r="H39" s="4">
        <f t="shared" si="1"/>
        <v>2.6204469899767522E-2</v>
      </c>
      <c r="I39" s="4">
        <f t="shared" si="1"/>
        <v>7.5570047669839158E-2</v>
      </c>
      <c r="J39" s="4">
        <f t="shared" si="1"/>
        <v>0.12746329694052935</v>
      </c>
      <c r="K39" s="4">
        <f t="shared" si="1"/>
        <v>0.16379560839140092</v>
      </c>
      <c r="L39" s="4">
        <f t="shared" si="1"/>
        <v>0.17759405109613186</v>
      </c>
      <c r="M39" s="44">
        <f t="shared" si="1"/>
        <v>0.17116279332677217</v>
      </c>
      <c r="N39" s="4"/>
      <c r="O39" s="4"/>
      <c r="P39" s="4"/>
      <c r="Q39" s="4"/>
    </row>
    <row r="40" spans="1:17" x14ac:dyDescent="0.2">
      <c r="B40">
        <v>4</v>
      </c>
      <c r="C40" s="43"/>
      <c r="D40" s="4" t="str">
        <f t="shared" si="1"/>
        <v/>
      </c>
      <c r="E40" s="4" t="str">
        <f t="shared" si="1"/>
        <v/>
      </c>
      <c r="F40" s="4" t="str">
        <f t="shared" si="1"/>
        <v/>
      </c>
      <c r="G40" s="4">
        <f t="shared" si="1"/>
        <v>5.4608221610451334E-2</v>
      </c>
      <c r="H40" s="4">
        <f t="shared" si="1"/>
        <v>0.13150183212654457</v>
      </c>
      <c r="I40" s="4">
        <f t="shared" si="1"/>
        <v>0.18981161230749505</v>
      </c>
      <c r="J40" s="4">
        <f t="shared" si="1"/>
        <v>0.21363065996252523</v>
      </c>
      <c r="K40" s="4">
        <f t="shared" si="1"/>
        <v>0.20608261002280304</v>
      </c>
      <c r="L40" s="4">
        <f t="shared" si="1"/>
        <v>0.17891973537919648</v>
      </c>
      <c r="M40" s="44">
        <f t="shared" si="1"/>
        <v>0.14383319624617658</v>
      </c>
      <c r="N40" s="4"/>
      <c r="O40" s="4"/>
      <c r="P40" s="4"/>
      <c r="Q40" s="4"/>
    </row>
    <row r="41" spans="1:17" x14ac:dyDescent="0.2">
      <c r="B41">
        <v>3</v>
      </c>
      <c r="C41" s="43"/>
      <c r="D41" s="4" t="str">
        <f t="shared" si="1"/>
        <v/>
      </c>
      <c r="E41" s="4" t="str">
        <f t="shared" si="1"/>
        <v/>
      </c>
      <c r="F41" s="4">
        <f t="shared" si="1"/>
        <v>0.11345170707674336</v>
      </c>
      <c r="G41" s="4">
        <f t="shared" si="1"/>
        <v>0.21900109000963461</v>
      </c>
      <c r="H41" s="4">
        <f t="shared" si="1"/>
        <v>0.26394216288656985</v>
      </c>
      <c r="I41" s="4">
        <f t="shared" si="1"/>
        <v>0.25423812225060588</v>
      </c>
      <c r="J41" s="4">
        <f t="shared" si="1"/>
        <v>0.21479631969475504</v>
      </c>
      <c r="K41" s="4">
        <f t="shared" si="1"/>
        <v>0.16591330806238375</v>
      </c>
      <c r="L41" s="4">
        <f t="shared" si="1"/>
        <v>0.12014473921699467</v>
      </c>
      <c r="M41" s="44">
        <f t="shared" si="1"/>
        <v>8.2860417299768022E-2</v>
      </c>
      <c r="N41" s="4"/>
      <c r="O41" s="4"/>
      <c r="P41" s="4"/>
      <c r="Q41" s="4"/>
    </row>
    <row r="42" spans="1:17" x14ac:dyDescent="0.2">
      <c r="B42">
        <v>2</v>
      </c>
      <c r="C42" s="43"/>
      <c r="D42" s="4" t="str">
        <f t="shared" si="1"/>
        <v/>
      </c>
      <c r="E42" s="4">
        <f t="shared" si="1"/>
        <v>0.2350097865326673</v>
      </c>
      <c r="F42" s="4">
        <f t="shared" si="1"/>
        <v>0.34091377867204148</v>
      </c>
      <c r="G42" s="4">
        <f t="shared" si="1"/>
        <v>0.32933723902298739</v>
      </c>
      <c r="H42" s="4">
        <f t="shared" si="1"/>
        <v>0.26486056047827267</v>
      </c>
      <c r="I42" s="4">
        <f t="shared" si="1"/>
        <v>0.1915264158694347</v>
      </c>
      <c r="J42" s="4">
        <f t="shared" si="1"/>
        <v>0.12956176337098435</v>
      </c>
      <c r="K42" s="4">
        <f t="shared" si="1"/>
        <v>8.3468828267721562E-2</v>
      </c>
      <c r="L42" s="4">
        <f t="shared" si="1"/>
        <v>5.1853315056065885E-2</v>
      </c>
      <c r="M42" s="44">
        <f t="shared" si="1"/>
        <v>3.1318628682380632E-2</v>
      </c>
      <c r="N42" s="4"/>
      <c r="O42" s="4"/>
      <c r="P42" s="4"/>
      <c r="Q42" s="4"/>
    </row>
    <row r="43" spans="1:17" x14ac:dyDescent="0.2">
      <c r="B43">
        <v>1</v>
      </c>
      <c r="C43" s="43"/>
      <c r="D43" s="4">
        <f t="shared" si="1"/>
        <v>0.48543690332513462</v>
      </c>
      <c r="E43" s="4">
        <f t="shared" si="1"/>
        <v>0.47038415356218677</v>
      </c>
      <c r="F43" s="4">
        <f t="shared" si="1"/>
        <v>0.34146399414989875</v>
      </c>
      <c r="G43" s="4">
        <f t="shared" si="1"/>
        <v>0.22010425627763036</v>
      </c>
      <c r="H43" s="4">
        <f t="shared" si="1"/>
        <v>0.13287960984567632</v>
      </c>
      <c r="I43" s="4">
        <f t="shared" si="1"/>
        <v>7.6942176557073791E-2</v>
      </c>
      <c r="J43" s="4">
        <f t="shared" si="1"/>
        <v>4.3410196432403833E-2</v>
      </c>
      <c r="K43" s="4">
        <f t="shared" si="1"/>
        <v>2.39913605459149E-2</v>
      </c>
      <c r="L43" s="4">
        <f t="shared" si="1"/>
        <v>1.3052046791256036E-2</v>
      </c>
      <c r="M43" s="44">
        <f t="shared" si="1"/>
        <v>7.0131978176776327E-3</v>
      </c>
      <c r="N43" s="4"/>
      <c r="O43" s="4"/>
      <c r="P43" s="4"/>
      <c r="Q43" s="4"/>
    </row>
    <row r="44" spans="1:17" ht="13.5" thickBot="1" x14ac:dyDescent="0.25">
      <c r="B44">
        <v>0</v>
      </c>
      <c r="C44" s="45">
        <v>1</v>
      </c>
      <c r="D44" s="46">
        <f t="shared" si="1"/>
        <v>0.48543690332513462</v>
      </c>
      <c r="E44" s="47">
        <f t="shared" si="1"/>
        <v>0.23537436702951947</v>
      </c>
      <c r="F44" s="47">
        <f t="shared" si="1"/>
        <v>0.11400192255460066</v>
      </c>
      <c r="G44" s="47">
        <f t="shared" si="1"/>
        <v>5.5159885653826249E-2</v>
      </c>
      <c r="H44" s="47">
        <f t="shared" si="1"/>
        <v>2.6663850027196442E-2</v>
      </c>
      <c r="I44" s="47">
        <f t="shared" si="1"/>
        <v>1.2877734840458442E-2</v>
      </c>
      <c r="J44" s="47">
        <f t="shared" si="1"/>
        <v>6.2325975101432986E-3</v>
      </c>
      <c r="K44" s="47">
        <f t="shared" si="1"/>
        <v>3.016416107689168E-3</v>
      </c>
      <c r="L44" s="47">
        <f t="shared" si="1"/>
        <v>1.4598707128485205E-3</v>
      </c>
      <c r="M44" s="48">
        <f t="shared" si="1"/>
        <v>7.0655593867739958E-4</v>
      </c>
      <c r="N44" s="4"/>
      <c r="O44" s="4"/>
      <c r="P44" s="4"/>
      <c r="Q44" s="4"/>
    </row>
    <row r="46" spans="1:17" ht="13.5" thickBot="1" x14ac:dyDescent="0.25"/>
    <row r="47" spans="1:17" ht="13.5" thickBot="1" x14ac:dyDescent="0.25">
      <c r="A47" s="58" t="s">
        <v>20</v>
      </c>
      <c r="B47" s="59"/>
      <c r="C47" s="59"/>
      <c r="D47" s="28">
        <f>SUM(D30:D44)</f>
        <v>0.97087380665026923</v>
      </c>
      <c r="E47" s="29">
        <f>SUM(E30:E44)</f>
        <v>0.94076830712437354</v>
      </c>
      <c r="F47" s="29">
        <f t="shared" ref="F47:M47" si="2">SUM(F30:F44)</f>
        <v>0.9098314024532842</v>
      </c>
      <c r="G47" s="29">
        <f t="shared" si="2"/>
        <v>0.87821069257452988</v>
      </c>
      <c r="H47" s="29">
        <f t="shared" si="2"/>
        <v>0.84605248526402732</v>
      </c>
      <c r="I47" s="29">
        <f t="shared" si="2"/>
        <v>0.81350069295503769</v>
      </c>
      <c r="J47" s="29">
        <f t="shared" si="2"/>
        <v>0.78333818557806811</v>
      </c>
      <c r="K47" s="29">
        <f t="shared" si="2"/>
        <v>0.75356722095054551</v>
      </c>
      <c r="L47" s="29">
        <f t="shared" si="2"/>
        <v>0.72422958302412666</v>
      </c>
      <c r="M47" s="30">
        <f t="shared" si="2"/>
        <v>0.69536431400253984</v>
      </c>
      <c r="N47" s="4"/>
      <c r="O47" s="4"/>
      <c r="P47" s="4"/>
      <c r="Q47" s="4"/>
    </row>
    <row r="48" spans="1:17" ht="13.5" thickBot="1" x14ac:dyDescent="0.25">
      <c r="A48" s="58" t="s">
        <v>21</v>
      </c>
      <c r="B48" s="59"/>
      <c r="C48" s="59"/>
      <c r="D48" s="54">
        <f>100*((1/D47)^(1/D29)-1)</f>
        <v>2.9999978524729798</v>
      </c>
      <c r="E48" s="55">
        <f>100*((1/E47)^(1/E29)-1)</f>
        <v>3.0999989427491492</v>
      </c>
      <c r="F48" s="55">
        <f>100*((1/F47)^(1/F29)-1)</f>
        <v>3.199998881568944</v>
      </c>
      <c r="G48" s="55">
        <f t="shared" ref="G48:M48" si="3">100*((1/G47)^(1/G29)-1)</f>
        <v>3.2999996080077754</v>
      </c>
      <c r="H48" s="55">
        <f t="shared" si="3"/>
        <v>3.4000000320520307</v>
      </c>
      <c r="I48" s="55">
        <f t="shared" si="3"/>
        <v>3.4999989684511679</v>
      </c>
      <c r="J48" s="55">
        <f t="shared" si="3"/>
        <v>3.549999307719931</v>
      </c>
      <c r="K48" s="55">
        <f t="shared" si="3"/>
        <v>3.599998738452137</v>
      </c>
      <c r="L48" s="55">
        <f t="shared" si="3"/>
        <v>3.6499995070335745</v>
      </c>
      <c r="M48" s="56">
        <f t="shared" si="3"/>
        <v>3.7000008863766753</v>
      </c>
      <c r="N48" s="11"/>
      <c r="O48" s="11"/>
      <c r="P48" s="11"/>
      <c r="Q48" s="11"/>
    </row>
    <row r="49" spans="1:16" ht="13.5" thickBot="1" x14ac:dyDescent="0.25">
      <c r="D49" s="16"/>
      <c r="M49" s="12"/>
    </row>
    <row r="50" spans="1:16" ht="13.5" thickBot="1" x14ac:dyDescent="0.25">
      <c r="A50" s="58" t="s">
        <v>9</v>
      </c>
      <c r="B50" s="59"/>
      <c r="C50" s="59"/>
      <c r="D50" s="23">
        <f t="shared" ref="D50:M50" si="4">(D48-C4)^2</f>
        <v>4.6118723025455578E-12</v>
      </c>
      <c r="E50" s="24">
        <f t="shared" si="4"/>
        <v>1.1177793616581686E-12</v>
      </c>
      <c r="F50" s="24">
        <f t="shared" si="4"/>
        <v>1.2508880275014998E-12</v>
      </c>
      <c r="G50" s="24">
        <f t="shared" si="4"/>
        <v>1.5365790403532554E-13</v>
      </c>
      <c r="H50" s="24">
        <f t="shared" si="4"/>
        <v>1.0273326788689208E-15</v>
      </c>
      <c r="I50" s="24">
        <f t="shared" si="4"/>
        <v>1.064092993070994E-12</v>
      </c>
      <c r="J50" s="24">
        <f t="shared" si="4"/>
        <v>4.7925169369348693E-13</v>
      </c>
      <c r="K50" s="24">
        <f t="shared" si="4"/>
        <v>1.5915030107985011E-12</v>
      </c>
      <c r="L50" s="24">
        <f t="shared" si="4"/>
        <v>2.4301589662909745E-13</v>
      </c>
      <c r="M50" s="25">
        <f t="shared" si="4"/>
        <v>7.8566361028325428E-13</v>
      </c>
    </row>
    <row r="51" spans="1:16" ht="13.5" thickBot="1" x14ac:dyDescent="0.25">
      <c r="A51" s="58" t="s">
        <v>8</v>
      </c>
      <c r="B51" s="59"/>
      <c r="C51" s="60"/>
      <c r="D51" s="22">
        <f>SUM(D50:M50)</f>
        <v>1.1298752132894754E-11</v>
      </c>
    </row>
    <row r="55" spans="1:16" ht="13.5" thickBot="1" x14ac:dyDescent="0.25"/>
    <row r="56" spans="1:16" ht="13.5" thickBot="1" x14ac:dyDescent="0.25">
      <c r="A56" s="61" t="s">
        <v>17</v>
      </c>
      <c r="B56" s="62"/>
      <c r="C56" s="6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">
      <c r="A57" s="6"/>
      <c r="B57" s="6"/>
      <c r="C57" s="6">
        <v>0</v>
      </c>
      <c r="D57" s="6">
        <v>1</v>
      </c>
      <c r="E57" s="6">
        <v>2</v>
      </c>
      <c r="F57" s="6">
        <v>3</v>
      </c>
      <c r="G57" s="6">
        <v>4</v>
      </c>
      <c r="H57" s="6">
        <v>5</v>
      </c>
      <c r="I57" s="6">
        <v>6</v>
      </c>
      <c r="J57" s="6">
        <v>7</v>
      </c>
      <c r="K57" s="6">
        <v>8</v>
      </c>
      <c r="L57" s="6">
        <v>9</v>
      </c>
      <c r="M57" s="6"/>
      <c r="N57" s="6"/>
      <c r="O57" s="6"/>
      <c r="P57" s="6"/>
    </row>
    <row r="58" spans="1:16" x14ac:dyDescent="0.2">
      <c r="A58" s="6"/>
      <c r="B58" s="6">
        <v>9</v>
      </c>
      <c r="C58" s="2" t="str">
        <f t="shared" ref="C58:D67" si="5">IF($B58&lt;= C$57, ($B$7*D57+$B$8*D58)/(1+C16/100),"")</f>
        <v/>
      </c>
      <c r="D58" s="2" t="str">
        <f t="shared" si="5"/>
        <v/>
      </c>
      <c r="E58" s="2" t="str">
        <f t="shared" ref="E58:E64" si="6">IF($B58&lt;= E$57, MAX((E16/100-$C$70)/(1+E16/100) +($B$7*F57+$B$8*F58)/(1+E16/100) - $C$73,0),"")</f>
        <v/>
      </c>
      <c r="F58" s="11" t="str">
        <f t="shared" ref="F58:K67" si="7">IF($B58&lt;= F$57, (F16/100-$C$70)/(1+F16/100) +($B$7*G57+$B$8*G58)/(1+F16/100),"")</f>
        <v/>
      </c>
      <c r="G58" s="11" t="str">
        <f t="shared" si="7"/>
        <v/>
      </c>
      <c r="H58" s="11" t="str">
        <f t="shared" si="7"/>
        <v/>
      </c>
      <c r="I58" s="11" t="str">
        <f t="shared" si="7"/>
        <v/>
      </c>
      <c r="J58" s="11" t="str">
        <f t="shared" si="7"/>
        <v/>
      </c>
      <c r="K58" s="11" t="str">
        <f t="shared" si="7"/>
        <v/>
      </c>
      <c r="L58" s="11">
        <f>IF($B58&lt;= L$57, (L16/100-$C$70)/(1+L16/100),"")</f>
        <v>1.2258170665246936E-2</v>
      </c>
      <c r="M58" s="3"/>
      <c r="N58" s="3"/>
      <c r="O58" s="3"/>
      <c r="P58" s="3"/>
    </row>
    <row r="59" spans="1:16" x14ac:dyDescent="0.2">
      <c r="A59" s="6"/>
      <c r="B59" s="6">
        <v>8</v>
      </c>
      <c r="C59" s="2" t="str">
        <f t="shared" si="5"/>
        <v/>
      </c>
      <c r="D59" s="2" t="str">
        <f t="shared" si="5"/>
        <v/>
      </c>
      <c r="E59" s="2" t="str">
        <f t="shared" si="6"/>
        <v/>
      </c>
      <c r="F59" s="11" t="str">
        <f t="shared" si="7"/>
        <v/>
      </c>
      <c r="G59" s="11" t="str">
        <f t="shared" si="7"/>
        <v/>
      </c>
      <c r="H59" s="11" t="str">
        <f t="shared" si="7"/>
        <v/>
      </c>
      <c r="I59" s="11" t="str">
        <f t="shared" si="7"/>
        <v/>
      </c>
      <c r="J59" s="11" t="str">
        <f t="shared" si="7"/>
        <v/>
      </c>
      <c r="K59" s="11">
        <f t="shared" si="7"/>
        <v>2.0452143254979054E-2</v>
      </c>
      <c r="L59" s="11">
        <f t="shared" ref="L59:L67" si="8">IF($B59&lt;= L$57, (L17/100-$C$70)/(1+L17/100),"")</f>
        <v>9.8758782028212488E-3</v>
      </c>
      <c r="M59" s="3"/>
      <c r="N59" s="3"/>
      <c r="O59" s="3"/>
      <c r="P59" s="3"/>
    </row>
    <row r="60" spans="1:16" x14ac:dyDescent="0.2">
      <c r="A60" s="6"/>
      <c r="B60" s="6">
        <v>7</v>
      </c>
      <c r="C60" s="2" t="str">
        <f t="shared" si="5"/>
        <v/>
      </c>
      <c r="D60" s="2" t="str">
        <f t="shared" si="5"/>
        <v/>
      </c>
      <c r="E60" s="2" t="str">
        <f t="shared" si="6"/>
        <v/>
      </c>
      <c r="F60" s="11" t="str">
        <f t="shared" si="7"/>
        <v/>
      </c>
      <c r="G60" s="11" t="str">
        <f t="shared" si="7"/>
        <v/>
      </c>
      <c r="H60" s="11" t="str">
        <f t="shared" si="7"/>
        <v/>
      </c>
      <c r="I60" s="11" t="str">
        <f t="shared" si="7"/>
        <v/>
      </c>
      <c r="J60" s="11">
        <f t="shared" si="7"/>
        <v>2.5026343125855683E-2</v>
      </c>
      <c r="K60" s="11">
        <f t="shared" si="7"/>
        <v>1.5973274632766384E-2</v>
      </c>
      <c r="L60" s="11">
        <f t="shared" si="8"/>
        <v>7.5990824961203454E-3</v>
      </c>
      <c r="M60" s="3"/>
      <c r="N60" s="3"/>
      <c r="O60" s="3"/>
      <c r="P60" s="3"/>
    </row>
    <row r="61" spans="1:16" x14ac:dyDescent="0.2">
      <c r="A61" s="6"/>
      <c r="B61" s="6">
        <v>6</v>
      </c>
      <c r="C61" s="2" t="str">
        <f t="shared" si="5"/>
        <v/>
      </c>
      <c r="D61" s="2" t="str">
        <f t="shared" si="5"/>
        <v/>
      </c>
      <c r="E61" s="2" t="str">
        <f t="shared" si="6"/>
        <v/>
      </c>
      <c r="F61" s="11" t="str">
        <f t="shared" si="7"/>
        <v/>
      </c>
      <c r="G61" s="11" t="str">
        <f t="shared" si="7"/>
        <v/>
      </c>
      <c r="H61" s="11" t="str">
        <f t="shared" si="7"/>
        <v/>
      </c>
      <c r="I61" s="11">
        <f t="shared" si="7"/>
        <v>2.6355322757989991E-2</v>
      </c>
      <c r="J61" s="11">
        <f t="shared" si="7"/>
        <v>1.8691037249239154E-2</v>
      </c>
      <c r="K61" s="11">
        <f t="shared" si="7"/>
        <v>1.1683896350031954E-2</v>
      </c>
      <c r="L61" s="11">
        <f t="shared" si="8"/>
        <v>5.4235886790391661E-3</v>
      </c>
      <c r="M61" s="3"/>
      <c r="N61" s="3"/>
      <c r="O61" s="3"/>
      <c r="P61" s="3"/>
    </row>
    <row r="62" spans="1:16" x14ac:dyDescent="0.2">
      <c r="A62" s="6"/>
      <c r="B62" s="6">
        <v>5</v>
      </c>
      <c r="C62" s="2" t="str">
        <f t="shared" si="5"/>
        <v/>
      </c>
      <c r="D62" s="2" t="str">
        <f t="shared" si="5"/>
        <v/>
      </c>
      <c r="E62" s="2" t="str">
        <f t="shared" si="6"/>
        <v/>
      </c>
      <c r="F62" s="11" t="str">
        <f t="shared" si="7"/>
        <v/>
      </c>
      <c r="G62" s="11" t="str">
        <f t="shared" si="7"/>
        <v/>
      </c>
      <c r="H62" s="11">
        <f t="shared" si="7"/>
        <v>2.7406549176842303E-2</v>
      </c>
      <c r="I62" s="11">
        <f t="shared" si="7"/>
        <v>1.8366436455473888E-2</v>
      </c>
      <c r="J62" s="11">
        <f t="shared" si="7"/>
        <v>1.2612302639110725E-2</v>
      </c>
      <c r="K62" s="11">
        <f t="shared" si="7"/>
        <v>7.5772886585653444E-3</v>
      </c>
      <c r="L62" s="11">
        <f t="shared" si="8"/>
        <v>3.3453248433370111E-3</v>
      </c>
      <c r="M62" s="3"/>
      <c r="N62" s="3"/>
      <c r="O62" s="3"/>
      <c r="P62" s="3"/>
    </row>
    <row r="63" spans="1:16" x14ac:dyDescent="0.2">
      <c r="A63" s="6"/>
      <c r="B63" s="6">
        <v>4</v>
      </c>
      <c r="C63" s="2" t="str">
        <f t="shared" si="5"/>
        <v/>
      </c>
      <c r="D63" s="2" t="str">
        <f t="shared" si="5"/>
        <v/>
      </c>
      <c r="E63" s="2" t="str">
        <f t="shared" si="6"/>
        <v/>
      </c>
      <c r="F63" s="11" t="str">
        <f t="shared" si="7"/>
        <v/>
      </c>
      <c r="G63" s="11">
        <f t="shared" si="7"/>
        <v>2.4555185782683103E-2</v>
      </c>
      <c r="H63" s="11">
        <f t="shared" si="7"/>
        <v>1.7836948314501985E-2</v>
      </c>
      <c r="I63" s="11">
        <f t="shared" si="7"/>
        <v>1.0687904733166083E-2</v>
      </c>
      <c r="J63" s="11">
        <f t="shared" si="7"/>
        <v>6.7821056387821549E-3</v>
      </c>
      <c r="K63" s="11">
        <f t="shared" si="7"/>
        <v>3.6468498054890485E-3</v>
      </c>
      <c r="L63" s="11">
        <f t="shared" si="8"/>
        <v>1.3603426733176953E-3</v>
      </c>
      <c r="M63" s="3"/>
      <c r="N63" s="3"/>
      <c r="O63" s="3"/>
      <c r="P63" s="3"/>
    </row>
    <row r="64" spans="1:16" x14ac:dyDescent="0.2">
      <c r="A64" s="6"/>
      <c r="B64" s="6">
        <v>3</v>
      </c>
      <c r="C64" s="2" t="str">
        <f t="shared" si="5"/>
        <v/>
      </c>
      <c r="D64" s="2" t="str">
        <f t="shared" si="5"/>
        <v/>
      </c>
      <c r="E64" s="2" t="str">
        <f t="shared" si="6"/>
        <v/>
      </c>
      <c r="F64" s="11">
        <f>IF($B64&lt;= F$57, MAX((F22/100-$C$70)/(1+F22/100) +($B$7*G63+$B$8*G64)/(1+F22/100) - $C$73,0),"")</f>
        <v>1.8154418888696976E-2</v>
      </c>
      <c r="G64" s="11">
        <f t="shared" si="7"/>
        <v>1.36044023201571E-2</v>
      </c>
      <c r="H64" s="11">
        <f t="shared" si="7"/>
        <v>8.6234261500691117E-3</v>
      </c>
      <c r="I64" s="11">
        <f t="shared" si="7"/>
        <v>3.3112476058328863E-3</v>
      </c>
      <c r="J64" s="11">
        <f t="shared" si="7"/>
        <v>1.192443312658564E-3</v>
      </c>
      <c r="K64" s="11">
        <f t="shared" si="7"/>
        <v>-1.1389360407981178E-4</v>
      </c>
      <c r="L64" s="11">
        <f t="shared" si="8"/>
        <v>-5.351824384311263E-4</v>
      </c>
      <c r="M64" s="3"/>
      <c r="N64" s="3"/>
      <c r="O64" s="3"/>
      <c r="P64" s="3"/>
    </row>
    <row r="65" spans="1:16" x14ac:dyDescent="0.2">
      <c r="A65" s="6"/>
      <c r="B65" s="6">
        <v>2</v>
      </c>
      <c r="C65" s="2" t="str">
        <f t="shared" si="5"/>
        <v/>
      </c>
      <c r="D65" s="2" t="str">
        <f t="shared" si="5"/>
        <v/>
      </c>
      <c r="E65" s="11">
        <f>IF($B65&lt;= E$57, ($B$7*F64+$B$8*F65)/(1+E23/100),"")</f>
        <v>1.1656412576646182E-2</v>
      </c>
      <c r="F65" s="11">
        <f>IF($B65&lt;= F$57, MAX((F23/100-$C$70)/(1+F23/100) +($B$7*G64+$B$8*G65)/(1+F23/100) - $C$73,0),"")</f>
        <v>5.9912824141604183E-3</v>
      </c>
      <c r="G65" s="11">
        <f t="shared" si="7"/>
        <v>3.0454232776165185E-3</v>
      </c>
      <c r="H65" s="11">
        <f t="shared" si="7"/>
        <v>-2.4226246592200053E-4</v>
      </c>
      <c r="I65" s="11">
        <f t="shared" si="7"/>
        <v>-3.7721220086611232E-3</v>
      </c>
      <c r="J65" s="11">
        <f t="shared" si="7"/>
        <v>-4.1646318383240528E-3</v>
      </c>
      <c r="K65" s="11">
        <f t="shared" si="7"/>
        <v>-3.7112778112290499E-3</v>
      </c>
      <c r="L65" s="11">
        <f t="shared" si="8"/>
        <v>-2.3449517398668241E-3</v>
      </c>
      <c r="M65" s="3"/>
      <c r="N65" s="3"/>
      <c r="O65" s="3"/>
      <c r="P65" s="3"/>
    </row>
    <row r="66" spans="1:16" x14ac:dyDescent="0.2">
      <c r="A66" s="6"/>
      <c r="B66" s="6">
        <v>1</v>
      </c>
      <c r="C66" s="2" t="str">
        <f t="shared" si="5"/>
        <v/>
      </c>
      <c r="D66" s="11">
        <f>IF($B66&lt;= D$57, ($B$7*E65+$B$8*E66)/(1+D24/100),"")</f>
        <v>7.045689427912314E-3</v>
      </c>
      <c r="E66" s="11">
        <f>IF($B66&lt;= E$57, ($B$7*F65+$B$8*F66)/(1+E24/100),"")</f>
        <v>2.897184140063173E-3</v>
      </c>
      <c r="F66" s="11">
        <f>IF($B66&lt;= F$57, MAX((F24/100-$C$70)/(1+F24/100) +($B$7*G65+$B$8*G66)/(1+F24/100) - $C$73,0),"")</f>
        <v>0</v>
      </c>
      <c r="G66" s="11">
        <f t="shared" si="7"/>
        <v>-7.1293201731658486E-3</v>
      </c>
      <c r="H66" s="11">
        <f t="shared" si="7"/>
        <v>-8.7686516483734822E-3</v>
      </c>
      <c r="I66" s="11">
        <f t="shared" si="7"/>
        <v>-1.0570857401394886E-2</v>
      </c>
      <c r="J66" s="11">
        <f t="shared" si="7"/>
        <v>-9.2969898818053027E-3</v>
      </c>
      <c r="K66" s="11">
        <f t="shared" si="7"/>
        <v>-7.1514945522943348E-3</v>
      </c>
      <c r="L66" s="11">
        <f t="shared" si="8"/>
        <v>-4.072543881934002E-3</v>
      </c>
      <c r="M66" s="3"/>
      <c r="N66" s="3"/>
      <c r="O66" s="3"/>
      <c r="P66" s="3"/>
    </row>
    <row r="67" spans="1:16" x14ac:dyDescent="0.2">
      <c r="A67" s="6"/>
      <c r="B67" s="6">
        <v>0</v>
      </c>
      <c r="C67" s="39">
        <f t="shared" si="5"/>
        <v>4.1021605408117249E-3</v>
      </c>
      <c r="D67" s="2">
        <f t="shared" si="5"/>
        <v>1.4047611099698278E-3</v>
      </c>
      <c r="E67" s="2">
        <f>IF($B67&lt;= E$57, ($B$7*F66+$B$8*F67)/(1+E25/100),"")</f>
        <v>0</v>
      </c>
      <c r="F67" s="11">
        <f>IF($B67&lt;= F$57, MAX((F25/100-$C$70)/(1+F25/100) +($B$7*G66+$B$8*G67)/(1+F25/100) - $C$73,0),"")</f>
        <v>0</v>
      </c>
      <c r="G67" s="11">
        <f t="shared" si="7"/>
        <v>-1.6927877016400132E-2</v>
      </c>
      <c r="H67" s="11">
        <f t="shared" si="7"/>
        <v>-1.6964506061366701E-2</v>
      </c>
      <c r="I67" s="11">
        <f t="shared" si="7"/>
        <v>-1.7093640939593143E-2</v>
      </c>
      <c r="J67" s="11">
        <f t="shared" si="7"/>
        <v>-1.421240401380381E-2</v>
      </c>
      <c r="K67" s="2">
        <f t="shared" si="7"/>
        <v>-1.044058503497583E-2</v>
      </c>
      <c r="L67" s="2">
        <f t="shared" si="8"/>
        <v>-5.7214160470541644E-3</v>
      </c>
      <c r="M67" s="3"/>
      <c r="N67" s="3"/>
      <c r="O67" s="3"/>
      <c r="P67" s="3"/>
    </row>
    <row r="70" spans="1:16" x14ac:dyDescent="0.2">
      <c r="A70" s="1" t="s">
        <v>11</v>
      </c>
      <c r="B70" s="5"/>
      <c r="C70" s="9">
        <v>3.9E-2</v>
      </c>
      <c r="D70" s="1" t="s">
        <v>23</v>
      </c>
    </row>
    <row r="71" spans="1:16" x14ac:dyDescent="0.2">
      <c r="A71" s="1" t="s">
        <v>12</v>
      </c>
      <c r="C71" s="10">
        <v>3</v>
      </c>
      <c r="D71" s="1" t="s">
        <v>15</v>
      </c>
    </row>
    <row r="72" spans="1:16" x14ac:dyDescent="0.2">
      <c r="A72" s="1" t="s">
        <v>13</v>
      </c>
      <c r="C72" s="7">
        <v>10</v>
      </c>
      <c r="D72" s="1" t="s">
        <v>16</v>
      </c>
    </row>
    <row r="73" spans="1:16" x14ac:dyDescent="0.2">
      <c r="A73" s="1" t="s">
        <v>14</v>
      </c>
      <c r="C73" s="8">
        <v>0</v>
      </c>
      <c r="D73" s="1" t="s">
        <v>19</v>
      </c>
    </row>
    <row r="74" spans="1:16" x14ac:dyDescent="0.2">
      <c r="A74" s="1" t="s">
        <v>18</v>
      </c>
      <c r="C74" s="7">
        <v>1</v>
      </c>
    </row>
    <row r="76" spans="1:16" x14ac:dyDescent="0.2">
      <c r="A76" s="1" t="s">
        <v>24</v>
      </c>
      <c r="C76" s="39">
        <f>C67*10^6</f>
        <v>4102.1605408117248</v>
      </c>
    </row>
    <row r="85" spans="15:19" x14ac:dyDescent="0.2">
      <c r="O85" t="s">
        <v>2</v>
      </c>
    </row>
    <row r="87" spans="15:19" x14ac:dyDescent="0.2">
      <c r="S87" t="s">
        <v>2</v>
      </c>
    </row>
    <row r="115" spans="9:9" x14ac:dyDescent="0.2">
      <c r="I115" t="s">
        <v>2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02A9-BDDD-4697-920B-EC5405C6F5CD}">
  <sheetPr>
    <pageSetUpPr fitToPage="1"/>
  </sheetPr>
  <dimension ref="A1:S115"/>
  <sheetViews>
    <sheetView showGridLines="0" tabSelected="1" workbookViewId="0">
      <selection activeCell="E66" sqref="E66"/>
    </sheetView>
  </sheetViews>
  <sheetFormatPr defaultColWidth="8.83203125" defaultRowHeight="12.75" x14ac:dyDescent="0.2"/>
  <cols>
    <col min="1" max="1" width="10.6640625" customWidth="1"/>
    <col min="3" max="3" width="19.33203125" customWidth="1"/>
    <col min="4" max="4" width="12.33203125" bestFit="1" customWidth="1"/>
  </cols>
  <sheetData>
    <row r="1" spans="1:16" ht="13.5" thickBot="1" x14ac:dyDescent="0.25">
      <c r="A1" s="58" t="s">
        <v>10</v>
      </c>
      <c r="B1" s="59"/>
      <c r="C1" s="59"/>
      <c r="D1" s="59"/>
      <c r="E1" s="59"/>
      <c r="F1" s="59"/>
      <c r="G1" s="59"/>
      <c r="H1" s="60"/>
    </row>
    <row r="2" spans="1:16" ht="13.5" thickBot="1" x14ac:dyDescent="0.25"/>
    <row r="3" spans="1:16" x14ac:dyDescent="0.2">
      <c r="A3" s="64" t="s">
        <v>4</v>
      </c>
      <c r="B3" s="65"/>
      <c r="C3" s="49">
        <v>0</v>
      </c>
      <c r="D3" s="31">
        <v>1</v>
      </c>
      <c r="E3" s="31">
        <v>2</v>
      </c>
      <c r="F3" s="31">
        <v>3</v>
      </c>
      <c r="G3" s="31">
        <v>4</v>
      </c>
      <c r="H3" s="31">
        <v>5</v>
      </c>
      <c r="I3" s="31">
        <v>6</v>
      </c>
      <c r="J3" s="31">
        <v>7</v>
      </c>
      <c r="K3" s="31">
        <v>8</v>
      </c>
      <c r="L3" s="32">
        <v>9</v>
      </c>
      <c r="M3" s="7"/>
      <c r="N3" s="7"/>
      <c r="O3" s="7"/>
      <c r="P3" s="7"/>
    </row>
    <row r="4" spans="1:16" ht="13.5" thickBot="1" x14ac:dyDescent="0.25">
      <c r="A4" s="66" t="s">
        <v>22</v>
      </c>
      <c r="B4" s="67"/>
      <c r="C4" s="50">
        <v>3</v>
      </c>
      <c r="D4" s="33">
        <v>3.1</v>
      </c>
      <c r="E4" s="33">
        <v>3.2</v>
      </c>
      <c r="F4" s="33">
        <v>3.3</v>
      </c>
      <c r="G4" s="33">
        <v>3.4</v>
      </c>
      <c r="H4" s="33">
        <v>3.5</v>
      </c>
      <c r="I4" s="33">
        <v>3.55</v>
      </c>
      <c r="J4" s="33">
        <v>3.6</v>
      </c>
      <c r="K4" s="33">
        <v>3.65</v>
      </c>
      <c r="L4" s="34">
        <v>3.7</v>
      </c>
      <c r="M4" s="7"/>
      <c r="N4" s="7"/>
      <c r="O4" s="7"/>
      <c r="P4" s="7"/>
    </row>
    <row r="5" spans="1:16" ht="13.5" thickBot="1" x14ac:dyDescent="0.25">
      <c r="A5" s="68" t="s">
        <v>5</v>
      </c>
      <c r="B5" s="69"/>
      <c r="C5" s="35">
        <v>2.9999980548289096</v>
      </c>
      <c r="D5" s="36">
        <v>3.0404609996659873</v>
      </c>
      <c r="E5" s="36">
        <v>3.0697721909640254</v>
      </c>
      <c r="F5" s="36">
        <v>3.0890097162145334</v>
      </c>
      <c r="G5" s="36">
        <v>3.0991488339415536</v>
      </c>
      <c r="H5" s="36">
        <v>3.1011088247234055</v>
      </c>
      <c r="I5" s="36">
        <v>2.8366357755847855</v>
      </c>
      <c r="J5" s="36">
        <v>2.7668990866327063</v>
      </c>
      <c r="K5" s="36">
        <v>2.6973793949637548</v>
      </c>
      <c r="L5" s="37">
        <v>2.6284696145388349</v>
      </c>
      <c r="M5" s="57"/>
      <c r="N5" s="57"/>
      <c r="O5" s="57"/>
      <c r="P5" s="57"/>
    </row>
    <row r="6" spans="1:16" x14ac:dyDescent="0.2">
      <c r="A6" s="18" t="s">
        <v>7</v>
      </c>
      <c r="B6" s="38">
        <v>0.1</v>
      </c>
      <c r="C6" s="16"/>
      <c r="L6" s="12"/>
    </row>
    <row r="7" spans="1:16" x14ac:dyDescent="0.2">
      <c r="A7" s="19" t="s">
        <v>0</v>
      </c>
      <c r="B7" s="21">
        <v>0.5</v>
      </c>
      <c r="C7" s="16"/>
      <c r="L7" s="12"/>
    </row>
    <row r="8" spans="1:16" ht="13.5" thickBot="1" x14ac:dyDescent="0.25">
      <c r="A8" s="20" t="s">
        <v>1</v>
      </c>
      <c r="B8" s="13">
        <f>1-B7</f>
        <v>0.5</v>
      </c>
      <c r="C8" s="16" t="s">
        <v>2</v>
      </c>
      <c r="L8" s="12"/>
    </row>
    <row r="9" spans="1:16" ht="13.5" thickBot="1" x14ac:dyDescent="0.25">
      <c r="C9" s="51"/>
      <c r="D9" s="14"/>
      <c r="E9" s="14"/>
      <c r="F9" s="14"/>
      <c r="G9" s="14"/>
      <c r="H9" s="14"/>
      <c r="I9" s="14"/>
      <c r="J9" s="14"/>
      <c r="K9" s="14"/>
      <c r="L9" s="15"/>
    </row>
    <row r="10" spans="1:16" ht="13.5" thickBot="1" x14ac:dyDescent="0.25">
      <c r="A10" s="58" t="s">
        <v>6</v>
      </c>
      <c r="B10" s="59"/>
      <c r="C10" s="52"/>
      <c r="D10" s="6"/>
      <c r="E10" s="6"/>
      <c r="F10" s="6"/>
      <c r="G10" s="6"/>
      <c r="H10" s="6"/>
      <c r="I10" s="6"/>
      <c r="J10" s="6"/>
      <c r="K10" s="6"/>
      <c r="L10" s="53"/>
      <c r="M10" s="6"/>
      <c r="N10" s="6"/>
      <c r="O10" s="6"/>
      <c r="P10" s="6"/>
    </row>
    <row r="11" spans="1:16" x14ac:dyDescent="0.2">
      <c r="A11" s="6"/>
      <c r="B11" s="6"/>
      <c r="C11" s="52">
        <v>0</v>
      </c>
      <c r="D11" s="6">
        <v>1</v>
      </c>
      <c r="E11" s="6">
        <v>2</v>
      </c>
      <c r="F11" s="6">
        <v>3</v>
      </c>
      <c r="G11" s="6">
        <v>4</v>
      </c>
      <c r="H11" s="6">
        <v>5</v>
      </c>
      <c r="I11" s="6">
        <v>6</v>
      </c>
      <c r="J11" s="6">
        <v>7</v>
      </c>
      <c r="K11" s="6">
        <v>8</v>
      </c>
      <c r="L11" s="53">
        <v>9</v>
      </c>
      <c r="M11" s="6"/>
      <c r="N11" s="6"/>
      <c r="O11" s="6"/>
      <c r="P11" s="6"/>
    </row>
    <row r="12" spans="1:16" x14ac:dyDescent="0.2">
      <c r="A12" s="6"/>
      <c r="B12" s="6">
        <v>13</v>
      </c>
      <c r="C12" s="40"/>
      <c r="D12" s="3" t="str">
        <f t="shared" ref="D12:L25" si="0">IF( $B12 &lt;=D$11,D$5*EXP($B$6*$B12),"")</f>
        <v/>
      </c>
      <c r="E12" s="3" t="str">
        <f t="shared" si="0"/>
        <v/>
      </c>
      <c r="F12" s="3" t="str">
        <f t="shared" si="0"/>
        <v/>
      </c>
      <c r="G12" s="3" t="str">
        <f t="shared" si="0"/>
        <v/>
      </c>
      <c r="H12" s="3" t="str">
        <f t="shared" si="0"/>
        <v/>
      </c>
      <c r="I12" s="3" t="str">
        <f t="shared" si="0"/>
        <v/>
      </c>
      <c r="J12" s="3" t="str">
        <f t="shared" si="0"/>
        <v/>
      </c>
      <c r="K12" s="3" t="str">
        <f t="shared" si="0"/>
        <v/>
      </c>
      <c r="L12" s="41" t="str">
        <f t="shared" si="0"/>
        <v/>
      </c>
      <c r="M12" s="3"/>
      <c r="N12" s="3"/>
      <c r="O12" s="3"/>
      <c r="P12" s="3"/>
    </row>
    <row r="13" spans="1:16" x14ac:dyDescent="0.2">
      <c r="A13" s="6"/>
      <c r="B13" s="6">
        <v>12</v>
      </c>
      <c r="C13" s="40"/>
      <c r="D13" s="3" t="str">
        <f t="shared" si="0"/>
        <v/>
      </c>
      <c r="E13" s="3" t="str">
        <f t="shared" si="0"/>
        <v/>
      </c>
      <c r="F13" s="3" t="str">
        <f t="shared" si="0"/>
        <v/>
      </c>
      <c r="G13" s="3" t="str">
        <f t="shared" si="0"/>
        <v/>
      </c>
      <c r="H13" s="3" t="str">
        <f t="shared" si="0"/>
        <v/>
      </c>
      <c r="I13" s="3" t="str">
        <f t="shared" si="0"/>
        <v/>
      </c>
      <c r="J13" s="3" t="str">
        <f t="shared" si="0"/>
        <v/>
      </c>
      <c r="K13" s="3" t="str">
        <f t="shared" si="0"/>
        <v/>
      </c>
      <c r="L13" s="41" t="str">
        <f t="shared" si="0"/>
        <v/>
      </c>
      <c r="M13" s="3"/>
      <c r="N13" s="3"/>
      <c r="O13" s="3"/>
      <c r="P13" s="3"/>
    </row>
    <row r="14" spans="1:16" x14ac:dyDescent="0.2">
      <c r="A14" s="6"/>
      <c r="B14" s="6">
        <v>11</v>
      </c>
      <c r="C14" s="40"/>
      <c r="D14" s="3" t="str">
        <f t="shared" si="0"/>
        <v/>
      </c>
      <c r="E14" s="3" t="str">
        <f t="shared" si="0"/>
        <v/>
      </c>
      <c r="F14" s="3" t="str">
        <f t="shared" si="0"/>
        <v/>
      </c>
      <c r="G14" s="3" t="str">
        <f t="shared" si="0"/>
        <v/>
      </c>
      <c r="H14" s="3" t="str">
        <f t="shared" si="0"/>
        <v/>
      </c>
      <c r="I14" s="3" t="str">
        <f t="shared" si="0"/>
        <v/>
      </c>
      <c r="J14" s="3" t="str">
        <f t="shared" si="0"/>
        <v/>
      </c>
      <c r="K14" s="3" t="str">
        <f t="shared" si="0"/>
        <v/>
      </c>
      <c r="L14" s="41" t="str">
        <f t="shared" si="0"/>
        <v/>
      </c>
      <c r="M14" s="3"/>
      <c r="N14" s="3"/>
      <c r="O14" s="3"/>
      <c r="P14" s="3"/>
    </row>
    <row r="15" spans="1:16" x14ac:dyDescent="0.2">
      <c r="A15" s="6"/>
      <c r="B15" s="6">
        <v>10</v>
      </c>
      <c r="C15" s="40"/>
      <c r="D15" s="3" t="str">
        <f t="shared" si="0"/>
        <v/>
      </c>
      <c r="E15" s="3" t="str">
        <f t="shared" si="0"/>
        <v/>
      </c>
      <c r="F15" s="3" t="str">
        <f t="shared" si="0"/>
        <v/>
      </c>
      <c r="G15" s="3" t="str">
        <f t="shared" si="0"/>
        <v/>
      </c>
      <c r="H15" s="3" t="str">
        <f t="shared" si="0"/>
        <v/>
      </c>
      <c r="I15" s="3" t="str">
        <f t="shared" si="0"/>
        <v/>
      </c>
      <c r="J15" s="3" t="str">
        <f t="shared" si="0"/>
        <v/>
      </c>
      <c r="K15" s="3" t="str">
        <f t="shared" si="0"/>
        <v/>
      </c>
      <c r="L15" s="41" t="str">
        <f t="shared" si="0"/>
        <v/>
      </c>
      <c r="M15" s="3"/>
      <c r="N15" s="3"/>
      <c r="O15" s="3"/>
      <c r="P15" s="3"/>
    </row>
    <row r="16" spans="1:16" x14ac:dyDescent="0.2">
      <c r="A16" s="6"/>
      <c r="B16" s="6">
        <v>9</v>
      </c>
      <c r="C16" s="40"/>
      <c r="D16" s="3" t="str">
        <f t="shared" si="0"/>
        <v/>
      </c>
      <c r="E16" s="3" t="str">
        <f t="shared" si="0"/>
        <v/>
      </c>
      <c r="F16" s="3" t="str">
        <f t="shared" si="0"/>
        <v/>
      </c>
      <c r="G16" s="3" t="str">
        <f t="shared" si="0"/>
        <v/>
      </c>
      <c r="H16" s="3" t="str">
        <f t="shared" si="0"/>
        <v/>
      </c>
      <c r="I16" s="3" t="str">
        <f t="shared" si="0"/>
        <v/>
      </c>
      <c r="J16" s="3" t="str">
        <f t="shared" si="0"/>
        <v/>
      </c>
      <c r="K16" s="3" t="str">
        <f t="shared" si="0"/>
        <v/>
      </c>
      <c r="L16" s="41">
        <f t="shared" si="0"/>
        <v>6.464992041501227</v>
      </c>
      <c r="M16" s="3"/>
      <c r="N16" s="3"/>
      <c r="O16" s="3"/>
      <c r="P16" s="3"/>
    </row>
    <row r="17" spans="1:17" x14ac:dyDescent="0.2">
      <c r="A17" s="6"/>
      <c r="B17" s="6">
        <v>8</v>
      </c>
      <c r="C17" s="40"/>
      <c r="D17" s="3" t="str">
        <f t="shared" si="0"/>
        <v/>
      </c>
      <c r="E17" s="3" t="str">
        <f t="shared" si="0"/>
        <v/>
      </c>
      <c r="F17" s="3" t="str">
        <f t="shared" si="0"/>
        <v/>
      </c>
      <c r="G17" s="3" t="str">
        <f t="shared" si="0"/>
        <v/>
      </c>
      <c r="H17" s="3" t="str">
        <f t="shared" si="0"/>
        <v/>
      </c>
      <c r="I17" s="3" t="str">
        <f t="shared" si="0"/>
        <v/>
      </c>
      <c r="J17" s="3" t="str">
        <f t="shared" si="0"/>
        <v/>
      </c>
      <c r="K17" s="3">
        <f t="shared" si="0"/>
        <v>6.0031282431640864</v>
      </c>
      <c r="L17" s="41">
        <f t="shared" si="0"/>
        <v>5.8497667064549974</v>
      </c>
      <c r="M17" s="3"/>
      <c r="N17" s="3"/>
      <c r="O17" s="3"/>
      <c r="P17" s="3"/>
    </row>
    <row r="18" spans="1:17" x14ac:dyDescent="0.2">
      <c r="A18" s="6"/>
      <c r="B18" s="6">
        <v>7</v>
      </c>
      <c r="C18" s="40"/>
      <c r="D18" s="3" t="str">
        <f t="shared" si="0"/>
        <v/>
      </c>
      <c r="E18" s="3" t="str">
        <f t="shared" si="0"/>
        <v/>
      </c>
      <c r="F18" s="3" t="str">
        <f t="shared" si="0"/>
        <v/>
      </c>
      <c r="G18" s="3" t="str">
        <f t="shared" si="0"/>
        <v/>
      </c>
      <c r="H18" s="3" t="str">
        <f t="shared" si="0"/>
        <v/>
      </c>
      <c r="I18" s="3" t="str">
        <f t="shared" si="0"/>
        <v/>
      </c>
      <c r="J18" s="3">
        <f t="shared" si="0"/>
        <v>5.5718505270042016</v>
      </c>
      <c r="K18" s="3">
        <f t="shared" si="0"/>
        <v>5.431855059683337</v>
      </c>
      <c r="L18" s="41">
        <f t="shared" si="0"/>
        <v>5.293087802781459</v>
      </c>
      <c r="M18" s="3"/>
      <c r="N18" s="3"/>
      <c r="O18" s="3"/>
      <c r="P18" s="3"/>
    </row>
    <row r="19" spans="1:17" x14ac:dyDescent="0.2">
      <c r="A19" s="6"/>
      <c r="B19" s="6">
        <v>6</v>
      </c>
      <c r="C19" s="40"/>
      <c r="D19" s="3" t="str">
        <f t="shared" si="0"/>
        <v/>
      </c>
      <c r="E19" s="3" t="str">
        <f t="shared" si="0"/>
        <v/>
      </c>
      <c r="F19" s="3" t="str">
        <f t="shared" si="0"/>
        <v/>
      </c>
      <c r="G19" s="3" t="str">
        <f t="shared" si="0"/>
        <v/>
      </c>
      <c r="H19" s="3" t="str">
        <f t="shared" si="0"/>
        <v/>
      </c>
      <c r="I19" s="3">
        <f t="shared" si="0"/>
        <v>5.1686873765533505</v>
      </c>
      <c r="J19" s="3">
        <f t="shared" si="0"/>
        <v>5.0416188445367824</v>
      </c>
      <c r="K19" s="3">
        <f t="shared" si="0"/>
        <v>4.9149457073494345</v>
      </c>
      <c r="L19" s="41">
        <f t="shared" si="0"/>
        <v>4.7893839009064054</v>
      </c>
      <c r="M19" s="3"/>
      <c r="N19" s="3"/>
      <c r="O19" s="3"/>
      <c r="P19" s="3"/>
    </row>
    <row r="20" spans="1:17" x14ac:dyDescent="0.2">
      <c r="A20" s="6"/>
      <c r="B20" s="6">
        <v>5</v>
      </c>
      <c r="C20" s="40"/>
      <c r="D20" s="3" t="str">
        <f t="shared" si="0"/>
        <v/>
      </c>
      <c r="E20" s="3" t="str">
        <f t="shared" si="0"/>
        <v/>
      </c>
      <c r="F20" s="3" t="str">
        <f t="shared" si="0"/>
        <v/>
      </c>
      <c r="G20" s="3" t="str">
        <f t="shared" si="0"/>
        <v/>
      </c>
      <c r="H20" s="3">
        <f t="shared" si="0"/>
        <v>5.1128640820773539</v>
      </c>
      <c r="I20" s="3">
        <f t="shared" si="0"/>
        <v>4.6768217404355914</v>
      </c>
      <c r="J20" s="3">
        <f t="shared" si="0"/>
        <v>4.5618453780120998</v>
      </c>
      <c r="K20" s="3">
        <f t="shared" si="0"/>
        <v>4.447226783624985</v>
      </c>
      <c r="L20" s="41">
        <f t="shared" si="0"/>
        <v>4.3336137628791436</v>
      </c>
      <c r="M20" s="3"/>
      <c r="N20" s="3"/>
      <c r="O20" s="3"/>
      <c r="P20" s="3"/>
    </row>
    <row r="21" spans="1:17" x14ac:dyDescent="0.2">
      <c r="A21" s="6"/>
      <c r="B21" s="6">
        <v>4</v>
      </c>
      <c r="C21" s="40"/>
      <c r="D21" s="3" t="str">
        <f t="shared" si="0"/>
        <v/>
      </c>
      <c r="E21" s="3" t="str">
        <f t="shared" si="0"/>
        <v/>
      </c>
      <c r="F21" s="3" t="str">
        <f t="shared" si="0"/>
        <v/>
      </c>
      <c r="G21" s="3">
        <f t="shared" si="0"/>
        <v>4.6233867721401536</v>
      </c>
      <c r="H21" s="3">
        <f t="shared" si="0"/>
        <v>4.6263107347956698</v>
      </c>
      <c r="I21" s="3">
        <f t="shared" si="0"/>
        <v>4.2317633082301827</v>
      </c>
      <c r="J21" s="3">
        <f t="shared" si="0"/>
        <v>4.1277283933197442</v>
      </c>
      <c r="K21" s="3">
        <f t="shared" si="0"/>
        <v>4.0240172003155958</v>
      </c>
      <c r="L21" s="41">
        <f t="shared" si="0"/>
        <v>3.9212158879686636</v>
      </c>
      <c r="M21" s="3"/>
      <c r="N21" s="3"/>
      <c r="O21" s="3"/>
      <c r="P21" s="3"/>
    </row>
    <row r="22" spans="1:17" x14ac:dyDescent="0.2">
      <c r="A22" s="6"/>
      <c r="B22" s="6">
        <v>3</v>
      </c>
      <c r="C22" s="40"/>
      <c r="D22" s="3" t="str">
        <f t="shared" si="0"/>
        <v/>
      </c>
      <c r="E22" s="3" t="str">
        <f t="shared" si="0"/>
        <v/>
      </c>
      <c r="F22" s="3">
        <f>IF( $B22 &lt;=F$11,F$5*EXP($B$6*$B22),"")</f>
        <v>4.1697269721200376</v>
      </c>
      <c r="G22" s="3">
        <f t="shared" si="0"/>
        <v>4.1834133494849066</v>
      </c>
      <c r="H22" s="3">
        <f t="shared" si="0"/>
        <v>4.1860590603045571</v>
      </c>
      <c r="I22" s="3">
        <f t="shared" si="0"/>
        <v>3.8290577855583097</v>
      </c>
      <c r="J22" s="3">
        <f t="shared" si="0"/>
        <v>3.7349231017651574</v>
      </c>
      <c r="K22" s="3">
        <f t="shared" si="0"/>
        <v>3.6410813336658552</v>
      </c>
      <c r="L22" s="41">
        <f t="shared" si="0"/>
        <v>3.5480628596311483</v>
      </c>
      <c r="M22" s="3"/>
      <c r="N22" s="3"/>
      <c r="O22" s="3"/>
      <c r="P22" s="3"/>
    </row>
    <row r="23" spans="1:17" x14ac:dyDescent="0.2">
      <c r="A23" s="6"/>
      <c r="B23" s="6">
        <v>2</v>
      </c>
      <c r="C23" s="40"/>
      <c r="D23" s="3" t="str">
        <f t="shared" si="0"/>
        <v/>
      </c>
      <c r="E23" s="3">
        <f t="shared" si="0"/>
        <v>3.7494282209668484</v>
      </c>
      <c r="F23" s="3">
        <f t="shared" si="0"/>
        <v>3.7729249873679946</v>
      </c>
      <c r="G23" s="3">
        <f t="shared" si="0"/>
        <v>3.7853089337250876</v>
      </c>
      <c r="H23" s="3">
        <f t="shared" si="0"/>
        <v>3.78770287187201</v>
      </c>
      <c r="I23" s="3">
        <f t="shared" si="0"/>
        <v>3.4646747601950696</v>
      </c>
      <c r="J23" s="3">
        <f t="shared" si="0"/>
        <v>3.3794981759640423</v>
      </c>
      <c r="K23" s="3">
        <f t="shared" si="0"/>
        <v>3.2945866328131403</v>
      </c>
      <c r="L23" s="41">
        <f t="shared" si="0"/>
        <v>3.2104200369379314</v>
      </c>
      <c r="M23" s="3"/>
      <c r="N23" s="3"/>
      <c r="O23" s="3"/>
      <c r="P23" s="3"/>
    </row>
    <row r="24" spans="1:17" x14ac:dyDescent="0.2">
      <c r="A24" s="6"/>
      <c r="B24" s="6">
        <v>1</v>
      </c>
      <c r="C24" s="40"/>
      <c r="D24" s="3">
        <f t="shared" si="0"/>
        <v>3.3602290743740606</v>
      </c>
      <c r="E24" s="3">
        <f t="shared" si="0"/>
        <v>3.3926229505708045</v>
      </c>
      <c r="F24" s="3">
        <f t="shared" si="0"/>
        <v>3.4138837040134118</v>
      </c>
      <c r="G24" s="3">
        <f t="shared" si="0"/>
        <v>3.4250891620602597</v>
      </c>
      <c r="H24" s="3">
        <f t="shared" si="0"/>
        <v>3.4272552868720592</v>
      </c>
      <c r="I24" s="3">
        <f t="shared" si="0"/>
        <v>3.1349673643492646</v>
      </c>
      <c r="J24" s="3">
        <f t="shared" si="0"/>
        <v>3.0578964037965393</v>
      </c>
      <c r="K24" s="3">
        <f t="shared" si="0"/>
        <v>2.9810652623304281</v>
      </c>
      <c r="L24" s="41">
        <f t="shared" si="0"/>
        <v>2.9049081770338279</v>
      </c>
      <c r="M24" s="3"/>
      <c r="N24" s="3"/>
      <c r="O24" s="3"/>
      <c r="P24" s="3"/>
    </row>
    <row r="25" spans="1:17" ht="13.5" thickBot="1" x14ac:dyDescent="0.25">
      <c r="A25" s="6"/>
      <c r="B25" s="6">
        <v>0</v>
      </c>
      <c r="C25" s="42">
        <f>IF( $B25 &lt;=C$11,(C$5+$B$6*$B25),"")</f>
        <v>2.9999980548289096</v>
      </c>
      <c r="D25" s="17">
        <f t="shared" si="0"/>
        <v>3.0404609996659873</v>
      </c>
      <c r="E25" s="26">
        <f t="shared" si="0"/>
        <v>3.0697721909640254</v>
      </c>
      <c r="F25" s="26">
        <f t="shared" si="0"/>
        <v>3.0890097162145334</v>
      </c>
      <c r="G25" s="26">
        <f t="shared" si="0"/>
        <v>3.0991488339415536</v>
      </c>
      <c r="H25" s="26">
        <f t="shared" si="0"/>
        <v>3.1011088247234055</v>
      </c>
      <c r="I25" s="26">
        <f t="shared" si="0"/>
        <v>2.8366357755847855</v>
      </c>
      <c r="J25" s="26">
        <f t="shared" si="0"/>
        <v>2.7668990866327063</v>
      </c>
      <c r="K25" s="26">
        <f t="shared" si="0"/>
        <v>2.6973793949637548</v>
      </c>
      <c r="L25" s="27">
        <f t="shared" si="0"/>
        <v>2.6284696145388349</v>
      </c>
      <c r="M25" s="3"/>
      <c r="N25" s="3"/>
      <c r="O25" s="3"/>
      <c r="P25" s="3"/>
    </row>
    <row r="27" spans="1:17" ht="13.5" thickBot="1" x14ac:dyDescent="0.25"/>
    <row r="28" spans="1:17" ht="13.5" thickBot="1" x14ac:dyDescent="0.25">
      <c r="A28" s="58" t="s">
        <v>3</v>
      </c>
      <c r="B28" s="60"/>
    </row>
    <row r="29" spans="1:17" x14ac:dyDescent="0.2">
      <c r="C29" s="51">
        <v>0</v>
      </c>
      <c r="D29" s="14">
        <v>1</v>
      </c>
      <c r="E29" s="14">
        <v>2</v>
      </c>
      <c r="F29" s="14">
        <v>3</v>
      </c>
      <c r="G29" s="14">
        <v>4</v>
      </c>
      <c r="H29" s="14">
        <v>5</v>
      </c>
      <c r="I29" s="14">
        <v>6</v>
      </c>
      <c r="J29" s="14">
        <v>7</v>
      </c>
      <c r="K29" s="14">
        <v>8</v>
      </c>
      <c r="L29" s="14">
        <v>9</v>
      </c>
      <c r="M29" s="15">
        <v>10</v>
      </c>
    </row>
    <row r="30" spans="1:17" x14ac:dyDescent="0.2">
      <c r="B30">
        <v>14</v>
      </c>
      <c r="C30" s="43"/>
      <c r="D30" s="4" t="str">
        <f t="shared" ref="D30:M44" si="1">IF($B30=0,$B$8*C30/(1+C11/100), IF($B30=D$29, $B$7*C31/(1 +C12/100 ), IF(AND(0 &lt; $B30, $B30 &lt; D$29), $B$7*C31/(1+C12/100) + $B$8*C30/(1+C11/100 ),"")))</f>
        <v/>
      </c>
      <c r="E30" s="4" t="str">
        <f t="shared" si="1"/>
        <v/>
      </c>
      <c r="F30" s="4" t="str">
        <f t="shared" si="1"/>
        <v/>
      </c>
      <c r="G30" s="4" t="str">
        <f t="shared" si="1"/>
        <v/>
      </c>
      <c r="H30" s="4" t="str">
        <f t="shared" si="1"/>
        <v/>
      </c>
      <c r="I30" s="4" t="str">
        <f t="shared" si="1"/>
        <v/>
      </c>
      <c r="J30" s="4" t="str">
        <f t="shared" si="1"/>
        <v/>
      </c>
      <c r="K30" s="4" t="str">
        <f t="shared" si="1"/>
        <v/>
      </c>
      <c r="L30" s="4" t="str">
        <f t="shared" si="1"/>
        <v/>
      </c>
      <c r="M30" s="44" t="str">
        <f t="shared" si="1"/>
        <v/>
      </c>
      <c r="N30" s="4"/>
      <c r="O30" s="4"/>
      <c r="P30" s="4"/>
      <c r="Q30" s="4"/>
    </row>
    <row r="31" spans="1:17" x14ac:dyDescent="0.2">
      <c r="B31">
        <v>13</v>
      </c>
      <c r="C31" s="43"/>
      <c r="D31" s="4" t="str">
        <f t="shared" si="1"/>
        <v/>
      </c>
      <c r="E31" s="4" t="str">
        <f t="shared" si="1"/>
        <v/>
      </c>
      <c r="F31" s="4" t="str">
        <f t="shared" si="1"/>
        <v/>
      </c>
      <c r="G31" s="4" t="str">
        <f t="shared" si="1"/>
        <v/>
      </c>
      <c r="H31" s="4" t="str">
        <f t="shared" si="1"/>
        <v/>
      </c>
      <c r="I31" s="4" t="str">
        <f t="shared" si="1"/>
        <v/>
      </c>
      <c r="J31" s="4" t="str">
        <f t="shared" si="1"/>
        <v/>
      </c>
      <c r="K31" s="4" t="str">
        <f t="shared" si="1"/>
        <v/>
      </c>
      <c r="L31" s="4" t="str">
        <f t="shared" si="1"/>
        <v/>
      </c>
      <c r="M31" s="44" t="str">
        <f t="shared" si="1"/>
        <v/>
      </c>
      <c r="N31" s="4"/>
      <c r="O31" s="4"/>
      <c r="P31" s="4"/>
      <c r="Q31" s="4"/>
    </row>
    <row r="32" spans="1:17" x14ac:dyDescent="0.2">
      <c r="B32">
        <v>12</v>
      </c>
      <c r="C32" s="43"/>
      <c r="D32" s="4" t="str">
        <f t="shared" si="1"/>
        <v/>
      </c>
      <c r="E32" s="4" t="str">
        <f t="shared" si="1"/>
        <v/>
      </c>
      <c r="F32" s="4" t="str">
        <f t="shared" si="1"/>
        <v/>
      </c>
      <c r="G32" s="4" t="str">
        <f t="shared" si="1"/>
        <v/>
      </c>
      <c r="H32" s="4" t="str">
        <f t="shared" si="1"/>
        <v/>
      </c>
      <c r="I32" s="4" t="str">
        <f t="shared" si="1"/>
        <v/>
      </c>
      <c r="J32" s="4" t="str">
        <f t="shared" si="1"/>
        <v/>
      </c>
      <c r="K32" s="4" t="str">
        <f t="shared" si="1"/>
        <v/>
      </c>
      <c r="L32" s="4" t="str">
        <f t="shared" si="1"/>
        <v/>
      </c>
      <c r="M32" s="44" t="str">
        <f t="shared" si="1"/>
        <v/>
      </c>
      <c r="N32" s="4"/>
      <c r="O32" s="4"/>
      <c r="P32" s="4"/>
      <c r="Q32" s="4"/>
    </row>
    <row r="33" spans="1:17" x14ac:dyDescent="0.2">
      <c r="B33">
        <v>11</v>
      </c>
      <c r="C33" s="43"/>
      <c r="D33" s="4" t="str">
        <f t="shared" si="1"/>
        <v/>
      </c>
      <c r="E33" s="4" t="str">
        <f t="shared" si="1"/>
        <v/>
      </c>
      <c r="F33" s="4" t="str">
        <f t="shared" si="1"/>
        <v/>
      </c>
      <c r="G33" s="4" t="str">
        <f t="shared" si="1"/>
        <v/>
      </c>
      <c r="H33" s="4" t="str">
        <f t="shared" si="1"/>
        <v/>
      </c>
      <c r="I33" s="4" t="str">
        <f t="shared" si="1"/>
        <v/>
      </c>
      <c r="J33" s="4" t="str">
        <f t="shared" si="1"/>
        <v/>
      </c>
      <c r="K33" s="4" t="str">
        <f t="shared" si="1"/>
        <v/>
      </c>
      <c r="L33" s="4" t="str">
        <f t="shared" si="1"/>
        <v/>
      </c>
      <c r="M33" s="44" t="str">
        <f t="shared" si="1"/>
        <v/>
      </c>
      <c r="N33" s="4"/>
      <c r="O33" s="4"/>
      <c r="P33" s="4"/>
      <c r="Q33" s="4"/>
    </row>
    <row r="34" spans="1:17" x14ac:dyDescent="0.2">
      <c r="B34">
        <v>10</v>
      </c>
      <c r="C34" s="43"/>
      <c r="D34" s="4" t="str">
        <f t="shared" si="1"/>
        <v/>
      </c>
      <c r="E34" s="4" t="str">
        <f t="shared" si="1"/>
        <v/>
      </c>
      <c r="F34" s="4" t="str">
        <f t="shared" si="1"/>
        <v/>
      </c>
      <c r="G34" s="4" t="str">
        <f t="shared" si="1"/>
        <v/>
      </c>
      <c r="H34" s="4" t="str">
        <f t="shared" si="1"/>
        <v/>
      </c>
      <c r="I34" s="4" t="str">
        <f t="shared" si="1"/>
        <v/>
      </c>
      <c r="J34" s="4" t="str">
        <f t="shared" si="1"/>
        <v/>
      </c>
      <c r="K34" s="4" t="str">
        <f t="shared" si="1"/>
        <v/>
      </c>
      <c r="L34" s="4" t="str">
        <f t="shared" si="1"/>
        <v/>
      </c>
      <c r="M34" s="44">
        <f t="shared" si="1"/>
        <v>6.1593854973834438E-4</v>
      </c>
      <c r="N34" s="4"/>
      <c r="O34" s="4"/>
      <c r="P34" s="4"/>
      <c r="Q34" s="4"/>
    </row>
    <row r="35" spans="1:17" x14ac:dyDescent="0.2">
      <c r="B35">
        <v>9</v>
      </c>
      <c r="C35" s="43"/>
      <c r="D35" s="4" t="str">
        <f t="shared" si="1"/>
        <v/>
      </c>
      <c r="E35" s="4" t="str">
        <f t="shared" si="1"/>
        <v/>
      </c>
      <c r="F35" s="4" t="str">
        <f t="shared" si="1"/>
        <v/>
      </c>
      <c r="G35" s="4" t="str">
        <f t="shared" si="1"/>
        <v/>
      </c>
      <c r="H35" s="4" t="str">
        <f t="shared" si="1"/>
        <v/>
      </c>
      <c r="I35" s="4" t="str">
        <f t="shared" si="1"/>
        <v/>
      </c>
      <c r="J35" s="4" t="str">
        <f t="shared" si="1"/>
        <v/>
      </c>
      <c r="K35" s="4" t="str">
        <f t="shared" si="1"/>
        <v/>
      </c>
      <c r="L35" s="4">
        <f t="shared" si="1"/>
        <v>1.3115178559189331E-3</v>
      </c>
      <c r="M35" s="44">
        <f t="shared" si="1"/>
        <v>6.2970763092759516E-3</v>
      </c>
      <c r="N35" s="4"/>
      <c r="O35" s="4"/>
      <c r="P35" s="4"/>
      <c r="Q35" s="4"/>
    </row>
    <row r="36" spans="1:17" x14ac:dyDescent="0.2">
      <c r="B36">
        <v>8</v>
      </c>
      <c r="C36" s="43"/>
      <c r="D36" s="4" t="str">
        <f t="shared" si="1"/>
        <v/>
      </c>
      <c r="E36" s="4" t="str">
        <f t="shared" si="1"/>
        <v/>
      </c>
      <c r="F36" s="4" t="str">
        <f t="shared" si="1"/>
        <v/>
      </c>
      <c r="G36" s="4" t="str">
        <f t="shared" si="1"/>
        <v/>
      </c>
      <c r="H36" s="4" t="str">
        <f t="shared" si="1"/>
        <v/>
      </c>
      <c r="I36" s="4" t="str">
        <f t="shared" si="1"/>
        <v/>
      </c>
      <c r="J36" s="4" t="str">
        <f t="shared" si="1"/>
        <v/>
      </c>
      <c r="K36" s="4">
        <f t="shared" si="1"/>
        <v>2.7804999094834851E-3</v>
      </c>
      <c r="L36" s="4">
        <f t="shared" si="1"/>
        <v>1.2026942129485765E-2</v>
      </c>
      <c r="M36" s="44">
        <f t="shared" si="1"/>
        <v>2.8933054713027935E-2</v>
      </c>
      <c r="N36" s="4"/>
      <c r="O36" s="4"/>
      <c r="P36" s="4"/>
      <c r="Q36" s="4"/>
    </row>
    <row r="37" spans="1:17" x14ac:dyDescent="0.2">
      <c r="B37">
        <v>7</v>
      </c>
      <c r="C37" s="43"/>
      <c r="D37" s="4" t="str">
        <f t="shared" si="1"/>
        <v/>
      </c>
      <c r="E37" s="4" t="str">
        <f t="shared" si="1"/>
        <v/>
      </c>
      <c r="F37" s="4" t="str">
        <f t="shared" si="1"/>
        <v/>
      </c>
      <c r="G37" s="4" t="str">
        <f t="shared" si="1"/>
        <v/>
      </c>
      <c r="H37" s="4" t="str">
        <f t="shared" si="1"/>
        <v/>
      </c>
      <c r="I37" s="4" t="str">
        <f t="shared" si="1"/>
        <v/>
      </c>
      <c r="J37" s="4">
        <f t="shared" si="1"/>
        <v>5.8708504166867835E-3</v>
      </c>
      <c r="K37" s="4">
        <f t="shared" si="1"/>
        <v>2.2594941178274215E-2</v>
      </c>
      <c r="L37" s="4">
        <f t="shared" si="1"/>
        <v>4.8965322667336796E-2</v>
      </c>
      <c r="M37" s="44">
        <f t="shared" si="1"/>
        <v>7.8683216525376493E-2</v>
      </c>
      <c r="N37" s="4"/>
      <c r="O37" s="4"/>
      <c r="P37" s="4"/>
      <c r="Q37" s="4"/>
    </row>
    <row r="38" spans="1:17" x14ac:dyDescent="0.2">
      <c r="B38">
        <v>6</v>
      </c>
      <c r="C38" s="43"/>
      <c r="D38" s="4" t="str">
        <f t="shared" si="1"/>
        <v/>
      </c>
      <c r="E38" s="4" t="str">
        <f t="shared" si="1"/>
        <v/>
      </c>
      <c r="F38" s="4" t="str">
        <f t="shared" si="1"/>
        <v/>
      </c>
      <c r="G38" s="4" t="str">
        <f t="shared" si="1"/>
        <v/>
      </c>
      <c r="H38" s="4" t="str">
        <f t="shared" si="1"/>
        <v/>
      </c>
      <c r="I38" s="4">
        <f t="shared" si="1"/>
        <v>1.2348592642140808E-2</v>
      </c>
      <c r="J38" s="4">
        <f t="shared" si="1"/>
        <v>4.1626819747475514E-2</v>
      </c>
      <c r="K38" s="4">
        <f t="shared" si="1"/>
        <v>8.0259720265880158E-2</v>
      </c>
      <c r="L38" s="4">
        <f t="shared" si="1"/>
        <v>0.11617223461929056</v>
      </c>
      <c r="M38" s="44">
        <f t="shared" si="1"/>
        <v>0.14026464178203446</v>
      </c>
      <c r="N38" s="4"/>
      <c r="O38" s="4"/>
      <c r="P38" s="4"/>
      <c r="Q38" s="4"/>
    </row>
    <row r="39" spans="1:17" x14ac:dyDescent="0.2">
      <c r="B39">
        <v>5</v>
      </c>
      <c r="C39" s="43"/>
      <c r="D39" s="4" t="str">
        <f t="shared" si="1"/>
        <v/>
      </c>
      <c r="E39" s="4" t="str">
        <f t="shared" si="1"/>
        <v/>
      </c>
      <c r="F39" s="4" t="str">
        <f t="shared" si="1"/>
        <v/>
      </c>
      <c r="G39" s="4" t="str">
        <f t="shared" si="1"/>
        <v/>
      </c>
      <c r="H39" s="4">
        <f t="shared" si="1"/>
        <v>2.5959918799965745E-2</v>
      </c>
      <c r="I39" s="4">
        <f t="shared" si="1"/>
        <v>7.4856424555909087E-2</v>
      </c>
      <c r="J39" s="4">
        <f t="shared" si="1"/>
        <v>0.12640539832648934</v>
      </c>
      <c r="K39" s="4">
        <f t="shared" si="1"/>
        <v>0.16277543846513653</v>
      </c>
      <c r="L39" s="4">
        <f t="shared" si="1"/>
        <v>0.1770193832073553</v>
      </c>
      <c r="M39" s="44">
        <f t="shared" si="1"/>
        <v>0.17127620365512314</v>
      </c>
      <c r="N39" s="4"/>
      <c r="O39" s="4"/>
      <c r="P39" s="4"/>
      <c r="Q39" s="4"/>
    </row>
    <row r="40" spans="1:17" x14ac:dyDescent="0.2">
      <c r="B40">
        <v>4</v>
      </c>
      <c r="C40" s="43"/>
      <c r="D40" s="4" t="str">
        <f t="shared" si="1"/>
        <v/>
      </c>
      <c r="E40" s="4" t="str">
        <f t="shared" si="1"/>
        <v/>
      </c>
      <c r="F40" s="4" t="str">
        <f t="shared" si="1"/>
        <v/>
      </c>
      <c r="G40" s="4">
        <f t="shared" si="1"/>
        <v>5.4320292503643376E-2</v>
      </c>
      <c r="H40" s="4">
        <f t="shared" si="1"/>
        <v>0.13079927690336596</v>
      </c>
      <c r="I40" s="4">
        <f t="shared" si="1"/>
        <v>0.18897099654212168</v>
      </c>
      <c r="J40" s="4">
        <f t="shared" si="1"/>
        <v>0.2131081410306781</v>
      </c>
      <c r="K40" s="4">
        <f t="shared" si="1"/>
        <v>0.20616945839477713</v>
      </c>
      <c r="L40" s="4">
        <f t="shared" si="1"/>
        <v>0.17966494532393984</v>
      </c>
      <c r="M40" s="44">
        <f t="shared" si="1"/>
        <v>0.14509466379139074</v>
      </c>
      <c r="N40" s="4"/>
      <c r="O40" s="4"/>
      <c r="P40" s="4"/>
      <c r="Q40" s="4"/>
    </row>
    <row r="41" spans="1:17" x14ac:dyDescent="0.2">
      <c r="B41">
        <v>3</v>
      </c>
      <c r="C41" s="43"/>
      <c r="D41" s="4" t="str">
        <f t="shared" si="1"/>
        <v/>
      </c>
      <c r="E41" s="4" t="str">
        <f t="shared" si="1"/>
        <v/>
      </c>
      <c r="F41" s="4">
        <f t="shared" si="1"/>
        <v>0.11317060078300459</v>
      </c>
      <c r="G41" s="4">
        <f t="shared" si="1"/>
        <v>0.2184504436116243</v>
      </c>
      <c r="H41" s="4">
        <f t="shared" si="1"/>
        <v>0.2635139747784529</v>
      </c>
      <c r="I41" s="4">
        <f t="shared" si="1"/>
        <v>0.25429545376449447</v>
      </c>
      <c r="J41" s="4">
        <f t="shared" si="1"/>
        <v>0.21543523378211088</v>
      </c>
      <c r="K41" s="4">
        <f t="shared" si="1"/>
        <v>0.1670028820991328</v>
      </c>
      <c r="L41" s="4">
        <f t="shared" si="1"/>
        <v>0.12146561032394673</v>
      </c>
      <c r="M41" s="44">
        <f t="shared" si="1"/>
        <v>8.4206155749241035E-2</v>
      </c>
      <c r="N41" s="4"/>
      <c r="O41" s="4"/>
      <c r="P41" s="4"/>
      <c r="Q41" s="4"/>
    </row>
    <row r="42" spans="1:17" x14ac:dyDescent="0.2">
      <c r="B42">
        <v>2</v>
      </c>
      <c r="C42" s="43"/>
      <c r="D42" s="4" t="str">
        <f t="shared" si="1"/>
        <v/>
      </c>
      <c r="E42" s="4">
        <f t="shared" si="1"/>
        <v>0.23482770245320056</v>
      </c>
      <c r="F42" s="4">
        <f t="shared" si="1"/>
        <v>0.34064531718187757</v>
      </c>
      <c r="G42" s="4">
        <f t="shared" si="1"/>
        <v>0.32936188223121499</v>
      </c>
      <c r="H42" s="4">
        <f t="shared" si="1"/>
        <v>0.26534839284586076</v>
      </c>
      <c r="I42" s="4">
        <f t="shared" si="1"/>
        <v>0.19239571165802721</v>
      </c>
      <c r="J42" s="4">
        <f t="shared" si="1"/>
        <v>0.13059639062717532</v>
      </c>
      <c r="K42" s="4">
        <f t="shared" si="1"/>
        <v>8.4490245067843556E-2</v>
      </c>
      <c r="L42" s="4">
        <f t="shared" si="1"/>
        <v>5.2749510969558683E-2</v>
      </c>
      <c r="M42" s="44">
        <f t="shared" si="1"/>
        <v>3.204242177533527E-2</v>
      </c>
      <c r="N42" s="4"/>
      <c r="O42" s="4"/>
      <c r="P42" s="4"/>
      <c r="Q42" s="4"/>
    </row>
    <row r="43" spans="1:17" x14ac:dyDescent="0.2">
      <c r="B43">
        <v>1</v>
      </c>
      <c r="C43" s="43"/>
      <c r="D43" s="4">
        <f t="shared" si="1"/>
        <v>0.48543690237143522</v>
      </c>
      <c r="E43" s="4">
        <f t="shared" si="1"/>
        <v>0.47038415166833403</v>
      </c>
      <c r="F43" s="4">
        <f t="shared" si="1"/>
        <v>0.34174510053181878</v>
      </c>
      <c r="G43" s="4">
        <f t="shared" si="1"/>
        <v>0.22065489623438972</v>
      </c>
      <c r="H43" s="4">
        <f t="shared" si="1"/>
        <v>0.13355235166730611</v>
      </c>
      <c r="I43" s="4">
        <f t="shared" si="1"/>
        <v>7.7598478983884472E-2</v>
      </c>
      <c r="J43" s="4">
        <f t="shared" si="1"/>
        <v>4.3957618245182607E-2</v>
      </c>
      <c r="K43" s="4">
        <f t="shared" si="1"/>
        <v>2.4410217700602286E-2</v>
      </c>
      <c r="L43" s="4">
        <f t="shared" si="1"/>
        <v>1.335308160238949E-2</v>
      </c>
      <c r="M43" s="44">
        <f t="shared" si="1"/>
        <v>7.2194846258709687E-3</v>
      </c>
      <c r="N43" s="4"/>
      <c r="O43" s="4"/>
      <c r="P43" s="4"/>
      <c r="Q43" s="4"/>
    </row>
    <row r="44" spans="1:17" ht="13.5" thickBot="1" x14ac:dyDescent="0.25">
      <c r="B44">
        <v>0</v>
      </c>
      <c r="C44" s="45">
        <v>1</v>
      </c>
      <c r="D44" s="46">
        <f t="shared" si="1"/>
        <v>0.48543690237143522</v>
      </c>
      <c r="E44" s="47">
        <f t="shared" si="1"/>
        <v>0.23555644921513344</v>
      </c>
      <c r="F44" s="47">
        <f t="shared" si="1"/>
        <v>0.11427038413294578</v>
      </c>
      <c r="G44" s="47">
        <f t="shared" si="1"/>
        <v>5.5423165111155671E-2</v>
      </c>
      <c r="H44" s="47">
        <f t="shared" si="1"/>
        <v>2.6878575496498018E-2</v>
      </c>
      <c r="I44" s="47">
        <f t="shared" si="1"/>
        <v>1.30350564619983E-2</v>
      </c>
      <c r="J44" s="47">
        <f t="shared" si="1"/>
        <v>6.3377493651406713E-3</v>
      </c>
      <c r="K44" s="47">
        <f t="shared" si="1"/>
        <v>3.0835558051615121E-3</v>
      </c>
      <c r="L44" s="47">
        <f t="shared" si="1"/>
        <v>1.5012826146724094E-3</v>
      </c>
      <c r="M44" s="48">
        <f t="shared" si="1"/>
        <v>7.3141625336081717E-4</v>
      </c>
      <c r="N44" s="4"/>
      <c r="O44" s="4"/>
      <c r="P44" s="4"/>
      <c r="Q44" s="4"/>
    </row>
    <row r="46" spans="1:17" ht="13.5" thickBot="1" x14ac:dyDescent="0.25"/>
    <row r="47" spans="1:17" ht="13.5" thickBot="1" x14ac:dyDescent="0.25">
      <c r="A47" s="58" t="s">
        <v>20</v>
      </c>
      <c r="B47" s="59"/>
      <c r="C47" s="59"/>
      <c r="D47" s="28">
        <f>SUM(D30:D44)</f>
        <v>0.97087380474287044</v>
      </c>
      <c r="E47" s="29">
        <f>SUM(E30:E44)</f>
        <v>0.94076830333666805</v>
      </c>
      <c r="F47" s="29">
        <f t="shared" ref="F47:M47" si="2">SUM(F30:F44)</f>
        <v>0.90983140262964679</v>
      </c>
      <c r="G47" s="29">
        <f t="shared" si="2"/>
        <v>0.87821067969202804</v>
      </c>
      <c r="H47" s="29">
        <f t="shared" si="2"/>
        <v>0.84605249049144948</v>
      </c>
      <c r="I47" s="29">
        <f t="shared" si="2"/>
        <v>0.81350071460857609</v>
      </c>
      <c r="J47" s="29">
        <f t="shared" si="2"/>
        <v>0.78333820154093925</v>
      </c>
      <c r="K47" s="29">
        <f t="shared" si="2"/>
        <v>0.75356695888629166</v>
      </c>
      <c r="L47" s="29">
        <f t="shared" si="2"/>
        <v>0.72422983131389451</v>
      </c>
      <c r="M47" s="30">
        <f t="shared" si="2"/>
        <v>0.69536427372977516</v>
      </c>
      <c r="N47" s="4"/>
      <c r="O47" s="4"/>
      <c r="P47" s="4"/>
      <c r="Q47" s="4"/>
    </row>
    <row r="48" spans="1:17" ht="13.5" thickBot="1" x14ac:dyDescent="0.25">
      <c r="A48" s="58" t="s">
        <v>21</v>
      </c>
      <c r="B48" s="59"/>
      <c r="C48" s="59"/>
      <c r="D48" s="54">
        <f>100*((1/D47)^(1/D29)-1)</f>
        <v>2.9999980548289118</v>
      </c>
      <c r="E48" s="55">
        <f>100*((1/E47)^(1/E29)-1)</f>
        <v>3.0999991502988822</v>
      </c>
      <c r="F48" s="55">
        <f>100*((1/F47)^(1/F29)-1)</f>
        <v>3.1999988749008113</v>
      </c>
      <c r="G48" s="55">
        <f t="shared" ref="G48:M48" si="3">100*((1/G47)^(1/G29)-1)</f>
        <v>3.2999999868355667</v>
      </c>
      <c r="H48" s="55">
        <f t="shared" si="3"/>
        <v>3.3999999042785278</v>
      </c>
      <c r="I48" s="55">
        <f t="shared" si="3"/>
        <v>3.49999850929541</v>
      </c>
      <c r="J48" s="55">
        <f t="shared" si="3"/>
        <v>3.5499990062709985</v>
      </c>
      <c r="K48" s="55">
        <f t="shared" si="3"/>
        <v>3.6000032420088424</v>
      </c>
      <c r="L48" s="55">
        <f t="shared" si="3"/>
        <v>3.6499955587414812</v>
      </c>
      <c r="M48" s="56">
        <f t="shared" si="3"/>
        <v>3.7000014869662978</v>
      </c>
      <c r="N48" s="11"/>
      <c r="O48" s="11"/>
      <c r="P48" s="11"/>
      <c r="Q48" s="11"/>
    </row>
    <row r="49" spans="1:16" ht="13.5" thickBot="1" x14ac:dyDescent="0.25">
      <c r="D49" s="16"/>
      <c r="M49" s="12"/>
    </row>
    <row r="50" spans="1:16" ht="13.5" thickBot="1" x14ac:dyDescent="0.25">
      <c r="A50" s="58" t="s">
        <v>9</v>
      </c>
      <c r="B50" s="59"/>
      <c r="C50" s="59"/>
      <c r="D50" s="23">
        <f t="shared" ref="D50:M50" si="4">(D48-C4)^2</f>
        <v>3.7836905623783442E-12</v>
      </c>
      <c r="E50" s="24">
        <f t="shared" si="4"/>
        <v>7.2199198977909996E-13</v>
      </c>
      <c r="F50" s="24">
        <f t="shared" si="4"/>
        <v>1.2658481849209533E-12</v>
      </c>
      <c r="G50" s="24">
        <f t="shared" si="4"/>
        <v>1.7330229882272238E-16</v>
      </c>
      <c r="H50" s="24">
        <f t="shared" si="4"/>
        <v>9.1626002175514588E-15</v>
      </c>
      <c r="I50" s="24">
        <f t="shared" si="4"/>
        <v>2.2222001746182788E-12</v>
      </c>
      <c r="J50" s="24">
        <f t="shared" si="4"/>
        <v>9.8749732804149369E-13</v>
      </c>
      <c r="K50" s="24">
        <f t="shared" si="4"/>
        <v>1.0510621333387064E-11</v>
      </c>
      <c r="L50" s="24">
        <f t="shared" si="4"/>
        <v>1.9724777230175089E-11</v>
      </c>
      <c r="M50" s="25">
        <f t="shared" si="4"/>
        <v>2.2110687703409879E-12</v>
      </c>
    </row>
    <row r="51" spans="1:16" ht="13.5" thickBot="1" x14ac:dyDescent="0.25">
      <c r="A51" s="58" t="s">
        <v>8</v>
      </c>
      <c r="B51" s="59"/>
      <c r="C51" s="60"/>
      <c r="D51" s="22">
        <f>SUM(D50:M50)</f>
        <v>4.1437031476157685E-11</v>
      </c>
    </row>
    <row r="55" spans="1:16" ht="13.5" thickBot="1" x14ac:dyDescent="0.25"/>
    <row r="56" spans="1:16" ht="13.5" thickBot="1" x14ac:dyDescent="0.25">
      <c r="A56" s="61" t="s">
        <v>17</v>
      </c>
      <c r="B56" s="62"/>
      <c r="C56" s="6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">
      <c r="A57" s="6"/>
      <c r="B57" s="6"/>
      <c r="C57" s="6">
        <v>0</v>
      </c>
      <c r="D57" s="6">
        <v>1</v>
      </c>
      <c r="E57" s="6">
        <v>2</v>
      </c>
      <c r="F57" s="6">
        <v>3</v>
      </c>
      <c r="G57" s="6">
        <v>4</v>
      </c>
      <c r="H57" s="6">
        <v>5</v>
      </c>
      <c r="I57" s="6">
        <v>6</v>
      </c>
      <c r="J57" s="6">
        <v>7</v>
      </c>
      <c r="K57" s="6">
        <v>8</v>
      </c>
      <c r="L57" s="6">
        <v>9</v>
      </c>
      <c r="M57" s="6"/>
      <c r="N57" s="6"/>
      <c r="O57" s="6"/>
      <c r="P57" s="6"/>
    </row>
    <row r="58" spans="1:16" x14ac:dyDescent="0.2">
      <c r="A58" s="6"/>
      <c r="B58" s="6">
        <v>9</v>
      </c>
      <c r="C58" s="2" t="str">
        <f t="shared" ref="C58:D67" si="5">IF($B58&lt;= C$57, ($B$7*D57+$B$8*D58)/(1+C16/100),"")</f>
        <v/>
      </c>
      <c r="D58" s="2" t="str">
        <f t="shared" si="5"/>
        <v/>
      </c>
      <c r="E58" s="2" t="str">
        <f t="shared" ref="E58:E64" si="6">IF($B58&lt;= E$57, MAX((E16/100-$C$70)/(1+E16/100) +($B$7*F57+$B$8*F58)/(1+E16/100) - $C$73,0),"")</f>
        <v/>
      </c>
      <c r="F58" s="11" t="str">
        <f t="shared" ref="F58:K67" si="7">IF($B58&lt;= F$57, (F16/100-$C$70)/(1+F16/100) +($B$7*G57+$B$8*G58)/(1+F16/100),"")</f>
        <v/>
      </c>
      <c r="G58" s="11" t="str">
        <f t="shared" si="7"/>
        <v/>
      </c>
      <c r="H58" s="11" t="str">
        <f t="shared" si="7"/>
        <v/>
      </c>
      <c r="I58" s="11" t="str">
        <f t="shared" si="7"/>
        <v/>
      </c>
      <c r="J58" s="11" t="str">
        <f t="shared" si="7"/>
        <v/>
      </c>
      <c r="K58" s="11" t="str">
        <f t="shared" si="7"/>
        <v/>
      </c>
      <c r="L58" s="11">
        <f>IF($B58&lt;= L$57, (L16/100-$C$70)/(1+L16/100),"")</f>
        <v>2.4092351789228191E-2</v>
      </c>
      <c r="M58" s="3"/>
      <c r="N58" s="3"/>
      <c r="O58" s="3"/>
      <c r="P58" s="3"/>
    </row>
    <row r="59" spans="1:16" x14ac:dyDescent="0.2">
      <c r="A59" s="6"/>
      <c r="B59" s="6">
        <v>8</v>
      </c>
      <c r="C59" s="2" t="str">
        <f t="shared" si="5"/>
        <v/>
      </c>
      <c r="D59" s="2" t="str">
        <f t="shared" si="5"/>
        <v/>
      </c>
      <c r="E59" s="2" t="str">
        <f t="shared" si="6"/>
        <v/>
      </c>
      <c r="F59" s="11" t="str">
        <f t="shared" si="7"/>
        <v/>
      </c>
      <c r="G59" s="11" t="str">
        <f t="shared" si="7"/>
        <v/>
      </c>
      <c r="H59" s="11" t="str">
        <f t="shared" si="7"/>
        <v/>
      </c>
      <c r="I59" s="11" t="str">
        <f t="shared" si="7"/>
        <v/>
      </c>
      <c r="J59" s="11" t="str">
        <f t="shared" si="7"/>
        <v/>
      </c>
      <c r="K59" s="11">
        <f t="shared" si="7"/>
        <v>3.9892713711519756E-2</v>
      </c>
      <c r="L59" s="11">
        <f t="shared" ref="L59:L67" si="8">IF($B59&lt;= L$57, (L17/100-$C$70)/(1+L17/100),"")</f>
        <v>1.8420132298091266E-2</v>
      </c>
      <c r="M59" s="3"/>
      <c r="N59" s="3"/>
      <c r="O59" s="3"/>
      <c r="P59" s="3"/>
    </row>
    <row r="60" spans="1:16" x14ac:dyDescent="0.2">
      <c r="A60" s="6"/>
      <c r="B60" s="6">
        <v>7</v>
      </c>
      <c r="C60" s="2" t="str">
        <f t="shared" si="5"/>
        <v/>
      </c>
      <c r="D60" s="2" t="str">
        <f t="shared" si="5"/>
        <v/>
      </c>
      <c r="E60" s="2" t="str">
        <f t="shared" si="6"/>
        <v/>
      </c>
      <c r="F60" s="11" t="str">
        <f t="shared" si="7"/>
        <v/>
      </c>
      <c r="G60" s="11" t="str">
        <f t="shared" si="7"/>
        <v/>
      </c>
      <c r="H60" s="11" t="str">
        <f t="shared" si="7"/>
        <v/>
      </c>
      <c r="I60" s="11" t="str">
        <f t="shared" si="7"/>
        <v/>
      </c>
      <c r="J60" s="11">
        <f t="shared" si="7"/>
        <v>4.8719943328350182E-2</v>
      </c>
      <c r="K60" s="11">
        <f t="shared" si="7"/>
        <v>2.9539367243290239E-2</v>
      </c>
      <c r="L60" s="11">
        <f t="shared" si="8"/>
        <v>1.3230572223228682E-2</v>
      </c>
      <c r="M60" s="3"/>
      <c r="N60" s="3"/>
      <c r="O60" s="3"/>
      <c r="P60" s="3"/>
    </row>
    <row r="61" spans="1:16" x14ac:dyDescent="0.2">
      <c r="A61" s="6"/>
      <c r="B61" s="6">
        <v>6</v>
      </c>
      <c r="C61" s="2" t="str">
        <f t="shared" si="5"/>
        <v/>
      </c>
      <c r="D61" s="2" t="str">
        <f t="shared" si="5"/>
        <v/>
      </c>
      <c r="E61" s="2" t="str">
        <f t="shared" si="6"/>
        <v/>
      </c>
      <c r="F61" s="11" t="str">
        <f t="shared" si="7"/>
        <v/>
      </c>
      <c r="G61" s="11" t="str">
        <f t="shared" si="7"/>
        <v/>
      </c>
      <c r="H61" s="11" t="str">
        <f t="shared" si="7"/>
        <v/>
      </c>
      <c r="I61" s="11">
        <f t="shared" si="7"/>
        <v>5.1609614473966559E-2</v>
      </c>
      <c r="J61" s="11">
        <f t="shared" si="7"/>
        <v>3.4460617345323449E-2</v>
      </c>
      <c r="K61" s="11">
        <f t="shared" si="7"/>
        <v>2.0024236512672086E-2</v>
      </c>
      <c r="L61" s="11">
        <f t="shared" si="8"/>
        <v>8.4873473609449537E-3</v>
      </c>
      <c r="M61" s="3"/>
      <c r="N61" s="3"/>
      <c r="O61" s="3"/>
      <c r="P61" s="3"/>
    </row>
    <row r="62" spans="1:16" x14ac:dyDescent="0.2">
      <c r="A62" s="6"/>
      <c r="B62" s="6">
        <v>5</v>
      </c>
      <c r="C62" s="2" t="str">
        <f t="shared" si="5"/>
        <v/>
      </c>
      <c r="D62" s="2" t="str">
        <f t="shared" si="5"/>
        <v/>
      </c>
      <c r="E62" s="2" t="str">
        <f t="shared" si="6"/>
        <v/>
      </c>
      <c r="F62" s="11" t="str">
        <f t="shared" si="7"/>
        <v/>
      </c>
      <c r="G62" s="11" t="str">
        <f t="shared" si="7"/>
        <v/>
      </c>
      <c r="H62" s="11">
        <f t="shared" si="7"/>
        <v>5.2288976836283654E-2</v>
      </c>
      <c r="I62" s="11">
        <f t="shared" si="7"/>
        <v>3.4057986188149876E-2</v>
      </c>
      <c r="J62" s="11">
        <f t="shared" si="7"/>
        <v>2.1304582827068378E-2</v>
      </c>
      <c r="K62" s="11">
        <f t="shared" si="7"/>
        <v>1.1291785835225433E-2</v>
      </c>
      <c r="L62" s="11">
        <f t="shared" si="8"/>
        <v>4.1560312850336505E-3</v>
      </c>
      <c r="M62" s="3"/>
      <c r="N62" s="3"/>
      <c r="O62" s="3"/>
      <c r="P62" s="3"/>
    </row>
    <row r="63" spans="1:16" x14ac:dyDescent="0.2">
      <c r="A63" s="6"/>
      <c r="B63" s="6">
        <v>4</v>
      </c>
      <c r="C63" s="2" t="str">
        <f t="shared" si="5"/>
        <v/>
      </c>
      <c r="D63" s="2" t="str">
        <f t="shared" si="5"/>
        <v/>
      </c>
      <c r="E63" s="2" t="str">
        <f t="shared" si="6"/>
        <v/>
      </c>
      <c r="F63" s="11" t="str">
        <f t="shared" si="7"/>
        <v/>
      </c>
      <c r="G63" s="11">
        <f>IF($B63&lt;= G$57, (G21/100-$C$70)/(1+G21/100) +($B$7*H62+$B$8*H63)/(1+G21/100),"")</f>
        <v>4.7066920352405242E-2</v>
      </c>
      <c r="H63" s="11">
        <f t="shared" si="7"/>
        <v>3.1729299964977462E-2</v>
      </c>
      <c r="I63" s="11">
        <f t="shared" si="7"/>
        <v>1.7810191066602189E-2</v>
      </c>
      <c r="J63" s="11">
        <f t="shared" si="7"/>
        <v>9.1879034028966716E-3</v>
      </c>
      <c r="K63" s="11">
        <f t="shared" si="7"/>
        <v>3.2879564991973404E-3</v>
      </c>
      <c r="L63" s="11">
        <f t="shared" si="8"/>
        <v>2.041535771823042E-4</v>
      </c>
      <c r="M63" s="3"/>
      <c r="N63" s="3"/>
      <c r="O63" s="3"/>
      <c r="P63" s="3"/>
    </row>
    <row r="64" spans="1:16" x14ac:dyDescent="0.2">
      <c r="A64" s="6"/>
      <c r="B64" s="6">
        <v>3</v>
      </c>
      <c r="C64" s="2" t="str">
        <f t="shared" si="5"/>
        <v/>
      </c>
      <c r="D64" s="2" t="str">
        <f t="shared" si="5"/>
        <v/>
      </c>
      <c r="E64" s="2" t="str">
        <f t="shared" si="6"/>
        <v/>
      </c>
      <c r="F64" s="11">
        <f>IF($B64&lt;= F$57, MAX((F22/100-$C$70)/(1+F22/100) +($B$7*G63+$B$8*G64)/(1+F22/100) - $C$73,0),"")</f>
        <v>3.6706524024629449E-2</v>
      </c>
      <c r="G64" s="11">
        <f t="shared" si="7"/>
        <v>2.4012711920018283E-2</v>
      </c>
      <c r="H64" s="11">
        <f t="shared" si="7"/>
        <v>1.2636958877431766E-2</v>
      </c>
      <c r="I64" s="11">
        <f t="shared" si="7"/>
        <v>2.8005266062415936E-3</v>
      </c>
      <c r="J64" s="11">
        <f t="shared" si="7"/>
        <v>-1.953538337473827E-3</v>
      </c>
      <c r="K64" s="11">
        <f t="shared" si="7"/>
        <v>-4.0394215187844352E-3</v>
      </c>
      <c r="L64" s="11">
        <f t="shared" si="8"/>
        <v>-3.3987805338853544E-3</v>
      </c>
      <c r="M64" s="3"/>
      <c r="N64" s="3"/>
      <c r="O64" s="3"/>
      <c r="P64" s="3"/>
    </row>
    <row r="65" spans="1:16" x14ac:dyDescent="0.2">
      <c r="A65" s="6"/>
      <c r="B65" s="6">
        <v>2</v>
      </c>
      <c r="C65" s="2" t="str">
        <f t="shared" si="5"/>
        <v/>
      </c>
      <c r="D65" s="2" t="str">
        <f t="shared" si="5"/>
        <v/>
      </c>
      <c r="E65" s="11">
        <f>IF($B65&lt;= E$57, ($B$7*F64+$B$8*F65)/(1+E23/100),"")</f>
        <v>2.3267719418480159E-2</v>
      </c>
      <c r="F65" s="11">
        <f>IF($B65&lt;= F$57, MAX((F23/100-$C$70)/(1+F23/100) +($B$7*G64+$B$8*G65)/(1+F23/100) - $C$73,0),"")</f>
        <v>1.1573727688834629E-2</v>
      </c>
      <c r="G65" s="11">
        <f t="shared" si="7"/>
        <v>2.5495798381750196E-3</v>
      </c>
      <c r="H65" s="11">
        <f t="shared" si="7"/>
        <v>-5.0509589288096875E-3</v>
      </c>
      <c r="I65" s="11">
        <f t="shared" si="7"/>
        <v>-1.1039132534108362E-2</v>
      </c>
      <c r="J65" s="11">
        <f t="shared" si="7"/>
        <v>-1.2183162011951756E-2</v>
      </c>
      <c r="K65" s="11">
        <f t="shared" si="7"/>
        <v>-1.0740325500337225E-2</v>
      </c>
      <c r="L65" s="11">
        <f t="shared" si="8"/>
        <v>-6.6813017795613605E-3</v>
      </c>
      <c r="M65" s="3"/>
      <c r="N65" s="3"/>
      <c r="O65" s="3"/>
      <c r="P65" s="3"/>
    </row>
    <row r="66" spans="1:16" x14ac:dyDescent="0.2">
      <c r="A66" s="6"/>
      <c r="B66" s="6">
        <v>1</v>
      </c>
      <c r="C66" s="2" t="str">
        <f t="shared" si="5"/>
        <v/>
      </c>
      <c r="D66" s="11">
        <f>IF($B66&lt;= D$57, ($B$7*E65+$B$8*E66)/(1+D24/100),"")</f>
        <v>1.3963155418927337E-2</v>
      </c>
      <c r="E66" s="11">
        <f>IF($B66&lt;= E$57, ($B$7*F65+$B$8*F66)/(1+E24/100),"")</f>
        <v>5.5969794355481784E-3</v>
      </c>
      <c r="F66" s="11">
        <f>IF($B66&lt;= F$57, MAX((F24/100-$C$70)/(1+F24/100) +($B$7*G65+$B$8*G66)/(1+F24/100) - $C$73,0),"")</f>
        <v>0</v>
      </c>
      <c r="G66" s="11">
        <f t="shared" si="7"/>
        <v>-1.7380529617728988E-2</v>
      </c>
      <c r="H66" s="11">
        <f t="shared" si="7"/>
        <v>-2.1402480820344499E-2</v>
      </c>
      <c r="I66" s="11">
        <f t="shared" si="7"/>
        <v>-2.3777970154895894E-2</v>
      </c>
      <c r="J66" s="11">
        <f t="shared" si="7"/>
        <v>-2.1562988793346706E-2</v>
      </c>
      <c r="K66" s="11">
        <f t="shared" si="7"/>
        <v>-1.6862327880012577E-2</v>
      </c>
      <c r="L66" s="11">
        <f t="shared" si="8"/>
        <v>-9.670013224774978E-3</v>
      </c>
      <c r="M66" s="3"/>
      <c r="N66" s="3"/>
      <c r="O66" s="3"/>
      <c r="P66" s="3"/>
    </row>
    <row r="67" spans="1:16" x14ac:dyDescent="0.2">
      <c r="A67" s="6"/>
      <c r="B67" s="6">
        <v>0</v>
      </c>
      <c r="C67" s="39">
        <f t="shared" si="5"/>
        <v>8.096635516062857E-3</v>
      </c>
      <c r="D67" s="2">
        <f t="shared" si="5"/>
        <v>2.7159134291753224E-3</v>
      </c>
      <c r="E67" s="2">
        <f>IF($B67&lt;= E$57, ($B$7*F66+$B$8*F67)/(1+E25/100),"")</f>
        <v>0</v>
      </c>
      <c r="F67" s="11">
        <f>IF($B67&lt;= F$57, MAX((F25/100-$C$70)/(1+F25/100) +($B$7*G66+$B$8*G67)/(1+F25/100) - $C$73,0),"")</f>
        <v>0</v>
      </c>
      <c r="G67" s="11">
        <f t="shared" si="7"/>
        <v>-3.5843357072170859E-2</v>
      </c>
      <c r="H67" s="11">
        <f t="shared" si="7"/>
        <v>-3.6488887968323669E-2</v>
      </c>
      <c r="I67" s="11">
        <f t="shared" si="7"/>
        <v>-3.5485102525877804E-2</v>
      </c>
      <c r="J67" s="11">
        <f t="shared" si="7"/>
        <v>-3.0153097996608594E-2</v>
      </c>
      <c r="K67" s="2">
        <f t="shared" si="7"/>
        <v>-2.245046143197799E-2</v>
      </c>
      <c r="L67" s="2">
        <f t="shared" si="8"/>
        <v>-1.2389645779937012E-2</v>
      </c>
      <c r="M67" s="3"/>
      <c r="N67" s="3"/>
      <c r="O67" s="3"/>
      <c r="P67" s="3"/>
    </row>
    <row r="70" spans="1:16" x14ac:dyDescent="0.2">
      <c r="A70" s="1" t="s">
        <v>11</v>
      </c>
      <c r="B70" s="5"/>
      <c r="C70" s="9">
        <v>3.9E-2</v>
      </c>
      <c r="D70" s="1" t="s">
        <v>23</v>
      </c>
    </row>
    <row r="71" spans="1:16" x14ac:dyDescent="0.2">
      <c r="A71" s="1" t="s">
        <v>12</v>
      </c>
      <c r="C71" s="10">
        <v>3</v>
      </c>
      <c r="D71" s="1" t="s">
        <v>15</v>
      </c>
    </row>
    <row r="72" spans="1:16" x14ac:dyDescent="0.2">
      <c r="A72" s="1" t="s">
        <v>13</v>
      </c>
      <c r="C72" s="7">
        <v>10</v>
      </c>
      <c r="D72" s="1" t="s">
        <v>16</v>
      </c>
    </row>
    <row r="73" spans="1:16" x14ac:dyDescent="0.2">
      <c r="A73" s="1" t="s">
        <v>14</v>
      </c>
      <c r="C73" s="8">
        <v>0</v>
      </c>
      <c r="D73" s="1" t="s">
        <v>19</v>
      </c>
    </row>
    <row r="74" spans="1:16" x14ac:dyDescent="0.2">
      <c r="A74" s="1" t="s">
        <v>18</v>
      </c>
      <c r="C74" s="7">
        <v>1</v>
      </c>
    </row>
    <row r="76" spans="1:16" x14ac:dyDescent="0.2">
      <c r="A76" s="1" t="s">
        <v>24</v>
      </c>
      <c r="C76" s="39">
        <f>C67*10^6</f>
        <v>8096.6355160628573</v>
      </c>
    </row>
    <row r="85" spans="15:19" x14ac:dyDescent="0.2">
      <c r="O85" t="s">
        <v>2</v>
      </c>
    </row>
    <row r="87" spans="15:19" x14ac:dyDescent="0.2">
      <c r="S87" t="s">
        <v>2</v>
      </c>
    </row>
    <row r="115" spans="9:9" x14ac:dyDescent="0.2">
      <c r="I115" t="s">
        <v>2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BDT_b=.05</vt:lpstr>
      <vt:lpstr>BDT_b=.1</vt:lpstr>
      <vt:lpstr>'BDT_b=.05'!Print_Area</vt:lpstr>
      <vt:lpstr>'BDT_b=.1'!Print_Area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/>
  <cp:lastModifiedBy>William Breckwoldt</cp:lastModifiedBy>
  <cp:lastPrinted>2004-05-18T03:27:22Z</cp:lastPrinted>
  <dcterms:created xsi:type="dcterms:W3CDTF">2000-07-13T16:13:54Z</dcterms:created>
  <dcterms:modified xsi:type="dcterms:W3CDTF">2023-04-16T18:25:27Z</dcterms:modified>
</cp:coreProperties>
</file>